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0.xml" ContentType="application/vnd.openxmlformats-officedocument.drawingml.chart+xml"/>
  <Override PartName="/xl/drawings/drawing17.xml" ContentType="application/vnd.openxmlformats-officedocument.drawingml.chartshapes+xml"/>
  <Override PartName="/xl/charts/chart11.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2.xml" ContentType="application/vnd.openxmlformats-officedocument.drawingml.chart+xml"/>
  <Override PartName="/xl/drawings/drawing20.xml" ContentType="application/vnd.openxmlformats-officedocument.drawingml.chartshapes+xml"/>
  <Override PartName="/xl/charts/chart13.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3.xml" ContentType="application/vnd.openxmlformats-officedocument.drawingml.chartshapes+xml"/>
  <Override PartName="/xl/charts/chart1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C:\usr\excel\Balanza Comercio exterior\Balanza_comercio_2020\Abril\"/>
    </mc:Choice>
  </mc:AlternateContent>
  <xr:revisionPtr revIDLastSave="0" documentId="8_{02A7E339-4B05-46C6-8FFB-2CE2CF190990}" xr6:coauthVersionLast="44" xr6:coauthVersionMax="44" xr10:uidLastSave="{00000000-0000-0000-0000-000000000000}"/>
  <bookViews>
    <workbookView xWindow="-120" yWindow="-120" windowWidth="20700" windowHeight="11160" xr2:uid="{806BC7D1-97FE-484D-896A-687C002509C2}"/>
  </bookViews>
  <sheets>
    <sheet name="Portada " sheetId="26" r:id="rId1"/>
    <sheet name="TitulosGraficos" sheetId="86" state="hidden" r:id="rId2"/>
    <sheet name="balanza_periodos" sheetId="11" r:id="rId3"/>
    <sheet name="balanza_anuales" sheetId="88" r:id="rId4"/>
    <sheet name="evolución_comercio" sheetId="22" r:id="rId5"/>
    <sheet name="balanza productos_clase_sector" sheetId="18" r:id="rId6"/>
    <sheet name="zona economica" sheetId="1" r:id="rId7"/>
    <sheet name="prin paises exp e imp" sheetId="4" r:id="rId8"/>
    <sheet name="prin prod exp e imp" sheetId="5" state="hidden" r:id="rId9"/>
    <sheet name="Principales Rubros" sheetId="24" r:id="rId10"/>
    <sheet name="productos" sheetId="12" r:id="rId11"/>
  </sheets>
  <definedNames>
    <definedName name="_xlnm.Print_Area" localSheetId="5">'balanza productos_clase_sector'!$A$1:$F$81</definedName>
    <definedName name="_xlnm.Print_Area" localSheetId="3">balanza_anuales!$A$1:$H$43</definedName>
    <definedName name="_xlnm.Print_Area" localSheetId="2">balanza_periodos!$A$1:$F$44</definedName>
    <definedName name="_xlnm.Print_Area" localSheetId="4">evolución_comercio!$A$1:$F$73</definedName>
    <definedName name="_xlnm.Print_Area" localSheetId="0">'Portada '!$A$1:$H$134</definedName>
    <definedName name="_xlnm.Print_Area" localSheetId="7">'prin paises exp e imp'!$A$1:$F$95</definedName>
    <definedName name="_xlnm.Print_Area" localSheetId="8">'prin prod exp e imp'!$A$1:$G$98</definedName>
    <definedName name="_xlnm.Print_Area" localSheetId="9">'Principales Rubros'!$A$1:$K$114</definedName>
    <definedName name="_xlnm.Print_Area" localSheetId="10">productos!$A$1:$J$493</definedName>
    <definedName name="_xlnm.Print_Area" localSheetId="6">'zona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 i="86" l="1"/>
  <c r="K4" i="86"/>
  <c r="C2" i="86"/>
  <c r="D2" i="86"/>
  <c r="E2" i="86"/>
  <c r="F2" i="86"/>
  <c r="G2" i="86"/>
  <c r="H2" i="86"/>
  <c r="I2" i="86"/>
  <c r="J2" i="86"/>
  <c r="B2" i="86"/>
  <c r="B4" i="86"/>
  <c r="B5" i="86" s="1"/>
  <c r="J4" i="86"/>
  <c r="J5" i="86" s="1"/>
  <c r="I4" i="86"/>
  <c r="I5" i="86" s="1"/>
  <c r="H4" i="86"/>
  <c r="H5" i="86" s="1"/>
  <c r="G4" i="86"/>
  <c r="G5" i="86" s="1"/>
  <c r="F4" i="86"/>
  <c r="F5" i="86" s="1"/>
  <c r="E4" i="86"/>
  <c r="E5" i="86" s="1"/>
  <c r="D4" i="86"/>
  <c r="D5" i="86" s="1"/>
  <c r="C4" i="86"/>
  <c r="C5" i="86" s="1"/>
  <c r="B57" i="5"/>
  <c r="A57" i="5" s="1"/>
  <c r="C57" i="5"/>
  <c r="D57" i="5"/>
  <c r="E57" i="5"/>
  <c r="F57" i="5" s="1"/>
  <c r="B58" i="5"/>
  <c r="A58" i="5" s="1"/>
  <c r="C58" i="5"/>
  <c r="D58" i="5"/>
  <c r="E58" i="5"/>
  <c r="B59" i="5"/>
  <c r="A59" i="5" s="1"/>
  <c r="C59" i="5"/>
  <c r="D59" i="5"/>
  <c r="E59" i="5"/>
  <c r="F59" i="5" s="1"/>
  <c r="B60" i="5"/>
  <c r="A60" i="5" s="1"/>
  <c r="C60" i="5"/>
  <c r="D60" i="5"/>
  <c r="E60" i="5"/>
  <c r="B61" i="5"/>
  <c r="A61" i="5" s="1"/>
  <c r="C61" i="5"/>
  <c r="D61" i="5"/>
  <c r="E61" i="5"/>
  <c r="F61" i="5" s="1"/>
  <c r="B62" i="5"/>
  <c r="A62" i="5" s="1"/>
  <c r="C62" i="5"/>
  <c r="D62" i="5"/>
  <c r="E62" i="5"/>
  <c r="B63" i="5"/>
  <c r="A63" i="5" s="1"/>
  <c r="C63" i="5"/>
  <c r="D63" i="5"/>
  <c r="E63" i="5"/>
  <c r="B64" i="5"/>
  <c r="A64" i="5" s="1"/>
  <c r="C64" i="5"/>
  <c r="D64" i="5"/>
  <c r="E64" i="5"/>
  <c r="B65" i="5"/>
  <c r="A65" i="5" s="1"/>
  <c r="C65" i="5"/>
  <c r="D65" i="5"/>
  <c r="E65" i="5"/>
  <c r="F65" i="5" s="1"/>
  <c r="B66" i="5"/>
  <c r="A66" i="5" s="1"/>
  <c r="C66" i="5"/>
  <c r="D66" i="5"/>
  <c r="E66" i="5"/>
  <c r="B67" i="5"/>
  <c r="A67" i="5" s="1"/>
  <c r="C67" i="5"/>
  <c r="D67" i="5"/>
  <c r="E67" i="5"/>
  <c r="B68" i="5"/>
  <c r="A68" i="5" s="1"/>
  <c r="C68" i="5"/>
  <c r="D68" i="5"/>
  <c r="E68" i="5"/>
  <c r="B69" i="5"/>
  <c r="A69" i="5" s="1"/>
  <c r="C69" i="5"/>
  <c r="D69" i="5"/>
  <c r="E69" i="5"/>
  <c r="B70" i="5"/>
  <c r="A70" i="5" s="1"/>
  <c r="C70" i="5"/>
  <c r="D70" i="5"/>
  <c r="E70" i="5"/>
  <c r="E56" i="5"/>
  <c r="D56" i="5"/>
  <c r="C56" i="5"/>
  <c r="B56" i="5"/>
  <c r="A56" i="5" s="1"/>
  <c r="B8" i="5"/>
  <c r="A8" i="5" s="1"/>
  <c r="C8" i="5"/>
  <c r="D8" i="5"/>
  <c r="E8" i="5"/>
  <c r="B9" i="5"/>
  <c r="A9" i="5" s="1"/>
  <c r="C9" i="5"/>
  <c r="D9" i="5"/>
  <c r="E9" i="5"/>
  <c r="B10" i="5"/>
  <c r="A10" i="5" s="1"/>
  <c r="C10" i="5"/>
  <c r="D10" i="5"/>
  <c r="E10" i="5"/>
  <c r="B11" i="5"/>
  <c r="A11" i="5" s="1"/>
  <c r="C11" i="5"/>
  <c r="D11" i="5"/>
  <c r="E11" i="5"/>
  <c r="B12" i="5"/>
  <c r="A12" i="5" s="1"/>
  <c r="C12" i="5"/>
  <c r="D12" i="5"/>
  <c r="E12" i="5"/>
  <c r="B13" i="5"/>
  <c r="A13" i="5" s="1"/>
  <c r="C13" i="5"/>
  <c r="D13" i="5"/>
  <c r="E13" i="5"/>
  <c r="B14" i="5"/>
  <c r="A14" i="5" s="1"/>
  <c r="C14" i="5"/>
  <c r="D14" i="5"/>
  <c r="E14" i="5"/>
  <c r="B15" i="5"/>
  <c r="A15" i="5" s="1"/>
  <c r="C15" i="5"/>
  <c r="D15" i="5"/>
  <c r="E15" i="5"/>
  <c r="B16" i="5"/>
  <c r="A16" i="5" s="1"/>
  <c r="C16" i="5"/>
  <c r="D16" i="5"/>
  <c r="E16" i="5"/>
  <c r="B17" i="5"/>
  <c r="A17" i="5" s="1"/>
  <c r="C17" i="5"/>
  <c r="D17" i="5"/>
  <c r="E17" i="5"/>
  <c r="B18" i="5"/>
  <c r="A18" i="5" s="1"/>
  <c r="C18" i="5"/>
  <c r="D18" i="5"/>
  <c r="E18" i="5"/>
  <c r="B19" i="5"/>
  <c r="A19" i="5" s="1"/>
  <c r="C19" i="5"/>
  <c r="D19" i="5"/>
  <c r="E19" i="5"/>
  <c r="B20" i="5"/>
  <c r="A20" i="5" s="1"/>
  <c r="C20" i="5"/>
  <c r="D20" i="5"/>
  <c r="E20" i="5"/>
  <c r="B21" i="5"/>
  <c r="A21" i="5" s="1"/>
  <c r="C21" i="5"/>
  <c r="D21" i="5"/>
  <c r="E21" i="5"/>
  <c r="C7" i="5"/>
  <c r="B7" i="5"/>
  <c r="A7" i="5" s="1"/>
  <c r="E7" i="5"/>
  <c r="D7" i="5"/>
  <c r="F12" i="5" l="1"/>
  <c r="F8" i="5"/>
  <c r="F70" i="5"/>
  <c r="F68" i="5"/>
  <c r="F66" i="5"/>
  <c r="F56" i="5"/>
  <c r="F60" i="5"/>
  <c r="F58" i="5"/>
  <c r="F62" i="5"/>
  <c r="F67" i="5"/>
  <c r="F15" i="5"/>
  <c r="F13" i="5"/>
  <c r="F11" i="5"/>
  <c r="F9" i="5"/>
  <c r="F17" i="5"/>
  <c r="F69" i="5"/>
  <c r="F7" i="5"/>
  <c r="F20" i="5"/>
  <c r="F18" i="5"/>
  <c r="F16" i="5"/>
  <c r="F14" i="5"/>
  <c r="F10" i="5"/>
  <c r="F63" i="5"/>
  <c r="F64" i="5"/>
  <c r="F21" i="5"/>
  <c r="F19" i="5"/>
  <c r="E5" i="5"/>
  <c r="E54" i="5" s="1"/>
  <c r="K5" i="86"/>
  <c r="C23" i="5" l="1"/>
  <c r="C22" i="5" s="1"/>
  <c r="E23" i="5"/>
  <c r="G9" i="5" s="1"/>
  <c r="E72" i="5"/>
  <c r="G58" i="5" s="1"/>
  <c r="D23" i="5"/>
  <c r="D22" i="5" s="1"/>
  <c r="C72" i="5"/>
  <c r="C71" i="5" s="1"/>
  <c r="D72" i="5"/>
  <c r="D5" i="5"/>
  <c r="C4" i="5"/>
  <c r="C53" i="5" s="1"/>
  <c r="D54" i="5"/>
  <c r="G17" i="5" l="1"/>
  <c r="G69" i="5"/>
  <c r="G60" i="5"/>
  <c r="G72" i="5"/>
  <c r="E22" i="5"/>
  <c r="G22" i="5" s="1"/>
  <c r="G13" i="5"/>
  <c r="G18" i="5"/>
  <c r="G8" i="5"/>
  <c r="G7" i="5"/>
  <c r="G23" i="5"/>
  <c r="G19" i="5"/>
  <c r="G11" i="5"/>
  <c r="G21" i="5"/>
  <c r="G15" i="5"/>
  <c r="G20" i="5"/>
  <c r="G66" i="5"/>
  <c r="G56" i="5"/>
  <c r="G14" i="5"/>
  <c r="G65" i="5"/>
  <c r="G10" i="5"/>
  <c r="G59" i="5"/>
  <c r="G62" i="5"/>
  <c r="G16" i="5"/>
  <c r="G64" i="5"/>
  <c r="G61" i="5"/>
  <c r="G12" i="5"/>
  <c r="E71" i="5"/>
  <c r="G71" i="5" s="1"/>
  <c r="G57" i="5"/>
  <c r="G63" i="5"/>
  <c r="G67" i="5"/>
  <c r="G70" i="5"/>
  <c r="G68" i="5"/>
  <c r="F23" i="5"/>
  <c r="D71" i="5"/>
  <c r="F72" i="5"/>
  <c r="G5" i="5"/>
  <c r="G54" i="5" s="1"/>
  <c r="D4" i="5"/>
  <c r="D53" i="5" s="1"/>
  <c r="F22" i="5" l="1"/>
  <c r="F71" i="5"/>
  <c r="F5" i="5"/>
  <c r="F54" i="5" s="1"/>
</calcChain>
</file>

<file path=xl/sharedStrings.xml><?xml version="1.0" encoding="utf-8"?>
<sst xmlns="http://schemas.openxmlformats.org/spreadsheetml/2006/main" count="979" uniqueCount="528">
  <si>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</si>
  <si>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</si>
  <si>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</si>
  <si>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</si>
  <si>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</si>
  <si>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</si>
  <si>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</si>
  <si>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</si>
  <si>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</si>
  <si>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</si>
  <si>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</si>
  <si>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</si>
  <si>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</si>
  <si>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</si>
  <si>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</si>
  <si>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</si>
  <si>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</si>
  <si>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</si>
  <si>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</si>
  <si>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</si>
  <si>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</si>
  <si>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</si>
  <si>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</si>
  <si>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</si>
  <si>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</si>
  <si>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</si>
  <si>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</si>
  <si>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</si>
  <si>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</si>
  <si>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</si>
  <si>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</si>
  <si>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</si>
  <si>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</si>
  <si>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</si>
  <si>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</si>
  <si>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</si>
  <si>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</si>
  <si>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</si>
  <si>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</si>
  <si>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</si>
  <si>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</si>
  <si>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</si>
  <si>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</si>
  <si>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</si>
  <si>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</si>
  <si>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</si>
  <si>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</si>
  <si>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</si>
  <si>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</si>
  <si>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</si>
  <si>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</si>
  <si>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</si>
  <si>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</si>
  <si>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</si>
  <si>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Gráfico</t>
  </si>
  <si>
    <t>Vino espumoso</t>
  </si>
  <si>
    <t>Pisco</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</si>
  <si>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</si>
  <si>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</si>
  <si>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</si>
  <si>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</si>
  <si>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</si>
  <si>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</si>
  <si>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</si>
  <si>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</si>
  <si>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</si>
  <si>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</si>
  <si>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</si>
  <si>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</si>
  <si>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</si>
  <si>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</si>
  <si>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ovina</t>
  </si>
  <si>
    <t>Otras carnes y subproductos</t>
  </si>
  <si>
    <t>Otros productos pecuarios</t>
  </si>
  <si>
    <t xml:space="preserve">  Nº 10</t>
  </si>
  <si>
    <t>Maderas en plaquitas</t>
  </si>
  <si>
    <t>Otros forestales</t>
  </si>
  <si>
    <t>Celulosa</t>
  </si>
  <si>
    <t>Maíz consumo</t>
  </si>
  <si>
    <t>Cebada</t>
  </si>
  <si>
    <t>Otros productos silvoagropecuarios</t>
  </si>
  <si>
    <t>Arroz descascarillado</t>
  </si>
  <si>
    <t>Arroz blanqueado</t>
  </si>
  <si>
    <t>Arroz partido</t>
  </si>
  <si>
    <t>Harina de trigo</t>
  </si>
  <si>
    <t>Aceite de soja en bruto</t>
  </si>
  <si>
    <t>Aceite de soja refinado</t>
  </si>
  <si>
    <t>Mezclas de aceites</t>
  </si>
  <si>
    <t xml:space="preserve">  Nº 11</t>
  </si>
  <si>
    <t xml:space="preserve">  Nº 12</t>
  </si>
  <si>
    <t>No coníferas</t>
  </si>
  <si>
    <t>Madera aserrada otras</t>
  </si>
  <si>
    <t>Código</t>
  </si>
  <si>
    <t>Manzanas</t>
  </si>
  <si>
    <t>Kiwis</t>
  </si>
  <si>
    <t>Ciruelas</t>
  </si>
  <si>
    <t>Melocotones (duraznos)</t>
  </si>
  <si>
    <t>Cerezas</t>
  </si>
  <si>
    <t>Nueces de nogal con cáscara</t>
  </si>
  <si>
    <t>Naranjas</t>
  </si>
  <si>
    <t>Leche condensada</t>
  </si>
  <si>
    <t>Volumen (toneladas)</t>
  </si>
  <si>
    <t>Corea del Sur</t>
  </si>
  <si>
    <t xml:space="preserve">  Nº 13</t>
  </si>
  <si>
    <t xml:space="preserve">  Nº 14</t>
  </si>
  <si>
    <t>Conservas</t>
  </si>
  <si>
    <t xml:space="preserve">  Nº 15</t>
  </si>
  <si>
    <t>Ajos</t>
  </si>
  <si>
    <t>Cebollas</t>
  </si>
  <si>
    <t>Chalotes</t>
  </si>
  <si>
    <t>Espárragos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</si>
  <si>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</si>
  <si>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</si>
  <si>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</si>
  <si>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</si>
  <si>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</si>
  <si>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</si>
  <si>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</si>
  <si>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</si>
  <si>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</si>
  <si>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</si>
  <si>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</si>
  <si>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</si>
  <si>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</si>
  <si>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</si>
  <si>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</si>
  <si>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</si>
  <si>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</si>
  <si>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</si>
  <si>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</si>
  <si>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</si>
  <si>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</si>
  <si>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</si>
  <si>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</si>
  <si>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</si>
  <si>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</si>
  <si>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</si>
  <si>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</si>
  <si>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</si>
  <si>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</si>
  <si>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</si>
  <si>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</si>
  <si>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</si>
  <si>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</si>
  <si>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</si>
  <si>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</si>
  <si>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</si>
  <si>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</si>
  <si>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</si>
  <si>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</si>
  <si>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</si>
  <si>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</si>
  <si>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</si>
  <si>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</si>
  <si>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</si>
  <si>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</si>
  <si>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</si>
  <si>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</si>
  <si>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</si>
  <si>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</si>
  <si>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</si>
  <si>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</si>
  <si>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</si>
  <si>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</si>
  <si>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</si>
  <si>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</si>
  <si>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</si>
  <si>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</si>
  <si>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</si>
  <si>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Cuadro N° 8</t>
  </si>
  <si>
    <t>Uvas</t>
  </si>
  <si>
    <t>Limones</t>
  </si>
  <si>
    <t>Avellanas con cáscara, frescas o secas</t>
  </si>
  <si>
    <t>Frutos secos</t>
  </si>
  <si>
    <t>Fruta fresca</t>
  </si>
  <si>
    <t>Herbicidas</t>
  </si>
  <si>
    <t>Fungicidas</t>
  </si>
  <si>
    <t>Insecticidas</t>
  </si>
  <si>
    <t>Otros agroquímicos</t>
  </si>
  <si>
    <t>Fertilizantes</t>
  </si>
  <si>
    <t>Urea</t>
  </si>
  <si>
    <t>Superfosfatos</t>
  </si>
  <si>
    <t>Otros fertilizantes</t>
  </si>
  <si>
    <t>Medicamentos veterinarios</t>
  </si>
  <si>
    <t>Antibióticos</t>
  </si>
  <si>
    <t>Vacunas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</si>
  <si>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</si>
  <si>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</si>
  <si>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</si>
  <si>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</si>
  <si>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</si>
  <si>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</si>
  <si>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</si>
  <si>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</si>
  <si>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</si>
  <si>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</si>
  <si>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</si>
  <si>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</si>
  <si>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 16</t>
  </si>
  <si>
    <t>Cuadro N° 17</t>
  </si>
  <si>
    <t>Cuadro N° 18</t>
  </si>
  <si>
    <t>Cuadro N° 19</t>
  </si>
  <si>
    <t xml:space="preserve">  Nº 17</t>
  </si>
  <si>
    <t xml:space="preserve">  Nº 18</t>
  </si>
  <si>
    <t>Frambuesas</t>
  </si>
  <si>
    <t>Frutillas</t>
  </si>
  <si>
    <t>Moras</t>
  </si>
  <si>
    <t>Las demás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</si>
  <si>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</si>
  <si>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</si>
  <si>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</si>
  <si>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</si>
  <si>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</si>
  <si>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</si>
  <si>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</si>
  <si>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</si>
  <si>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</si>
  <si>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</si>
  <si>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</si>
  <si>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</si>
  <si>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</si>
  <si>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</si>
  <si>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</si>
  <si>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</si>
  <si>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</si>
  <si>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</si>
  <si>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</si>
  <si>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</si>
  <si>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</si>
  <si>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</si>
  <si>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</si>
  <si>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</si>
  <si>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</si>
  <si>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</si>
  <si>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</si>
  <si>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</si>
  <si>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</si>
  <si>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</si>
  <si>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</si>
  <si>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</si>
  <si>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</si>
  <si>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</si>
  <si>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</si>
  <si>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</si>
  <si>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</si>
  <si>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importaciones silvoagropecuarias por sector</t>
  </si>
  <si>
    <t>Fruta procesada</t>
  </si>
  <si>
    <t>Hortalizas frescas</t>
  </si>
  <si>
    <t>Hortalizas procesadas</t>
  </si>
  <si>
    <t>Semillas para siembra</t>
  </si>
  <si>
    <t>Flores, bulbos y tubérculos</t>
  </si>
  <si>
    <t>Principales rubros exportados</t>
  </si>
  <si>
    <t>Exportaciones totales</t>
  </si>
  <si>
    <t>Cuadro N° 10</t>
  </si>
  <si>
    <t>Cuadro N° 11</t>
  </si>
  <si>
    <t>Primario</t>
  </si>
  <si>
    <t>Industrial</t>
  </si>
  <si>
    <t>Insumos</t>
  </si>
  <si>
    <t>Productos</t>
  </si>
  <si>
    <t xml:space="preserve">  Nº 19</t>
  </si>
  <si>
    <t xml:space="preserve">Principales rubros exportados </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</si>
  <si>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</si>
  <si>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</si>
  <si>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</si>
  <si>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</si>
  <si>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</si>
  <si>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</si>
  <si>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</si>
  <si>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</si>
  <si>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</si>
  <si>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</si>
  <si>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</si>
  <si>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</si>
  <si>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</si>
  <si>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</si>
  <si>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</si>
  <si>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</si>
  <si>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</si>
  <si>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</si>
  <si>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</si>
  <si>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Cuadro N° 20</t>
  </si>
  <si>
    <t>Exportaciones de insumos y maquinaria</t>
  </si>
  <si>
    <t xml:space="preserve">  Nº 20</t>
  </si>
  <si>
    <t>Extracción de aceites</t>
  </si>
  <si>
    <t>Celulosa cruda coníferas</t>
  </si>
  <si>
    <t>Celulosa cruda no coníferas</t>
  </si>
  <si>
    <t>Madera aserrada coníferas</t>
  </si>
  <si>
    <t>Madera aserrada no coníferas</t>
  </si>
  <si>
    <t>Total frutas</t>
  </si>
  <si>
    <t>Total semillas</t>
  </si>
  <si>
    <t>Total flores/bulbos/musgos</t>
  </si>
  <si>
    <t>Total hortalizas y tubérculos</t>
  </si>
  <si>
    <t>Total vinos y alcoholes</t>
  </si>
  <si>
    <t>Aceite de palta</t>
  </si>
  <si>
    <t>Naranja</t>
  </si>
  <si>
    <t>Papas</t>
  </si>
  <si>
    <t>Trigo duro</t>
  </si>
  <si>
    <t>Girasol</t>
  </si>
  <si>
    <t>Mostaza</t>
  </si>
  <si>
    <t>Hortalizas</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</si>
  <si>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</si>
  <si>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</si>
  <si>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</si>
  <si>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Azucenas frescas</t>
  </si>
  <si>
    <t>Las demás flores</t>
  </si>
  <si>
    <t>Mezclas de vinos blancos</t>
  </si>
  <si>
    <t>Merlot</t>
  </si>
  <si>
    <t>Syrah</t>
  </si>
  <si>
    <t>Los demás vinos tintos</t>
  </si>
  <si>
    <t>Damascos</t>
  </si>
  <si>
    <t>Duraznos</t>
  </si>
  <si>
    <t>Compotas</t>
  </si>
  <si>
    <t>Aceitunas</t>
  </si>
  <si>
    <t>Peras</t>
  </si>
  <si>
    <t>Otras frutas</t>
  </si>
  <si>
    <t>Arvejas</t>
  </si>
  <si>
    <t>Zapallos</t>
  </si>
  <si>
    <t>Guatemala</t>
  </si>
  <si>
    <t>Italia</t>
  </si>
  <si>
    <t>Rusia</t>
  </si>
  <si>
    <t>Almendras con cáscara, frescas o secas</t>
  </si>
  <si>
    <r>
      <t>Plaguicidas y productos químicos</t>
    </r>
    <r>
      <rPr>
        <b/>
        <vertAlign val="superscript"/>
        <sz val="8"/>
        <rFont val="Arial"/>
        <family val="2"/>
      </rPr>
      <t>1</t>
    </r>
  </si>
  <si>
    <t>Alcachofas</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</si>
  <si>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</si>
  <si>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</si>
  <si>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</si>
  <si>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</si>
  <si>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</si>
  <si>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</si>
  <si>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</si>
  <si>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</si>
  <si>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</si>
  <si>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</si>
  <si>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</si>
  <si>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Nectarines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</si>
  <si>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</si>
  <si>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</si>
  <si>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</si>
  <si>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</si>
  <si>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</si>
  <si>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</si>
  <si>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</si>
  <si>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Otros lácteos</t>
  </si>
  <si>
    <t>Pinot Noir</t>
  </si>
  <si>
    <t>Mezclas de vino tinto</t>
  </si>
  <si>
    <t>Chardonnay</t>
  </si>
  <si>
    <t>Los demás vinos blancos</t>
  </si>
  <si>
    <t>Otros insumos</t>
  </si>
  <si>
    <t>Coníferas</t>
  </si>
  <si>
    <t>Avena</t>
  </si>
  <si>
    <t>España</t>
  </si>
  <si>
    <t>Taiwán</t>
  </si>
  <si>
    <t>Maderas elaboradas</t>
  </si>
  <si>
    <t>Madera elaborada coníferas</t>
  </si>
  <si>
    <t>Madera elaborada no coníferas</t>
  </si>
  <si>
    <t>Porotos y frejoles</t>
  </si>
  <si>
    <t>Maíz</t>
  </si>
  <si>
    <t>Forrajera</t>
  </si>
  <si>
    <t>Flores de corte</t>
  </si>
  <si>
    <t>Los demás follajes frescos</t>
  </si>
  <si>
    <t>Los demás vinos (con D.O.)</t>
  </si>
  <si>
    <t>Los demás bulbos</t>
  </si>
  <si>
    <t>David Cohen Pacini</t>
  </si>
  <si>
    <t>ene - dic</t>
  </si>
  <si>
    <t>Castañas, frescas o secas, incluso sin cáscara</t>
  </si>
  <si>
    <t>Otros jugos</t>
  </si>
  <si>
    <t>Maderas en bruto ***</t>
  </si>
  <si>
    <t>** Cifras en Metros Cúbicos</t>
  </si>
  <si>
    <t>Manzanas frescas</t>
  </si>
  <si>
    <t>Almendras sin cáscara</t>
  </si>
  <si>
    <t>Teléfono :(56- 2) 23973000</t>
  </si>
  <si>
    <t>Fax :(56- 2) 23973111</t>
  </si>
  <si>
    <t>Teatinos 40, piso 8. Santiago, Chile</t>
  </si>
  <si>
    <t>GRÁFICO:</t>
  </si>
  <si>
    <t>Maquinaria (unidades)</t>
  </si>
  <si>
    <t>UE ( 28 )</t>
  </si>
  <si>
    <t>Miel</t>
  </si>
  <si>
    <t>Vinos</t>
  </si>
  <si>
    <t>Exportaciones silvoagropecuarias por clase</t>
  </si>
  <si>
    <t>Exportaciones silvoagropecuarias por sector</t>
  </si>
  <si>
    <t>Exportación de productos silvoagropecuarios por zona económica</t>
  </si>
  <si>
    <t>Importación de productos silvoagropecuarios por zona económica</t>
  </si>
  <si>
    <t>Exportación de productos silvoagropecuarios por país de  destino</t>
  </si>
  <si>
    <t>Arándanos</t>
  </si>
  <si>
    <t>Total insumos y maquinaria</t>
  </si>
  <si>
    <t>Nitrato de amonio</t>
  </si>
  <si>
    <t>Fosfato diamónico</t>
  </si>
  <si>
    <t>Fosfato monoamónico</t>
  </si>
  <si>
    <t>Otros insumos veterinarios</t>
  </si>
  <si>
    <r>
      <t xml:space="preserve">Mandarinas, clementinas, </t>
    </r>
    <r>
      <rPr>
        <i/>
        <sz val="8"/>
        <rFont val="Arial"/>
        <family val="2"/>
      </rPr>
      <t>wilking</t>
    </r>
    <r>
      <rPr>
        <sz val="8"/>
        <rFont val="Arial"/>
        <family val="2"/>
      </rPr>
      <t xml:space="preserve"> e híbridas</t>
    </r>
  </si>
  <si>
    <t>Mezclas preparadas o conservadas</t>
  </si>
  <si>
    <t>Zarzamoras, mora-frambuesas y grosellas</t>
  </si>
  <si>
    <t>Peonías</t>
  </si>
  <si>
    <t>Judías (porotos)</t>
  </si>
  <si>
    <t>Chenin Blanc</t>
  </si>
  <si>
    <t>Pedro Jiménez</t>
  </si>
  <si>
    <t>Pinot Blanc</t>
  </si>
  <si>
    <t>Riesling y Viognier</t>
  </si>
  <si>
    <t>Sauvignon Blanc</t>
  </si>
  <si>
    <t>Cabernet Franc</t>
  </si>
  <si>
    <t>Cabernet Sauvignon</t>
  </si>
  <si>
    <t>Carménère</t>
  </si>
  <si>
    <t>Cot (Malbec)</t>
  </si>
  <si>
    <t>** Cifras en unidades.</t>
  </si>
  <si>
    <t>Celulosa blanqueada o semiblanqueada coníferas</t>
  </si>
  <si>
    <t>Celulosa blanqueada o semiblanqueada no coníferas</t>
  </si>
  <si>
    <t>Maderas aserradas ***</t>
  </si>
  <si>
    <t>Total importaciones</t>
  </si>
  <si>
    <t>Trigo blando</t>
  </si>
  <si>
    <t>Aceite de maravilla refinado</t>
  </si>
  <si>
    <t>Aceite de maravilla en bruto</t>
  </si>
  <si>
    <r>
      <rPr>
        <i/>
        <sz val="8"/>
        <rFont val="Arial"/>
        <family val="2"/>
      </rPr>
      <t>Fuente</t>
    </r>
    <r>
      <rPr>
        <sz val="8"/>
        <rFont val="Arial"/>
        <family val="2"/>
      </rPr>
      <t>: elaborado por Odepa con información del Servicio Nacional de Aduanas.  * Cifras sujetas a revisión por informes de variación de valor (IVV).</t>
    </r>
  </si>
  <si>
    <r>
      <rPr>
        <i/>
        <sz val="8"/>
        <rFont val="Arial"/>
        <family val="2"/>
      </rPr>
      <t>Fuente</t>
    </r>
    <r>
      <rPr>
        <sz val="8"/>
        <rFont val="Arial"/>
        <family val="2"/>
      </rPr>
      <t>: elaborado por Odepa con información del Servicio Nacional de Aduanas.  * Cifras sujetas a revisión por informes de variación de valor (IVV). 1/ Unidades</t>
    </r>
  </si>
  <si>
    <r>
      <rPr>
        <i/>
        <sz val="8"/>
        <rFont val="Arial"/>
        <family val="2"/>
      </rPr>
      <t>Fuente</t>
    </r>
    <r>
      <rPr>
        <sz val="8"/>
        <rFont val="Arial"/>
        <family val="2"/>
      </rPr>
      <t xml:space="preserve">: elaborado por Odepa con información del Servicio Nacional de Aduanas.  * Cifras sujetas a revisión por informes de variación de valor (IVV). </t>
    </r>
    <r>
      <rPr>
        <vertAlign val="superscript"/>
        <sz val="8"/>
        <rFont val="Arial"/>
        <family val="2"/>
      </rPr>
      <t>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</si>
  <si>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t>
    </r>
  </si>
  <si>
    <r>
      <rPr>
        <i/>
        <sz val="8"/>
        <rFont val="Arial"/>
        <family val="2"/>
      </rPr>
      <t>Fuente</t>
    </r>
    <r>
      <rPr>
        <sz val="8"/>
        <rFont val="Arial"/>
        <family val="2"/>
      </rPr>
      <t xml:space="preserve">: elaborado por Odepa con información del Servicio Nacional de Aduanas. </t>
    </r>
    <r>
      <rPr>
        <vertAlign val="superscript"/>
        <sz val="8"/>
        <rFont val="Arial"/>
        <family val="2"/>
      </rPr>
      <t xml:space="preserve"> 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</si>
  <si>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</si>
  <si>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</si>
  <si>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r>
      <rPr>
        <i/>
        <sz val="10"/>
        <rFont val="Arial"/>
        <family val="2"/>
      </rPr>
      <t>Fuente</t>
    </r>
    <r>
      <rPr>
        <sz val="10"/>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</si>
  <si>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</si>
  <si>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</si>
  <si>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t>Valor (miles de USD FOB)*</t>
  </si>
  <si>
    <t>Valor (miles de USD FOB)</t>
  </si>
  <si>
    <t>Valor (miles de USD CIF)</t>
  </si>
  <si>
    <t>Paltas (aguacates)</t>
  </si>
  <si>
    <t>Cocos</t>
  </si>
  <si>
    <t>Cuadro N°  5</t>
  </si>
  <si>
    <t>Cuadro N° 6</t>
  </si>
  <si>
    <t>Cuadro N°7</t>
  </si>
  <si>
    <t>Evolución de las exportaciones silvoagropecuarias por sector</t>
  </si>
  <si>
    <t>Evolución de las exportaciones silvoagropecuarias</t>
  </si>
  <si>
    <t>Evolución de las importaciones silvoagropecuarias</t>
  </si>
  <si>
    <t>Balanza de productos silvoagropecuarios, anual</t>
  </si>
  <si>
    <t>Balanza de productos silvoagropecuarios, por periodo</t>
  </si>
  <si>
    <t>Bovinos</t>
  </si>
  <si>
    <t>Frutas</t>
  </si>
  <si>
    <t>Cereales</t>
  </si>
  <si>
    <t>Oleaginosas</t>
  </si>
  <si>
    <t>Hortalizas y tubérculos</t>
  </si>
  <si>
    <t>Bovinos vivos **</t>
  </si>
  <si>
    <t>Exportaciones país</t>
  </si>
  <si>
    <t>Mineria</t>
  </si>
  <si>
    <t>Exportaciones país - Balanza comercial de productos silvoagropecuarios por sector *</t>
  </si>
  <si>
    <t>Exportaciones país - Balanza de productos silvoagropecuarios, anual</t>
  </si>
  <si>
    <t>Directora y Representante Legal</t>
  </si>
  <si>
    <t>María Emilia Undurraga Marimón</t>
  </si>
  <si>
    <r>
      <rPr>
        <i/>
        <sz val="8"/>
        <rFont val="Arial"/>
        <family val="2"/>
      </rPr>
      <t>Fuente</t>
    </r>
    <r>
      <rPr>
        <sz val="8"/>
        <rFont val="Arial"/>
        <family val="2"/>
      </rPr>
      <t xml:space="preserve">: elaborado por ODEPA con información del Servicio Nacional de Aduanas y Banco Central
* Cifras sujetas a revisión por informes de variación de valor (IVV).
</t>
    </r>
  </si>
  <si>
    <r>
      <rPr>
        <i/>
        <sz val="8"/>
        <rFont val="Arial"/>
        <family val="2"/>
      </rPr>
      <t>Fuente</t>
    </r>
    <r>
      <rPr>
        <sz val="8"/>
        <rFont val="Arial"/>
        <family val="2"/>
      </rPr>
      <t xml:space="preserve">: elaborado por ODEPA con información del Servicio Nacional de Aduanas; Banco Central
* Cifras sujetas a revisión por informes de variación de valor (IVV).
</t>
    </r>
  </si>
  <si>
    <t>Carne de ave y despojos</t>
  </si>
  <si>
    <t>Otras preparaciones bovinas</t>
  </si>
  <si>
    <t>Otras preparaciones de aves</t>
  </si>
  <si>
    <t>Aves</t>
  </si>
  <si>
    <t>Cerdo</t>
  </si>
  <si>
    <t>Carne cerdo y despojos</t>
  </si>
  <si>
    <t>Carne cerdo</t>
  </si>
  <si>
    <t>Otras preparaciones de cerdo</t>
  </si>
  <si>
    <r>
      <rPr>
        <i/>
        <sz val="8"/>
        <rFont val="Arial"/>
        <family val="2"/>
      </rPr>
      <t>Fuente</t>
    </r>
    <r>
      <rPr>
        <sz val="8"/>
        <rFont val="Arial"/>
        <family val="2"/>
      </rPr>
      <t xml:space="preserve">: elaborado por Odepa con información del Servicio Nacional de Aduanas. </t>
    </r>
  </si>
  <si>
    <t>Despojos bovinos</t>
  </si>
  <si>
    <t>Carne bovina y despojos</t>
  </si>
  <si>
    <t>Carne de ave</t>
  </si>
  <si>
    <t>Despojos de aves</t>
  </si>
  <si>
    <t>Despojos de cerdo</t>
  </si>
  <si>
    <t>Principales rubros importados</t>
  </si>
  <si>
    <t>Valor (miles de USD CIF)*</t>
  </si>
  <si>
    <t>Importaciones totales</t>
  </si>
  <si>
    <t>Plátanos o bananas</t>
  </si>
  <si>
    <t>Cerveza malta *</t>
  </si>
  <si>
    <r>
      <rPr>
        <i/>
        <sz val="8"/>
        <rFont val="Arial"/>
        <family val="2"/>
      </rPr>
      <t>Fuente</t>
    </r>
    <r>
      <rPr>
        <sz val="8"/>
        <rFont val="Arial"/>
        <family val="2"/>
      </rPr>
      <t>: elaborado por Odepa con información del Servicio Nacional de Aduanas.   * Miles de litros</t>
    </r>
  </si>
  <si>
    <t xml:space="preserve">   Cerdos</t>
  </si>
  <si>
    <t xml:space="preserve">   Aves</t>
  </si>
  <si>
    <t xml:space="preserve">   Trigo</t>
  </si>
  <si>
    <t xml:space="preserve">   Maiz</t>
  </si>
  <si>
    <t xml:space="preserve">   Arroz</t>
  </si>
  <si>
    <t xml:space="preserve">  Aceites</t>
  </si>
  <si>
    <t xml:space="preserve">  Maderas elaboradas</t>
  </si>
  <si>
    <t xml:space="preserve">   Bovinos</t>
  </si>
  <si>
    <t>Tortas y residuos de soya</t>
  </si>
  <si>
    <t xml:space="preserve">  Tortas y residuos de soya</t>
  </si>
  <si>
    <t>Piñas</t>
  </si>
  <si>
    <t>Guayabas, mangos y mangostanes</t>
  </si>
  <si>
    <t>Cuadro N° 11 (continuación)</t>
  </si>
  <si>
    <t>Cuadro N° 19 continuación…</t>
  </si>
  <si>
    <t>Vino granel</t>
  </si>
  <si>
    <t>Mostos</t>
  </si>
  <si>
    <r>
      <rPr>
        <i/>
        <sz val="8"/>
        <rFont val="Arial"/>
        <family val="2"/>
      </rPr>
      <t>Fuente</t>
    </r>
    <r>
      <rPr>
        <sz val="8"/>
        <rFont val="Arial"/>
        <family val="2"/>
      </rPr>
      <t xml:space="preserve">: elaborado por Odepa con información del Servicio Nacional de Aduanas.   </t>
    </r>
  </si>
  <si>
    <t>Vinos con pulpa de frutas capacidad &lt;= a 2 lts.</t>
  </si>
  <si>
    <t>Otros mostos y alcoholes</t>
  </si>
  <si>
    <t>Vinos en envases entre 2 y 10 lts.</t>
  </si>
  <si>
    <t>Vinos capacidad inferior o igual a 2 lts.</t>
  </si>
  <si>
    <r>
      <rPr>
        <i/>
        <sz val="8"/>
        <rFont val="Arial"/>
        <family val="2"/>
      </rPr>
      <t>Fuente</t>
    </r>
    <r>
      <rPr>
        <sz val="8"/>
        <rFont val="Arial"/>
        <family val="2"/>
      </rPr>
      <t>: elaborado por Odepa con información del Servicio Nacional de Aduanas.  * Cifras sujetas a revisión por informes de variación de valor (IVV).** Banco Central considera "Vinos en envases entre 2 y 10 lts" en vinos granel.</t>
    </r>
  </si>
  <si>
    <t>Otros vinos envasados</t>
  </si>
  <si>
    <t>Vino con denominación de origen (envasado)</t>
  </si>
  <si>
    <t>Vinos envasados**</t>
  </si>
  <si>
    <t>Raps/nabos</t>
  </si>
  <si>
    <t>Flores</t>
  </si>
  <si>
    <t>Remolacha</t>
  </si>
  <si>
    <t>Soya</t>
  </si>
  <si>
    <t>Trigo</t>
  </si>
  <si>
    <t xml:space="preserve"> Brocoli</t>
  </si>
  <si>
    <t xml:space="preserve"> Pimiento</t>
  </si>
  <si>
    <t xml:space="preserve"> Repollo</t>
  </si>
  <si>
    <t xml:space="preserve"> Coliflor</t>
  </si>
  <si>
    <t xml:space="preserve"> Zanahoria</t>
  </si>
  <si>
    <t xml:space="preserve"> Zapallo</t>
  </si>
  <si>
    <t xml:space="preserve"> Pepino</t>
  </si>
  <si>
    <t xml:space="preserve"> Sandía</t>
  </si>
  <si>
    <t xml:space="preserve"> Otras hortalizas</t>
  </si>
  <si>
    <t>Otras semillas</t>
  </si>
  <si>
    <t xml:space="preserve"> * Valores 2020 con ajuste parcial de informes de variación de valor (IVV). Estos valores se irán ajustando en los próximos meses y en algunos casos difieren del Banco Central  por las proyecciones de IVV que realiza.</t>
  </si>
  <si>
    <t>Avance mensual  enero a  abril  de  2020</t>
  </si>
  <si>
    <t xml:space="preserve">          Mayo 2020</t>
  </si>
  <si>
    <t>Avance mensual enero - abril 2020</t>
  </si>
  <si>
    <t>enero - abril</t>
  </si>
  <si>
    <t>2020-2019</t>
  </si>
  <si>
    <t>ene-abr</t>
  </si>
  <si>
    <t>ene-abr 16</t>
  </si>
  <si>
    <t>ene-abr 17</t>
  </si>
  <si>
    <t>ene-abr 18</t>
  </si>
  <si>
    <t>ene-abr 19</t>
  </si>
  <si>
    <t>ene-abr 20</t>
  </si>
  <si>
    <t>2019-18</t>
  </si>
  <si>
    <t>ene-abr 2019</t>
  </si>
  <si>
    <t>ene-abr 2020</t>
  </si>
  <si>
    <t>Var. (%)   2020/2019</t>
  </si>
  <si>
    <t>Var % 20/19</t>
  </si>
  <si>
    <t>Part. 2020</t>
  </si>
  <si>
    <t>enero - abril*</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</si>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</sst>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1" formatCode="_ * #,##0_ ;_ * \-#,##0_ ;_ * &quot;-&quot;_ ;_ @_ "/>
    <numFmt numFmtId="164" formatCode="_-* #,##0.00_-;\-* #,##0.00_-;_-* &quot;-&quot;??_-;_-@_-"/>
    <numFmt numFmtId="165" formatCode="_-* #,##0.00\ _p_t_a_-;\-* #,##0.00\ _p_t_a_-;_-* &quot;-&quot;??\ _p_t_a_-;_-@_-"/>
    <numFmt numFmtId="166" formatCode="0.0"/>
    <numFmt numFmtId="167" formatCode="0.0%"/>
    <numFmt numFmtId="168" formatCode="#,##0.0"/>
    <numFmt numFmtId="169" formatCode="_-* #,##0\ _p_t_a_-;\-* #,##0\ _p_t_a_-;_-* &quot;-&quot;??\ _p_t_a_-;_-@_-"/>
    <numFmt numFmtId="170" formatCode="00000000"/>
    <numFmt numFmtId="171" formatCode="yyyy"/>
    <numFmt numFmtId="172" formatCode="_ * #,##0.00_ ;_ * \-#,##0.00_ ;_ * &quot;-&quot;_ ;_ @_ "/>
  </numFmts>
  <fonts count="60" x14ac:knownFonts="1">
    <font>
      <sz val="10"/>
      <name val="Arial"/>
    </font>
    <font>
      <sz val="10"/>
      <name val="Arial"/>
      <family val="2"/>
    </font>
    <font>
      <sz val="8"/>
      <name val="Arial"/>
      <family val="2"/>
    </font>
    <font>
      <b/>
      <sz val="8"/>
      <name val="Arial"/>
      <family val="2"/>
    </font>
    <font>
      <b/>
      <sz val="10"/>
      <name val="Arial"/>
      <family val="2"/>
    </font>
    <font>
      <sz val="10"/>
      <name val="Arial"/>
      <family val="2"/>
    </font>
    <font>
      <sz val="9"/>
      <name val="Arial"/>
      <family val="2"/>
    </font>
    <font>
      <sz val="12"/>
      <name val="Arial"/>
      <family val="2"/>
    </font>
    <font>
      <sz val="10"/>
      <color indexed="10"/>
      <name val="Arial"/>
      <family val="2"/>
    </font>
    <font>
      <b/>
      <sz val="9"/>
      <name val="Arial"/>
      <family val="2"/>
    </font>
    <font>
      <b/>
      <sz val="8"/>
      <color indexed="63"/>
      <name val="Verdana"/>
      <family val="2"/>
    </font>
    <font>
      <b/>
      <sz val="10"/>
      <color indexed="10"/>
      <name val="Arial"/>
      <family val="2"/>
    </font>
    <font>
      <sz val="10"/>
      <name val="Arial"/>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0"/>
      <color theme="10"/>
      <name val="Arial"/>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8"/>
      <color rgb="FFFF0000"/>
      <name val="Arial"/>
      <family val="2"/>
    </font>
    <font>
      <sz val="16"/>
      <color rgb="FF0066CC"/>
      <name val="Verdana"/>
      <family val="2"/>
    </font>
    <font>
      <u/>
      <sz val="10"/>
      <color theme="10"/>
      <name val="Arial"/>
      <family val="2"/>
    </font>
    <font>
      <b/>
      <sz val="11"/>
      <name val="Arial"/>
      <family val="2"/>
    </font>
    <font>
      <i/>
      <sz val="8"/>
      <name val="Arial"/>
      <family val="2"/>
    </font>
    <font>
      <b/>
      <sz val="8"/>
      <name val="Verdana"/>
      <family val="2"/>
    </font>
    <font>
      <i/>
      <sz val="10"/>
      <name val="Arial"/>
      <family val="2"/>
    </font>
    <font>
      <b/>
      <sz val="8"/>
      <color theme="1"/>
      <name val="Arial"/>
      <family val="2"/>
    </font>
    <font>
      <b/>
      <sz val="10"/>
      <color theme="1"/>
      <name val="Arial"/>
      <family val="2"/>
    </font>
    <font>
      <sz val="8"/>
      <color theme="1"/>
      <name val="Arial"/>
      <family val="2"/>
    </font>
    <font>
      <sz val="10"/>
      <color theme="1"/>
      <name val="Calibri"/>
      <family val="2"/>
      <scheme val="minor"/>
    </font>
    <font>
      <sz val="10"/>
      <name val="Arial"/>
      <family val="2"/>
    </font>
  </fonts>
  <fills count="39">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4" tint="0.79998168889431442"/>
        <bgColor indexed="64"/>
      </patternFill>
    </fill>
  </fills>
  <borders count="31">
    <border>
      <left/>
      <right/>
      <top/>
      <bottom/>
      <diagonal/>
    </border>
    <border>
      <left/>
      <right/>
      <top/>
      <bottom style="double">
        <color indexed="55"/>
      </bottom>
      <diagonal/>
    </border>
    <border>
      <left/>
      <right/>
      <top style="thin">
        <color indexed="64"/>
      </top>
      <bottom/>
      <diagonal/>
    </border>
    <border>
      <left/>
      <right/>
      <top/>
      <bottom style="thin">
        <color indexed="6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right/>
      <top style="thin">
        <color indexed="64"/>
      </top>
      <bottom style="thin">
        <color indexed="64"/>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double">
        <color theme="1" tint="0.499984740745262"/>
      </top>
      <bottom/>
      <diagonal/>
    </border>
    <border>
      <left/>
      <right/>
      <top/>
      <bottom style="double">
        <color theme="1" tint="0.499984740745262"/>
      </bottom>
      <diagonal/>
    </border>
    <border>
      <left/>
      <right/>
      <top style="double">
        <color theme="1" tint="0.499984740745262"/>
      </top>
      <bottom style="thin">
        <color theme="1" tint="0.499984740745262"/>
      </bottom>
      <diagonal/>
    </border>
    <border>
      <left/>
      <right/>
      <top style="thin">
        <color theme="1" tint="0.499984740745262"/>
      </top>
      <bottom style="double">
        <color theme="1" tint="0.499984740745262"/>
      </bottom>
      <diagonal/>
    </border>
    <border>
      <left/>
      <right/>
      <top style="thin">
        <color theme="1" tint="0.499984740745262"/>
      </top>
      <bottom style="thin">
        <color theme="1" tint="0.499984740745262"/>
      </bottom>
      <diagonal/>
    </border>
    <border>
      <left/>
      <right/>
      <top/>
      <bottom style="thin">
        <color theme="1" tint="0.499984740745262"/>
      </bottom>
      <diagonal/>
    </border>
    <border>
      <left/>
      <right/>
      <top style="thin">
        <color theme="1" tint="0.499984740745262"/>
      </top>
      <bottom/>
      <diagonal/>
    </border>
    <border>
      <left/>
      <right/>
      <top style="thin">
        <color indexed="64"/>
      </top>
      <bottom style="thin">
        <color indexed="55"/>
      </bottom>
      <diagonal/>
    </border>
    <border>
      <left/>
      <right/>
      <top/>
      <bottom style="double">
        <color indexed="64"/>
      </bottom>
      <diagonal/>
    </border>
    <border>
      <left/>
      <right/>
      <top style="thin">
        <color theme="1" tint="0.499984740745262"/>
      </top>
      <bottom style="double">
        <color indexed="64"/>
      </bottom>
      <diagonal/>
    </border>
    <border>
      <left/>
      <right/>
      <top style="thin">
        <color indexed="55"/>
      </top>
      <bottom style="thin">
        <color indexed="64"/>
      </bottom>
      <diagonal/>
    </border>
    <border>
      <left/>
      <right/>
      <top/>
      <bottom style="thin">
        <color indexed="64"/>
      </bottom>
      <diagonal/>
    </border>
    <border>
      <left/>
      <right/>
      <top style="thin">
        <color indexed="64"/>
      </top>
      <bottom/>
      <diagonal/>
    </border>
  </borders>
  <cellStyleXfs count="71">
    <xf numFmtId="0" fontId="0" fillId="0" borderId="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3" fillId="22" borderId="0" applyNumberFormat="0" applyBorder="0" applyAlignment="0" applyProtection="0"/>
    <xf numFmtId="0" fontId="24" fillId="23" borderId="9" applyNumberFormat="0" applyAlignment="0" applyProtection="0"/>
    <xf numFmtId="0" fontId="25" fillId="24" borderId="10" applyNumberFormat="0" applyAlignment="0" applyProtection="0"/>
    <xf numFmtId="0" fontId="26" fillId="0" borderId="11" applyNumberFormat="0" applyFill="0" applyAlignment="0" applyProtection="0"/>
    <xf numFmtId="0" fontId="27" fillId="0" borderId="0" applyNumberFormat="0" applyFill="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8" fillId="31" borderId="9" applyNumberFormat="0" applyAlignment="0" applyProtection="0"/>
    <xf numFmtId="0" fontId="29" fillId="0" borderId="0" applyNumberFormat="0" applyFill="0" applyBorder="0" applyAlignment="0" applyProtection="0">
      <alignment vertical="top"/>
      <protection locked="0"/>
    </xf>
    <xf numFmtId="0" fontId="30" fillId="32"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31" fillId="33" borderId="0" applyNumberFormat="0" applyBorder="0" applyAlignment="0" applyProtection="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7" fillId="0" borderId="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9" fontId="1" fillId="0" borderId="0" applyFont="0" applyFill="0" applyBorder="0" applyAlignment="0" applyProtection="0"/>
    <xf numFmtId="9" fontId="20" fillId="0" borderId="0" applyFont="0" applyFill="0" applyBorder="0" applyAlignment="0" applyProtection="0"/>
    <xf numFmtId="0" fontId="2" fillId="0" borderId="0" applyBorder="0" applyProtection="0">
      <alignment horizontal="left" vertical="top"/>
      <protection locked="0"/>
    </xf>
    <xf numFmtId="0" fontId="32" fillId="23" borderId="13"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4" applyNumberFormat="0" applyFill="0" applyAlignment="0" applyProtection="0"/>
    <xf numFmtId="0" fontId="37" fillId="0" borderId="15" applyNumberFormat="0" applyFill="0" applyAlignment="0" applyProtection="0"/>
    <xf numFmtId="0" fontId="27" fillId="0" borderId="16" applyNumberFormat="0" applyFill="0" applyAlignment="0" applyProtection="0"/>
    <xf numFmtId="0" fontId="38" fillId="0" borderId="17" applyNumberFormat="0" applyFill="0" applyAlignment="0" applyProtection="0"/>
    <xf numFmtId="0" fontId="50" fillId="0" borderId="0" applyNumberFormat="0" applyFill="0" applyBorder="0" applyAlignment="0" applyProtection="0"/>
    <xf numFmtId="41" fontId="59" fillId="0" borderId="0" applyFont="0" applyFill="0" applyBorder="0" applyAlignment="0" applyProtection="0"/>
  </cellStyleXfs>
  <cellXfs count="415">
    <xf numFmtId="0" fontId="0" fillId="0" borderId="0" xfId="0"/>
    <xf numFmtId="0" fontId="5" fillId="0" borderId="0" xfId="0" applyFont="1"/>
    <xf numFmtId="0" fontId="4" fillId="0" borderId="0" xfId="0" applyFont="1"/>
    <xf numFmtId="167" fontId="2" fillId="2" borderId="0" xfId="58" applyNumberFormat="1" applyFont="1" applyFill="1" applyBorder="1"/>
    <xf numFmtId="0" fontId="2" fillId="3" borderId="0" xfId="0" applyFont="1" applyFill="1"/>
    <xf numFmtId="3" fontId="2" fillId="3" borderId="0" xfId="0" applyNumberFormat="1" applyFont="1" applyFill="1"/>
    <xf numFmtId="3" fontId="5" fillId="0" borderId="0" xfId="0" applyNumberFormat="1" applyFont="1"/>
    <xf numFmtId="0" fontId="5" fillId="2" borderId="0" xfId="0" applyFont="1" applyFill="1"/>
    <xf numFmtId="0" fontId="2" fillId="3" borderId="0" xfId="0" applyFont="1" applyFill="1" applyAlignment="1">
      <alignment horizontal="center"/>
    </xf>
    <xf numFmtId="0" fontId="2" fillId="0" borderId="0" xfId="0" applyFont="1" applyFill="1" applyBorder="1"/>
    <xf numFmtId="0" fontId="2" fillId="0" borderId="0" xfId="0" applyFont="1" applyFill="1"/>
    <xf numFmtId="3" fontId="2" fillId="0" borderId="0" xfId="0" applyNumberFormat="1" applyFont="1" applyFill="1" applyBorder="1"/>
    <xf numFmtId="168" fontId="2" fillId="0" borderId="0" xfId="0" applyNumberFormat="1" applyFont="1" applyFill="1" applyBorder="1"/>
    <xf numFmtId="3" fontId="2" fillId="0" borderId="0" xfId="0" applyNumberFormat="1" applyFont="1" applyFill="1" applyAlignment="1">
      <alignment vertical="center"/>
    </xf>
    <xf numFmtId="0" fontId="2" fillId="0" borderId="0" xfId="0" applyFont="1" applyFill="1" applyAlignment="1">
      <alignment vertical="center"/>
    </xf>
    <xf numFmtId="168" fontId="2" fillId="0" borderId="0" xfId="0" applyNumberFormat="1" applyFont="1" applyFill="1" applyAlignment="1">
      <alignment vertical="center"/>
    </xf>
    <xf numFmtId="168" fontId="3" fillId="0" borderId="0" xfId="0" applyNumberFormat="1" applyFont="1" applyFill="1" applyBorder="1"/>
    <xf numFmtId="0" fontId="3" fillId="0" borderId="0" xfId="0" applyFont="1" applyFill="1" applyBorder="1"/>
    <xf numFmtId="3" fontId="3" fillId="0" borderId="0" xfId="0" applyNumberFormat="1" applyFont="1" applyFill="1" applyBorder="1"/>
    <xf numFmtId="168"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xf numFmtId="3" fontId="5" fillId="0" borderId="0" xfId="0" applyNumberFormat="1" applyFont="1" applyFill="1" applyBorder="1"/>
    <xf numFmtId="169" fontId="5" fillId="0" borderId="0" xfId="33" applyNumberFormat="1" applyFont="1"/>
    <xf numFmtId="169" fontId="5" fillId="0" borderId="0" xfId="33" applyNumberFormat="1" applyFont="1" applyBorder="1"/>
    <xf numFmtId="0" fontId="4" fillId="0" borderId="0" xfId="0" applyFont="1" applyFill="1" applyBorder="1" applyAlignment="1">
      <alignment horizontal="left"/>
    </xf>
    <xf numFmtId="167" fontId="4" fillId="0" borderId="0" xfId="58" applyNumberFormat="1" applyFont="1" applyFill="1" applyBorder="1"/>
    <xf numFmtId="166" fontId="4" fillId="0" borderId="0" xfId="0" applyNumberFormat="1" applyFont="1" applyFill="1" applyBorder="1"/>
    <xf numFmtId="0" fontId="5" fillId="0" borderId="0" xfId="0" applyFont="1" applyFill="1" applyBorder="1"/>
    <xf numFmtId="3" fontId="5" fillId="0" borderId="0" xfId="0" applyNumberFormat="1" applyFont="1" applyFill="1"/>
    <xf numFmtId="167" fontId="5" fillId="0" borderId="0" xfId="58" applyNumberFormat="1" applyFont="1" applyFill="1" applyBorder="1"/>
    <xf numFmtId="0" fontId="4" fillId="0" borderId="0" xfId="0" applyFont="1" applyFill="1" applyBorder="1"/>
    <xf numFmtId="166" fontId="5" fillId="0" borderId="0" xfId="0" applyNumberFormat="1" applyFont="1" applyFill="1" applyBorder="1"/>
    <xf numFmtId="0" fontId="5" fillId="0" borderId="0" xfId="0" applyFont="1" applyFill="1"/>
    <xf numFmtId="0" fontId="4" fillId="0" borderId="0" xfId="0" applyFont="1" applyFill="1"/>
    <xf numFmtId="0" fontId="4" fillId="0" borderId="0" xfId="0" applyFont="1" applyFill="1" applyBorder="1" applyAlignment="1">
      <alignment horizontal="center"/>
    </xf>
    <xf numFmtId="169" fontId="5" fillId="0" borderId="0" xfId="33" applyNumberFormat="1" applyFont="1" applyFill="1" applyBorder="1"/>
    <xf numFmtId="0" fontId="4" fillId="0" borderId="18" xfId="0" applyFont="1" applyFill="1" applyBorder="1" applyAlignment="1">
      <alignment horizontal="left"/>
    </xf>
    <xf numFmtId="0" fontId="4" fillId="0" borderId="19" xfId="0" applyFont="1" applyFill="1" applyBorder="1" applyAlignment="1">
      <alignment horizontal="center"/>
    </xf>
    <xf numFmtId="3" fontId="0" fillId="0" borderId="0" xfId="0" applyNumberFormat="1"/>
    <xf numFmtId="0" fontId="5" fillId="0" borderId="0" xfId="0" applyFont="1" applyBorder="1" applyAlignment="1"/>
    <xf numFmtId="169" fontId="0" fillId="0" borderId="0" xfId="33" applyNumberFormat="1" applyFont="1" applyBorder="1" applyAlignment="1">
      <alignment horizontal="center"/>
    </xf>
    <xf numFmtId="10" fontId="2" fillId="3" borderId="0" xfId="0" applyNumberFormat="1" applyFont="1" applyFill="1" applyBorder="1"/>
    <xf numFmtId="3" fontId="2" fillId="3" borderId="0" xfId="0" applyNumberFormat="1" applyFont="1" applyFill="1" applyBorder="1"/>
    <xf numFmtId="167" fontId="2" fillId="3" borderId="0" xfId="58" applyNumberFormat="1" applyFont="1" applyFill="1" applyBorder="1" applyAlignment="1">
      <alignment horizontal="center"/>
    </xf>
    <xf numFmtId="0" fontId="2" fillId="3" borderId="0" xfId="0" applyFont="1" applyFill="1" applyBorder="1"/>
    <xf numFmtId="3" fontId="2" fillId="3" borderId="0" xfId="0" applyNumberFormat="1" applyFont="1" applyFill="1" applyBorder="1" applyAlignment="1">
      <alignment horizontal="center"/>
    </xf>
    <xf numFmtId="0" fontId="3" fillId="2" borderId="19" xfId="0" applyFont="1" applyFill="1" applyBorder="1" applyAlignment="1">
      <alignment horizontal="right"/>
    </xf>
    <xf numFmtId="0" fontId="3" fillId="3" borderId="19" xfId="0" applyFont="1" applyFill="1" applyBorder="1" applyAlignment="1">
      <alignment horizontal="center"/>
    </xf>
    <xf numFmtId="0" fontId="4" fillId="0" borderId="21" xfId="0" applyFont="1" applyFill="1" applyBorder="1" applyAlignment="1">
      <alignment horizontal="center"/>
    </xf>
    <xf numFmtId="0" fontId="4" fillId="0" borderId="21" xfId="0" applyFont="1" applyFill="1" applyBorder="1" applyAlignment="1">
      <alignment horizontal="right"/>
    </xf>
    <xf numFmtId="169" fontId="12" fillId="0" borderId="0" xfId="33" applyNumberFormat="1" applyFont="1" applyBorder="1" applyAlignment="1">
      <alignment horizontal="center"/>
    </xf>
    <xf numFmtId="0" fontId="4" fillId="0" borderId="18" xfId="0" applyFont="1" applyBorder="1"/>
    <xf numFmtId="0" fontId="4" fillId="0" borderId="22" xfId="0" applyFont="1" applyBorder="1" applyAlignment="1">
      <alignment horizontal="center"/>
    </xf>
    <xf numFmtId="0" fontId="4" fillId="0" borderId="23" xfId="0" applyFont="1" applyBorder="1"/>
    <xf numFmtId="0" fontId="8" fillId="0" borderId="0" xfId="0" applyFont="1" applyFill="1" applyBorder="1"/>
    <xf numFmtId="2" fontId="5" fillId="0" borderId="0" xfId="0" applyNumberFormat="1" applyFont="1" applyFill="1"/>
    <xf numFmtId="0" fontId="5" fillId="0" borderId="0" xfId="0" applyFont="1" applyFill="1" applyBorder="1" applyAlignment="1">
      <alignment horizontal="left"/>
    </xf>
    <xf numFmtId="166" fontId="11" fillId="0" borderId="0" xfId="0" applyNumberFormat="1" applyFont="1" applyFill="1" applyBorder="1"/>
    <xf numFmtId="0" fontId="8" fillId="0" borderId="0" xfId="0" applyFont="1" applyFill="1"/>
    <xf numFmtId="0" fontId="4" fillId="0" borderId="18" xfId="0" applyFont="1" applyFill="1" applyBorder="1"/>
    <xf numFmtId="0" fontId="4" fillId="0" borderId="18" xfId="0" applyFont="1" applyFill="1" applyBorder="1" applyAlignment="1">
      <alignment horizontal="right"/>
    </xf>
    <xf numFmtId="0" fontId="4" fillId="0" borderId="19" xfId="0" applyFont="1" applyFill="1" applyBorder="1"/>
    <xf numFmtId="3" fontId="5" fillId="0" borderId="19" xfId="0" applyNumberFormat="1" applyFont="1" applyFill="1" applyBorder="1"/>
    <xf numFmtId="167" fontId="5" fillId="0" borderId="19" xfId="58" applyNumberFormat="1" applyFont="1" applyFill="1" applyBorder="1"/>
    <xf numFmtId="0" fontId="6" fillId="0" borderId="0" xfId="0" applyFont="1" applyFill="1"/>
    <xf numFmtId="0" fontId="6" fillId="0" borderId="0" xfId="0" applyFont="1" applyFill="1" applyBorder="1"/>
    <xf numFmtId="3" fontId="6" fillId="0" borderId="0" xfId="0" applyNumberFormat="1" applyFont="1" applyFill="1"/>
    <xf numFmtId="168" fontId="6" fillId="0" borderId="0" xfId="0" applyNumberFormat="1" applyFont="1" applyFill="1"/>
    <xf numFmtId="0" fontId="9" fillId="0" borderId="0" xfId="0" applyFont="1" applyFill="1" applyBorder="1"/>
    <xf numFmtId="0" fontId="9" fillId="0" borderId="0" xfId="0" applyFont="1" applyFill="1" applyBorder="1" applyAlignment="1">
      <alignment horizontal="center"/>
    </xf>
    <xf numFmtId="166" fontId="6" fillId="0" borderId="0" xfId="0" applyNumberFormat="1" applyFont="1" applyFill="1"/>
    <xf numFmtId="3" fontId="6" fillId="0" borderId="0" xfId="0" applyNumberFormat="1" applyFont="1" applyFill="1" applyBorder="1"/>
    <xf numFmtId="0" fontId="6" fillId="0" borderId="0" xfId="0" applyFont="1" applyFill="1" applyBorder="1" applyAlignment="1">
      <alignment horizontal="right"/>
    </xf>
    <xf numFmtId="166" fontId="6" fillId="0" borderId="0" xfId="0" applyNumberFormat="1" applyFont="1" applyFill="1" applyBorder="1"/>
    <xf numFmtId="166" fontId="9" fillId="0" borderId="0" xfId="0" applyNumberFormat="1" applyFont="1" applyFill="1" applyBorder="1" applyAlignment="1">
      <alignment horizontal="center"/>
    </xf>
    <xf numFmtId="0" fontId="9" fillId="0" borderId="0" xfId="0" applyFont="1" applyFill="1" applyAlignment="1"/>
    <xf numFmtId="0" fontId="9" fillId="0" borderId="0" xfId="0" applyFont="1" applyFill="1" applyAlignment="1">
      <alignment horizontal="center"/>
    </xf>
    <xf numFmtId="1" fontId="9" fillId="0" borderId="0" xfId="0" applyNumberFormat="1" applyFont="1" applyFill="1" applyBorder="1"/>
    <xf numFmtId="3" fontId="9" fillId="0" borderId="0" xfId="0" quotePrefix="1" applyNumberFormat="1" applyFont="1" applyFill="1" applyBorder="1"/>
    <xf numFmtId="3" fontId="9" fillId="0" borderId="0" xfId="0" applyNumberFormat="1" applyFont="1" applyFill="1" applyBorder="1"/>
    <xf numFmtId="0" fontId="6" fillId="0" borderId="0" xfId="0" applyFont="1" applyFill="1" applyAlignment="1">
      <alignment horizontal="right"/>
    </xf>
    <xf numFmtId="0" fontId="2" fillId="0" borderId="0" xfId="0" applyFont="1" applyFill="1" applyBorder="1" applyAlignment="1">
      <alignment vertical="center"/>
    </xf>
    <xf numFmtId="0" fontId="2" fillId="0" borderId="4" xfId="0" applyFont="1" applyFill="1" applyBorder="1"/>
    <xf numFmtId="4" fontId="10"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8"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xf numFmtId="3" fontId="2" fillId="0" borderId="4" xfId="0" applyNumberFormat="1" applyFont="1" applyFill="1" applyBorder="1"/>
    <xf numFmtId="0" fontId="3" fillId="0" borderId="0" xfId="0" applyFont="1" applyFill="1" applyBorder="1" applyAlignment="1">
      <alignment vertical="center"/>
    </xf>
    <xf numFmtId="9" fontId="2" fillId="0" borderId="0" xfId="0" applyNumberFormat="1" applyFont="1" applyFill="1" applyAlignment="1">
      <alignment vertical="center"/>
    </xf>
    <xf numFmtId="3" fontId="2" fillId="0" borderId="0" xfId="0" applyNumberFormat="1" applyFont="1" applyFill="1"/>
    <xf numFmtId="9" fontId="2" fillId="0" borderId="0" xfId="58" applyFont="1" applyFill="1" applyAlignment="1">
      <alignment vertical="center"/>
    </xf>
    <xf numFmtId="0" fontId="2" fillId="0" borderId="0" xfId="0" applyFont="1" applyFill="1" applyBorder="1" applyAlignment="1">
      <alignment vertical="center" wrapText="1"/>
    </xf>
    <xf numFmtId="0" fontId="2" fillId="0" borderId="4" xfId="0" applyFont="1" applyFill="1" applyBorder="1" applyAlignment="1">
      <alignment vertical="center"/>
    </xf>
    <xf numFmtId="3" fontId="2" fillId="0" borderId="4" xfId="0" applyNumberFormat="1" applyFont="1" applyFill="1" applyBorder="1" applyAlignment="1">
      <alignment vertical="center"/>
    </xf>
    <xf numFmtId="0" fontId="5" fillId="0" borderId="19" xfId="0" applyFont="1" applyFill="1" applyBorder="1"/>
    <xf numFmtId="0" fontId="3" fillId="2" borderId="20" xfId="0" applyFont="1" applyFill="1" applyBorder="1" applyAlignment="1">
      <alignment horizontal="right"/>
    </xf>
    <xf numFmtId="0" fontId="3" fillId="2" borderId="20" xfId="0" applyFont="1" applyFill="1" applyBorder="1" applyAlignment="1">
      <alignment horizontal="center"/>
    </xf>
    <xf numFmtId="0" fontId="2" fillId="3" borderId="19" xfId="0" applyFont="1" applyFill="1" applyBorder="1"/>
    <xf numFmtId="3" fontId="2" fillId="3" borderId="19" xfId="0" applyNumberFormat="1" applyFont="1" applyFill="1" applyBorder="1"/>
    <xf numFmtId="167" fontId="2" fillId="2" borderId="19" xfId="58" applyNumberFormat="1" applyFont="1" applyFill="1" applyBorder="1"/>
    <xf numFmtId="167" fontId="2" fillId="3" borderId="19" xfId="58" applyNumberFormat="1" applyFont="1" applyFill="1" applyBorder="1" applyAlignment="1">
      <alignment horizontal="center"/>
    </xf>
    <xf numFmtId="0" fontId="1" fillId="0" borderId="0" xfId="0" applyFont="1"/>
    <xf numFmtId="0" fontId="4" fillId="0" borderId="0" xfId="0" applyFont="1" applyBorder="1" applyAlignment="1">
      <alignment horizontal="center"/>
    </xf>
    <xf numFmtId="0" fontId="2" fillId="0" borderId="0" xfId="0" applyFont="1"/>
    <xf numFmtId="0" fontId="4" fillId="0" borderId="0" xfId="0" applyFont="1" applyFill="1" applyAlignment="1">
      <alignment vertical="center"/>
    </xf>
    <xf numFmtId="3" fontId="0" fillId="0" borderId="0" xfId="0" applyNumberFormat="1" applyFill="1"/>
    <xf numFmtId="3" fontId="1" fillId="0" borderId="0" xfId="0" quotePrefix="1" applyNumberFormat="1" applyFont="1"/>
    <xf numFmtId="0" fontId="1" fillId="0" borderId="0" xfId="0" applyFont="1" applyFill="1" applyBorder="1" applyAlignment="1">
      <alignment horizontal="left"/>
    </xf>
    <xf numFmtId="0" fontId="1" fillId="0" borderId="19" xfId="0" applyFont="1" applyFill="1" applyBorder="1"/>
    <xf numFmtId="3" fontId="4" fillId="0" borderId="0" xfId="0" applyNumberFormat="1" applyFont="1" applyFill="1"/>
    <xf numFmtId="0" fontId="1" fillId="0" borderId="0" xfId="0" applyFont="1" applyBorder="1"/>
    <xf numFmtId="0" fontId="1" fillId="0" borderId="0" xfId="0" applyFont="1" applyFill="1"/>
    <xf numFmtId="3" fontId="2" fillId="0" borderId="0" xfId="0" applyNumberFormat="1" applyFont="1"/>
    <xf numFmtId="0" fontId="2" fillId="0" borderId="4" xfId="0" applyFont="1" applyBorder="1"/>
    <xf numFmtId="3" fontId="2" fillId="0" borderId="4" xfId="0" applyNumberFormat="1" applyFont="1" applyBorder="1"/>
    <xf numFmtId="167" fontId="2" fillId="0" borderId="0" xfId="58" applyNumberFormat="1" applyFont="1" applyFill="1" applyBorder="1"/>
    <xf numFmtId="167" fontId="2" fillId="0" borderId="0" xfId="58" applyNumberFormat="1" applyFont="1"/>
    <xf numFmtId="167" fontId="2" fillId="0" borderId="4" xfId="58" applyNumberFormat="1" applyFont="1" applyBorder="1"/>
    <xf numFmtId="0" fontId="3" fillId="0" borderId="5" xfId="0" quotePrefix="1" applyFont="1" applyFill="1" applyBorder="1" applyAlignment="1">
      <alignment horizontal="right"/>
    </xf>
    <xf numFmtId="0" fontId="3" fillId="0" borderId="4" xfId="0" applyFont="1" applyFill="1" applyBorder="1"/>
    <xf numFmtId="0" fontId="3" fillId="0" borderId="6" xfId="0" quotePrefix="1" applyFont="1" applyFill="1" applyBorder="1" applyAlignment="1">
      <alignment horizontal="right"/>
    </xf>
    <xf numFmtId="0" fontId="3" fillId="0" borderId="4" xfId="0" applyFont="1" applyFill="1" applyBorder="1" applyAlignment="1">
      <alignment horizontal="center"/>
    </xf>
    <xf numFmtId="3" fontId="3" fillId="0" borderId="0" xfId="0" applyNumberFormat="1" applyFont="1"/>
    <xf numFmtId="167" fontId="3" fillId="0" borderId="0" xfId="58" applyNumberFormat="1" applyFont="1" applyFill="1" applyBorder="1"/>
    <xf numFmtId="167" fontId="3" fillId="0" borderId="0" xfId="58" applyNumberFormat="1" applyFont="1"/>
    <xf numFmtId="169" fontId="7" fillId="0" borderId="0" xfId="33" applyNumberFormat="1" applyFont="1" applyFill="1" applyAlignment="1">
      <alignment vertical="center"/>
    </xf>
    <xf numFmtId="0" fontId="7" fillId="0" borderId="0" xfId="0" applyFont="1" applyFill="1" applyAlignment="1">
      <alignment vertical="center"/>
    </xf>
    <xf numFmtId="3" fontId="7" fillId="0" borderId="0" xfId="0" applyNumberFormat="1" applyFont="1" applyFill="1" applyAlignment="1">
      <alignment vertical="center"/>
    </xf>
    <xf numFmtId="0" fontId="14" fillId="0" borderId="0" xfId="0" applyFont="1" applyFill="1" applyAlignment="1">
      <alignment horizontal="center" wrapText="1"/>
    </xf>
    <xf numFmtId="4" fontId="14" fillId="0" borderId="0" xfId="0" applyNumberFormat="1" applyFont="1" applyFill="1" applyAlignment="1">
      <alignment horizontal="right"/>
    </xf>
    <xf numFmtId="3" fontId="2" fillId="0" borderId="0" xfId="0" applyNumberFormat="1" applyFont="1" applyAlignment="1">
      <alignment horizontal="right"/>
    </xf>
    <xf numFmtId="167" fontId="2" fillId="0" borderId="0" xfId="58" applyNumberFormat="1" applyFont="1" applyFill="1" applyBorder="1" applyAlignment="1">
      <alignment horizontal="right"/>
    </xf>
    <xf numFmtId="0" fontId="13" fillId="0" borderId="0" xfId="0" applyFont="1" applyFill="1" applyBorder="1" applyAlignment="1">
      <alignment vertical="center"/>
    </xf>
    <xf numFmtId="169" fontId="13" fillId="0" borderId="0" xfId="33" applyNumberFormat="1" applyFont="1" applyFill="1" applyAlignment="1">
      <alignment vertical="center"/>
    </xf>
    <xf numFmtId="169" fontId="21" fillId="0" borderId="0" xfId="33" applyNumberFormat="1" applyFont="1"/>
    <xf numFmtId="169" fontId="1" fillId="0" borderId="0" xfId="33" applyNumberFormat="1" applyFont="1" applyBorder="1" applyAlignment="1">
      <alignment horizontal="center"/>
    </xf>
    <xf numFmtId="0" fontId="40" fillId="0" borderId="0" xfId="40" applyFont="1"/>
    <xf numFmtId="0" fontId="41" fillId="0" borderId="0" xfId="40" applyFont="1"/>
    <xf numFmtId="0" fontId="21" fillId="0" borderId="0" xfId="40"/>
    <xf numFmtId="0" fontId="42" fillId="0" borderId="0" xfId="40" applyFont="1" applyAlignment="1">
      <alignment horizontal="center"/>
    </xf>
    <xf numFmtId="17" fontId="42" fillId="0" borderId="0" xfId="40" quotePrefix="1" applyNumberFormat="1" applyFont="1" applyAlignment="1">
      <alignment horizontal="center"/>
    </xf>
    <xf numFmtId="0" fontId="43" fillId="0" borderId="0" xfId="40" applyFont="1" applyAlignment="1">
      <alignment horizontal="left" indent="15"/>
    </xf>
    <xf numFmtId="0" fontId="45" fillId="0" borderId="0" xfId="40" applyFont="1" applyAlignment="1"/>
    <xf numFmtId="0" fontId="46" fillId="0" borderId="0" xfId="40" applyFont="1"/>
    <xf numFmtId="0" fontId="40" fillId="0" borderId="0" xfId="40" quotePrefix="1" applyFont="1"/>
    <xf numFmtId="17" fontId="42" fillId="0" borderId="0" xfId="40" applyNumberFormat="1" applyFont="1" applyAlignment="1">
      <alignment horizontal="center"/>
    </xf>
    <xf numFmtId="0" fontId="47" fillId="0" borderId="0" xfId="40" applyFont="1"/>
    <xf numFmtId="0" fontId="18" fillId="0" borderId="0" xfId="43" applyFont="1" applyBorder="1" applyProtection="1"/>
    <xf numFmtId="0" fontId="17" fillId="0" borderId="7" xfId="43" applyFont="1" applyBorder="1" applyAlignment="1" applyProtection="1">
      <alignment horizontal="left"/>
    </xf>
    <xf numFmtId="0" fontId="17" fillId="0" borderId="7" xfId="43" applyFont="1" applyBorder="1" applyProtection="1"/>
    <xf numFmtId="0" fontId="17" fillId="0" borderId="7" xfId="43" applyFont="1" applyBorder="1" applyAlignment="1" applyProtection="1">
      <alignment horizontal="center"/>
    </xf>
    <xf numFmtId="0" fontId="19" fillId="0" borderId="0" xfId="43" applyFont="1" applyBorder="1" applyProtection="1"/>
    <xf numFmtId="0" fontId="19" fillId="0" borderId="0" xfId="43" applyFont="1" applyBorder="1" applyAlignment="1" applyProtection="1">
      <alignment horizontal="center"/>
    </xf>
    <xf numFmtId="0" fontId="18" fillId="0" borderId="0" xfId="43" applyFont="1" applyBorder="1" applyAlignment="1" applyProtection="1">
      <alignment horizontal="left"/>
    </xf>
    <xf numFmtId="0" fontId="18" fillId="0" borderId="0" xfId="40" applyFont="1"/>
    <xf numFmtId="0" fontId="18" fillId="0" borderId="0" xfId="43" applyFont="1" applyBorder="1" applyAlignment="1" applyProtection="1">
      <alignment horizontal="right"/>
    </xf>
    <xf numFmtId="0" fontId="17" fillId="0" borderId="0" xfId="43" applyFont="1" applyBorder="1" applyAlignment="1" applyProtection="1">
      <alignment horizontal="left"/>
    </xf>
    <xf numFmtId="0" fontId="19" fillId="0" borderId="0" xfId="43" applyFont="1" applyBorder="1" applyAlignment="1" applyProtection="1">
      <alignment horizontal="right"/>
    </xf>
    <xf numFmtId="0" fontId="14" fillId="0" borderId="0" xfId="40" applyFont="1"/>
    <xf numFmtId="0" fontId="21" fillId="0" borderId="0" xfId="40" applyBorder="1"/>
    <xf numFmtId="0" fontId="4" fillId="0" borderId="0" xfId="40" applyFont="1"/>
    <xf numFmtId="3" fontId="4" fillId="0" borderId="0" xfId="0" applyNumberFormat="1" applyFont="1" applyFill="1" applyBorder="1" applyAlignment="1">
      <alignment horizontal="right"/>
    </xf>
    <xf numFmtId="0" fontId="1" fillId="0" borderId="0" xfId="0" applyFont="1" applyFill="1" applyBorder="1" applyAlignment="1">
      <alignment horizontal="right"/>
    </xf>
    <xf numFmtId="3" fontId="1" fillId="0" borderId="0" xfId="0" applyNumberFormat="1" applyFont="1" applyFill="1" applyBorder="1" applyAlignment="1">
      <alignment horizontal="right"/>
    </xf>
    <xf numFmtId="169" fontId="39" fillId="0" borderId="0" xfId="33" applyNumberFormat="1" applyFont="1" applyAlignment="1"/>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8" fontId="3" fillId="0" borderId="0" xfId="0" applyNumberFormat="1" applyFont="1" applyFill="1" applyAlignment="1">
      <alignment horizontal="right" vertical="center"/>
    </xf>
    <xf numFmtId="168"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8" fontId="2" fillId="0" borderId="0" xfId="0" applyNumberFormat="1" applyFont="1" applyFill="1" applyBorder="1" applyAlignment="1">
      <alignment horizontal="right" vertical="center"/>
    </xf>
    <xf numFmtId="0" fontId="4" fillId="0" borderId="0" xfId="0" applyFont="1" applyFill="1" applyAlignment="1">
      <alignment horizontal="right" vertical="center"/>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9" fontId="2" fillId="0" borderId="0" xfId="33" applyNumberFormat="1" applyFont="1" applyFill="1" applyAlignment="1">
      <alignment horizontal="right" vertical="center"/>
    </xf>
    <xf numFmtId="169" fontId="2" fillId="0" borderId="0" xfId="33" applyNumberFormat="1" applyFont="1" applyFill="1" applyAlignment="1">
      <alignment vertical="center"/>
    </xf>
    <xf numFmtId="169" fontId="2" fillId="3" borderId="0" xfId="33" applyNumberFormat="1" applyFont="1" applyFill="1"/>
    <xf numFmtId="169" fontId="48" fillId="3" borderId="0" xfId="33" applyNumberFormat="1" applyFont="1" applyFill="1"/>
    <xf numFmtId="169" fontId="39" fillId="0" borderId="0" xfId="33" applyNumberFormat="1" applyFont="1" applyAlignment="1">
      <alignment horizontal="right"/>
    </xf>
    <xf numFmtId="0" fontId="4" fillId="0" borderId="0" xfId="0" applyFont="1" applyBorder="1"/>
    <xf numFmtId="0" fontId="4" fillId="0" borderId="8" xfId="0" applyFont="1" applyBorder="1"/>
    <xf numFmtId="169" fontId="4" fillId="0" borderId="8" xfId="33" applyNumberFormat="1" applyFont="1" applyBorder="1" applyAlignment="1">
      <alignment horizontal="center"/>
    </xf>
    <xf numFmtId="9" fontId="4" fillId="0" borderId="0" xfId="58" applyFont="1" applyBorder="1" applyAlignment="1">
      <alignment horizontal="center"/>
    </xf>
    <xf numFmtId="169" fontId="4" fillId="0" borderId="0" xfId="33" applyNumberFormat="1" applyFont="1" applyBorder="1" applyAlignment="1">
      <alignment horizontal="center"/>
    </xf>
    <xf numFmtId="0" fontId="4" fillId="0" borderId="21" xfId="0" applyFont="1" applyBorder="1"/>
    <xf numFmtId="169" fontId="4" fillId="0" borderId="21" xfId="33" applyNumberFormat="1" applyFont="1" applyBorder="1"/>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xf numFmtId="3" fontId="2" fillId="0" borderId="0" xfId="0" applyNumberFormat="1" applyFont="1" applyBorder="1"/>
    <xf numFmtId="167" fontId="2" fillId="0" borderId="0" xfId="58" applyNumberFormat="1" applyFont="1" applyBorder="1"/>
    <xf numFmtId="0" fontId="5" fillId="35" borderId="0" xfId="0" applyFont="1" applyFill="1"/>
    <xf numFmtId="169" fontId="5" fillId="35" borderId="0" xfId="33" applyNumberFormat="1" applyFont="1" applyFill="1" applyBorder="1"/>
    <xf numFmtId="3" fontId="2" fillId="0" borderId="0" xfId="0" quotePrefix="1" applyNumberFormat="1" applyFont="1" applyFill="1" applyBorder="1" applyAlignment="1">
      <alignment vertical="center"/>
    </xf>
    <xf numFmtId="168" fontId="2" fillId="0" borderId="0" xfId="0" applyNumberFormat="1" applyFont="1" applyFill="1" applyAlignment="1">
      <alignment horizontal="left" vertical="center"/>
    </xf>
    <xf numFmtId="3" fontId="3" fillId="0" borderId="0"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3" fillId="0" borderId="0" xfId="0" applyFont="1" applyFill="1" applyAlignment="1">
      <alignment vertical="center"/>
    </xf>
    <xf numFmtId="3" fontId="2" fillId="0" borderId="0" xfId="36" applyNumberFormat="1" applyFont="1" applyFill="1"/>
    <xf numFmtId="3" fontId="2" fillId="0" borderId="0" xfId="38" applyNumberFormat="1" applyFont="1" applyFill="1"/>
    <xf numFmtId="0" fontId="3" fillId="0" borderId="0" xfId="0" applyFont="1" applyFill="1" applyBorder="1" applyAlignment="1">
      <alignment horizontal="left" wrapText="1"/>
    </xf>
    <xf numFmtId="0" fontId="2" fillId="0" borderId="0" xfId="0" applyFont="1" applyFill="1" applyAlignment="1">
      <alignment vertical="distributed"/>
    </xf>
    <xf numFmtId="0" fontId="3" fillId="0" borderId="0" xfId="0" applyFont="1" applyFill="1" applyBorder="1" applyAlignment="1">
      <alignment vertical="justify"/>
    </xf>
    <xf numFmtId="0" fontId="2" fillId="0" borderId="0" xfId="0" applyFont="1" applyFill="1" applyBorder="1" applyAlignment="1">
      <alignment vertical="justify"/>
    </xf>
    <xf numFmtId="169" fontId="1" fillId="0" borderId="0" xfId="33" applyNumberFormat="1" applyFont="1" applyFill="1" applyBorder="1" applyAlignment="1">
      <alignment horizontal="center"/>
    </xf>
    <xf numFmtId="169" fontId="1" fillId="0" borderId="0" xfId="33" applyNumberFormat="1" applyFont="1" applyBorder="1"/>
    <xf numFmtId="169" fontId="1" fillId="0" borderId="0" xfId="33" applyNumberFormat="1" applyFont="1"/>
    <xf numFmtId="3" fontId="1" fillId="0" borderId="0" xfId="0" applyNumberFormat="1" applyFont="1"/>
    <xf numFmtId="169" fontId="39" fillId="0" borderId="0" xfId="33" applyNumberFormat="1" applyFont="1"/>
    <xf numFmtId="0" fontId="1" fillId="36" borderId="0" xfId="0" applyFont="1" applyFill="1"/>
    <xf numFmtId="0" fontId="3" fillId="0" borderId="0" xfId="0" applyFont="1" applyFill="1" applyAlignment="1">
      <alignment horizontal="left" vertical="center"/>
    </xf>
    <xf numFmtId="3" fontId="4" fillId="0" borderId="0" xfId="0" applyNumberFormat="1" applyFont="1" applyFill="1" applyBorder="1" applyAlignment="1">
      <alignment horizontal="left"/>
    </xf>
    <xf numFmtId="3" fontId="1" fillId="0" borderId="0" xfId="0" applyNumberFormat="1" applyFont="1" applyFill="1" applyBorder="1" applyAlignment="1">
      <alignment horizontal="left"/>
    </xf>
    <xf numFmtId="169" fontId="0" fillId="0" borderId="0" xfId="33" applyNumberFormat="1" applyFont="1"/>
    <xf numFmtId="1" fontId="4" fillId="0" borderId="0" xfId="0" applyNumberFormat="1" applyFont="1" applyFill="1" applyBorder="1"/>
    <xf numFmtId="169" fontId="4" fillId="0" borderId="0" xfId="33" applyNumberFormat="1" applyFont="1" applyBorder="1"/>
    <xf numFmtId="0" fontId="0" fillId="36" borderId="0" xfId="0" applyFill="1"/>
    <xf numFmtId="0" fontId="50" fillId="0" borderId="0" xfId="69" applyBorder="1" applyAlignment="1" applyProtection="1">
      <alignment horizontal="center"/>
    </xf>
    <xf numFmtId="0" fontId="2" fillId="37" borderId="0" xfId="0" applyFont="1" applyFill="1" applyAlignment="1">
      <alignment vertical="center"/>
    </xf>
    <xf numFmtId="3" fontId="2" fillId="37" borderId="0" xfId="0" applyNumberFormat="1" applyFont="1" applyFill="1" applyAlignment="1">
      <alignment vertical="center"/>
    </xf>
    <xf numFmtId="167" fontId="2" fillId="37" borderId="0" xfId="58" applyNumberFormat="1" applyFont="1" applyFill="1" applyBorder="1"/>
    <xf numFmtId="167" fontId="2" fillId="37" borderId="0" xfId="58" applyNumberFormat="1" applyFont="1" applyFill="1" applyAlignment="1">
      <alignment vertical="center"/>
    </xf>
    <xf numFmtId="3" fontId="2" fillId="37" borderId="0" xfId="0" applyNumberFormat="1" applyFont="1" applyFill="1"/>
    <xf numFmtId="3" fontId="2" fillId="37" borderId="0" xfId="0" quotePrefix="1" applyNumberFormat="1" applyFont="1" applyFill="1" applyAlignment="1">
      <alignment horizontal="right"/>
    </xf>
    <xf numFmtId="0" fontId="3" fillId="37" borderId="18" xfId="0" applyFont="1" applyFill="1" applyBorder="1" applyAlignment="1">
      <alignment horizontal="center"/>
    </xf>
    <xf numFmtId="0" fontId="3" fillId="37" borderId="18" xfId="0" quotePrefix="1" applyFont="1" applyFill="1" applyBorder="1" applyAlignment="1">
      <alignment horizontal="center"/>
    </xf>
    <xf numFmtId="0" fontId="3" fillId="37" borderId="19" xfId="0" applyFont="1" applyFill="1" applyBorder="1" applyAlignment="1">
      <alignment horizontal="center"/>
    </xf>
    <xf numFmtId="0" fontId="3" fillId="37" borderId="21" xfId="0" applyFont="1" applyFill="1" applyBorder="1" applyAlignment="1">
      <alignment horizontal="center"/>
    </xf>
    <xf numFmtId="0" fontId="3" fillId="37" borderId="21" xfId="0" applyNumberFormat="1" applyFont="1" applyFill="1" applyBorder="1" applyAlignment="1">
      <alignment horizontal="center"/>
    </xf>
    <xf numFmtId="0" fontId="2" fillId="37" borderId="0" xfId="0" applyFont="1" applyFill="1"/>
    <xf numFmtId="167" fontId="2" fillId="37" borderId="0" xfId="58" applyNumberFormat="1" applyFont="1" applyFill="1" applyAlignment="1">
      <alignment vertical="top"/>
    </xf>
    <xf numFmtId="0" fontId="2" fillId="37" borderId="19" xfId="0" applyFont="1" applyFill="1" applyBorder="1"/>
    <xf numFmtId="3" fontId="2" fillId="37" borderId="19" xfId="0" applyNumberFormat="1" applyFont="1" applyFill="1" applyBorder="1"/>
    <xf numFmtId="0" fontId="2" fillId="37" borderId="1" xfId="0" applyFont="1" applyFill="1" applyBorder="1"/>
    <xf numFmtId="3" fontId="2" fillId="37" borderId="1" xfId="0" applyNumberFormat="1" applyFont="1" applyFill="1" applyBorder="1"/>
    <xf numFmtId="3" fontId="1" fillId="0" borderId="0" xfId="0" quotePrefix="1" applyNumberFormat="1" applyFont="1" applyBorder="1"/>
    <xf numFmtId="0" fontId="4" fillId="0" borderId="19" xfId="0" applyFont="1" applyFill="1" applyBorder="1" applyAlignment="1">
      <alignment horizontal="right"/>
    </xf>
    <xf numFmtId="0" fontId="1" fillId="0" borderId="0" xfId="0" quotePrefix="1" applyFont="1" applyFill="1" applyBorder="1" applyAlignment="1">
      <alignment horizontal="right"/>
    </xf>
    <xf numFmtId="3" fontId="1" fillId="0" borderId="0" xfId="0" applyNumberFormat="1" applyFont="1" applyFill="1" applyBorder="1"/>
    <xf numFmtId="17" fontId="1" fillId="0" borderId="0" xfId="0" quotePrefix="1" applyNumberFormat="1" applyFont="1" applyFill="1" applyBorder="1" applyAlignment="1">
      <alignment horizontal="right"/>
    </xf>
    <xf numFmtId="166" fontId="1" fillId="0" borderId="0" xfId="0" applyNumberFormat="1" applyFont="1" applyFill="1" applyBorder="1"/>
    <xf numFmtId="166" fontId="1" fillId="0" borderId="0" xfId="0" applyNumberFormat="1" applyFont="1" applyFill="1" applyBorder="1" applyAlignment="1">
      <alignment horizontal="right"/>
    </xf>
    <xf numFmtId="168" fontId="1" fillId="0" borderId="0" xfId="0" applyNumberFormat="1" applyFont="1" applyFill="1" applyBorder="1"/>
    <xf numFmtId="168" fontId="1" fillId="0" borderId="0" xfId="0" applyNumberFormat="1" applyFont="1" applyFill="1" applyBorder="1" applyAlignment="1">
      <alignment horizontal="right"/>
    </xf>
    <xf numFmtId="166" fontId="1" fillId="0" borderId="1" xfId="0" applyNumberFormat="1" applyFont="1" applyFill="1" applyBorder="1" applyAlignment="1">
      <alignment horizontal="right"/>
    </xf>
    <xf numFmtId="170" fontId="2" fillId="37" borderId="0" xfId="0" quotePrefix="1" applyNumberFormat="1" applyFont="1" applyFill="1" applyAlignment="1">
      <alignment horizontal="right"/>
    </xf>
    <xf numFmtId="0" fontId="4" fillId="36" borderId="0" xfId="0" applyFont="1" applyFill="1" applyAlignment="1">
      <alignment horizontal="center" vertical="top" wrapText="1"/>
    </xf>
    <xf numFmtId="0" fontId="3" fillId="0" borderId="0" xfId="0" quotePrefix="1" applyFont="1" applyFill="1" applyBorder="1" applyAlignment="1">
      <alignment horizontal="right"/>
    </xf>
    <xf numFmtId="0" fontId="3" fillId="0" borderId="6" xfId="0" quotePrefix="1" applyFont="1" applyFill="1" applyBorder="1" applyAlignment="1">
      <alignment horizontal="center"/>
    </xf>
    <xf numFmtId="4" fontId="53" fillId="0" borderId="0" xfId="0" applyNumberFormat="1" applyFont="1" applyFill="1" applyBorder="1" applyAlignment="1">
      <alignment horizontal="right" wrapText="1"/>
    </xf>
    <xf numFmtId="4" fontId="18" fillId="0" borderId="0" xfId="0" applyNumberFormat="1" applyFont="1" applyFill="1" applyBorder="1" applyAlignment="1">
      <alignment horizontal="right" wrapText="1"/>
    </xf>
    <xf numFmtId="0" fontId="53" fillId="0" borderId="0" xfId="0" applyFont="1" applyFill="1" applyBorder="1" applyAlignment="1">
      <alignment horizontal="right" wrapText="1"/>
    </xf>
    <xf numFmtId="0" fontId="1" fillId="0" borderId="0" xfId="0" applyFont="1" applyFill="1" applyAlignment="1">
      <alignment horizontal="right"/>
    </xf>
    <xf numFmtId="3" fontId="1" fillId="0" borderId="0" xfId="0" applyNumberFormat="1" applyFont="1" applyFill="1" applyAlignment="1">
      <alignment horizontal="right"/>
    </xf>
    <xf numFmtId="3" fontId="1" fillId="0" borderId="0" xfId="0" applyNumberFormat="1" applyFont="1" applyFill="1"/>
    <xf numFmtId="167" fontId="1" fillId="0" borderId="0" xfId="58" applyNumberFormat="1" applyFont="1" applyFill="1" applyBorder="1"/>
    <xf numFmtId="3" fontId="1" fillId="0" borderId="0" xfId="0" applyNumberFormat="1" applyFont="1" applyFill="1" applyAlignment="1">
      <alignment horizontal="left"/>
    </xf>
    <xf numFmtId="0" fontId="2" fillId="0" borderId="0" xfId="0" applyFont="1" applyFill="1" applyAlignment="1">
      <alignment horizontal="left" vertical="center"/>
    </xf>
    <xf numFmtId="167" fontId="2" fillId="0" borderId="4" xfId="58" applyNumberFormat="1" applyFont="1" applyFill="1" applyBorder="1"/>
    <xf numFmtId="1" fontId="1" fillId="0" borderId="0" xfId="0" quotePrefix="1" applyNumberFormat="1" applyFont="1"/>
    <xf numFmtId="0" fontId="50" fillId="0" borderId="0" xfId="69" applyFill="1" applyAlignment="1">
      <alignment horizontal="center"/>
    </xf>
    <xf numFmtId="0" fontId="50" fillId="0" borderId="0" xfId="69" applyAlignment="1">
      <alignment horizontal="center"/>
    </xf>
    <xf numFmtId="0" fontId="55" fillId="0" borderId="0" xfId="0" applyFont="1" applyFill="1" applyBorder="1"/>
    <xf numFmtId="3" fontId="55" fillId="0" borderId="0" xfId="0" applyNumberFormat="1" applyFont="1" applyFill="1" applyBorder="1"/>
    <xf numFmtId="168" fontId="55" fillId="0" borderId="0" xfId="0" applyNumberFormat="1" applyFont="1" applyFill="1" applyBorder="1"/>
    <xf numFmtId="0" fontId="55" fillId="0" borderId="0" xfId="0" applyFont="1" applyFill="1" applyAlignment="1">
      <alignment vertical="center"/>
    </xf>
    <xf numFmtId="3" fontId="56" fillId="0" borderId="0" xfId="0" applyNumberFormat="1" applyFont="1" applyFill="1" applyBorder="1"/>
    <xf numFmtId="0" fontId="57" fillId="0" borderId="0" xfId="0" applyFont="1" applyFill="1" applyBorder="1"/>
    <xf numFmtId="3" fontId="57" fillId="0" borderId="0" xfId="0" applyNumberFormat="1" applyFont="1" applyFill="1" applyBorder="1"/>
    <xf numFmtId="168" fontId="57" fillId="0" borderId="0" xfId="0" applyNumberFormat="1" applyFont="1" applyFill="1" applyBorder="1"/>
    <xf numFmtId="0" fontId="57" fillId="0" borderId="0" xfId="0" applyFont="1" applyFill="1" applyAlignment="1">
      <alignment vertical="center"/>
    </xf>
    <xf numFmtId="3" fontId="39" fillId="0" borderId="0" xfId="0" applyNumberFormat="1" applyFont="1" applyFill="1" applyBorder="1"/>
    <xf numFmtId="3" fontId="57" fillId="0" borderId="0" xfId="0" applyNumberFormat="1" applyFont="1" applyFill="1" applyAlignment="1">
      <alignment vertical="center"/>
    </xf>
    <xf numFmtId="0" fontId="4" fillId="0" borderId="0" xfId="0" applyFont="1" applyFill="1" applyBorder="1" applyAlignment="1">
      <alignment horizontal="right"/>
    </xf>
    <xf numFmtId="3" fontId="58" fillId="0" borderId="0" xfId="0" applyNumberFormat="1" applyFont="1" applyBorder="1" applyAlignment="1">
      <alignment wrapText="1"/>
    </xf>
    <xf numFmtId="0" fontId="4" fillId="0" borderId="26" xfId="0" applyFont="1" applyFill="1" applyBorder="1" applyAlignment="1">
      <alignment horizontal="center"/>
    </xf>
    <xf numFmtId="0" fontId="4" fillId="0" borderId="27" xfId="0" applyFont="1" applyFill="1" applyBorder="1" applyAlignment="1">
      <alignment horizontal="center"/>
    </xf>
    <xf numFmtId="0" fontId="4" fillId="0" borderId="27" xfId="0" applyFont="1" applyFill="1" applyBorder="1" applyAlignment="1">
      <alignment horizontal="right"/>
    </xf>
    <xf numFmtId="4" fontId="14" fillId="0" borderId="0" xfId="0" applyNumberFormat="1" applyFont="1" applyFill="1" applyBorder="1" applyAlignment="1">
      <alignment horizontal="right"/>
    </xf>
    <xf numFmtId="3" fontId="58" fillId="0" borderId="0" xfId="0" applyNumberFormat="1" applyFont="1" applyBorder="1" applyAlignment="1">
      <alignment horizontal="left" wrapText="1"/>
    </xf>
    <xf numFmtId="167" fontId="5" fillId="0" borderId="0" xfId="58" applyNumberFormat="1" applyFont="1" applyFill="1"/>
    <xf numFmtId="3" fontId="14" fillId="0" borderId="0" xfId="0" applyNumberFormat="1" applyFont="1" applyFill="1" applyAlignment="1">
      <alignment horizontal="right"/>
    </xf>
    <xf numFmtId="167" fontId="0" fillId="0" borderId="0" xfId="58" applyNumberFormat="1" applyFont="1"/>
    <xf numFmtId="172" fontId="3" fillId="0" borderId="0" xfId="70" applyNumberFormat="1" applyFont="1" applyFill="1" applyAlignment="1">
      <alignment horizontal="right" vertical="center"/>
    </xf>
    <xf numFmtId="4" fontId="4" fillId="0" borderId="0" xfId="0" applyNumberFormat="1" applyFont="1" applyFill="1" applyBorder="1" applyAlignment="1">
      <alignment horizontal="right"/>
    </xf>
    <xf numFmtId="3" fontId="3" fillId="0" borderId="0" xfId="36" applyNumberFormat="1" applyFont="1" applyFill="1"/>
    <xf numFmtId="3" fontId="3" fillId="0" borderId="0" xfId="38" applyNumberFormat="1" applyFont="1" applyFill="1"/>
    <xf numFmtId="0" fontId="3" fillId="0" borderId="0" xfId="0" applyFont="1"/>
    <xf numFmtId="37" fontId="0" fillId="0" borderId="0" xfId="0" applyNumberFormat="1"/>
    <xf numFmtId="167" fontId="3" fillId="0" borderId="0" xfId="0" applyNumberFormat="1" applyFont="1"/>
    <xf numFmtId="167" fontId="2" fillId="0" borderId="0" xfId="0" applyNumberFormat="1" applyFont="1"/>
    <xf numFmtId="167" fontId="2" fillId="0" borderId="0" xfId="0" applyNumberFormat="1" applyFont="1" applyFill="1" applyAlignment="1">
      <alignment vertical="center"/>
    </xf>
    <xf numFmtId="167" fontId="1" fillId="0" borderId="0" xfId="58" applyNumberFormat="1" applyFont="1" applyFill="1"/>
    <xf numFmtId="3" fontId="4" fillId="0" borderId="0" xfId="0" applyNumberFormat="1" applyFont="1" applyFill="1" applyBorder="1" applyAlignment="1">
      <alignment horizontal="center"/>
    </xf>
    <xf numFmtId="41" fontId="3" fillId="0" borderId="0" xfId="0" applyNumberFormat="1" applyFont="1"/>
    <xf numFmtId="0" fontId="3" fillId="0" borderId="0" xfId="0" applyFont="1" applyBorder="1"/>
    <xf numFmtId="3" fontId="3" fillId="0" borderId="0" xfId="0" applyNumberFormat="1" applyFont="1" applyBorder="1"/>
    <xf numFmtId="167" fontId="3" fillId="0" borderId="0" xfId="58" applyNumberFormat="1" applyFont="1" applyBorder="1"/>
    <xf numFmtId="4" fontId="0" fillId="0" borderId="0" xfId="0" applyNumberFormat="1"/>
    <xf numFmtId="41" fontId="0" fillId="0" borderId="0" xfId="0" applyNumberFormat="1"/>
    <xf numFmtId="41" fontId="4" fillId="0" borderId="0" xfId="0" applyNumberFormat="1" applyFont="1"/>
    <xf numFmtId="37" fontId="3" fillId="0" borderId="0" xfId="0" applyNumberFormat="1" applyFont="1"/>
    <xf numFmtId="0" fontId="3" fillId="0" borderId="3" xfId="0" applyFont="1" applyBorder="1"/>
    <xf numFmtId="3" fontId="3" fillId="0" borderId="3" xfId="0" applyNumberFormat="1" applyFont="1" applyBorder="1"/>
    <xf numFmtId="167" fontId="3" fillId="0" borderId="3" xfId="58" applyNumberFormat="1" applyFont="1" applyFill="1" applyBorder="1"/>
    <xf numFmtId="167" fontId="3" fillId="0" borderId="3" xfId="58" applyNumberFormat="1" applyFont="1" applyBorder="1"/>
    <xf numFmtId="168" fontId="3" fillId="0" borderId="0" xfId="0" applyNumberFormat="1" applyFont="1" applyFill="1" applyAlignment="1">
      <alignment horizontal="left" vertical="center"/>
    </xf>
    <xf numFmtId="9" fontId="2" fillId="0" borderId="0" xfId="58" applyFont="1" applyFill="1" applyBorder="1"/>
    <xf numFmtId="0" fontId="4" fillId="38" borderId="20" xfId="0" quotePrefix="1" applyFont="1" applyFill="1" applyBorder="1" applyAlignment="1">
      <alignment horizontal="center"/>
    </xf>
    <xf numFmtId="0" fontId="4" fillId="38" borderId="21" xfId="0" applyFont="1" applyFill="1" applyBorder="1" applyAlignment="1">
      <alignment horizontal="center"/>
    </xf>
    <xf numFmtId="0" fontId="4" fillId="38" borderId="20" xfId="0" applyFont="1" applyFill="1" applyBorder="1" applyAlignment="1">
      <alignment horizontal="right"/>
    </xf>
    <xf numFmtId="0" fontId="4" fillId="38" borderId="21" xfId="0" applyFont="1" applyFill="1" applyBorder="1" applyAlignment="1">
      <alignment horizontal="right"/>
    </xf>
    <xf numFmtId="0" fontId="4" fillId="38" borderId="18" xfId="0" applyFont="1" applyFill="1" applyBorder="1" applyAlignment="1">
      <alignment horizontal="left"/>
    </xf>
    <xf numFmtId="0" fontId="4" fillId="38" borderId="19" xfId="0" applyFont="1" applyFill="1" applyBorder="1" applyAlignment="1">
      <alignment horizontal="center"/>
    </xf>
    <xf numFmtId="3" fontId="0" fillId="0" borderId="0" xfId="0" applyNumberFormat="1" applyFill="1" applyBorder="1"/>
    <xf numFmtId="0" fontId="1" fillId="0" borderId="29" xfId="0" applyFont="1" applyFill="1" applyBorder="1" applyAlignment="1">
      <alignment horizontal="left"/>
    </xf>
    <xf numFmtId="3" fontId="0" fillId="0" borderId="29" xfId="0" applyNumberFormat="1" applyFill="1" applyBorder="1"/>
    <xf numFmtId="167" fontId="5" fillId="0" borderId="29" xfId="58" applyNumberFormat="1" applyFont="1" applyFill="1" applyBorder="1"/>
    <xf numFmtId="0" fontId="4" fillId="38" borderId="0" xfId="0" applyFont="1" applyFill="1" applyBorder="1" applyAlignment="1">
      <alignment horizontal="left"/>
    </xf>
    <xf numFmtId="3" fontId="4" fillId="38" borderId="0" xfId="0" applyNumberFormat="1" applyFont="1" applyFill="1" applyBorder="1"/>
    <xf numFmtId="167" fontId="4" fillId="38" borderId="0" xfId="58" applyNumberFormat="1" applyFont="1" applyFill="1" applyBorder="1"/>
    <xf numFmtId="3" fontId="5" fillId="0" borderId="29" xfId="0" applyNumberFormat="1" applyFont="1" applyFill="1" applyBorder="1"/>
    <xf numFmtId="0" fontId="4" fillId="38" borderId="30" xfId="0" applyFont="1" applyFill="1" applyBorder="1"/>
    <xf numFmtId="3" fontId="4" fillId="38" borderId="30" xfId="0" applyNumberFormat="1" applyFont="1" applyFill="1" applyBorder="1"/>
    <xf numFmtId="167" fontId="4" fillId="38" borderId="30" xfId="58" applyNumberFormat="1" applyFont="1" applyFill="1" applyBorder="1"/>
    <xf numFmtId="166" fontId="4" fillId="38" borderId="30" xfId="0" applyNumberFormat="1" applyFont="1" applyFill="1" applyBorder="1"/>
    <xf numFmtId="0" fontId="4" fillId="38" borderId="0" xfId="0" applyFont="1" applyFill="1" applyBorder="1"/>
    <xf numFmtId="3" fontId="4" fillId="38" borderId="0" xfId="0" applyNumberFormat="1" applyFont="1" applyFill="1"/>
    <xf numFmtId="166" fontId="5" fillId="38" borderId="0" xfId="0" applyNumberFormat="1" applyFont="1" applyFill="1" applyBorder="1"/>
    <xf numFmtId="167" fontId="2" fillId="0" borderId="0" xfId="58" applyNumberFormat="1" applyFont="1" applyFill="1" applyAlignment="1">
      <alignment vertical="center"/>
    </xf>
    <xf numFmtId="4" fontId="2" fillId="0" borderId="0" xfId="0" applyNumberFormat="1" applyFont="1" applyFill="1" applyAlignment="1">
      <alignment vertical="center"/>
    </xf>
    <xf numFmtId="171" fontId="58" fillId="0" borderId="0" xfId="0" applyNumberFormat="1" applyFont="1" applyFill="1" applyBorder="1" applyAlignment="1">
      <alignment wrapText="1"/>
    </xf>
    <xf numFmtId="41" fontId="5" fillId="0" borderId="0" xfId="70" applyFont="1" applyFill="1"/>
    <xf numFmtId="0" fontId="52" fillId="0" borderId="0" xfId="0" applyFont="1" applyFill="1" applyBorder="1"/>
    <xf numFmtId="41" fontId="3" fillId="0" borderId="0" xfId="70" applyFont="1"/>
    <xf numFmtId="9" fontId="3" fillId="0" borderId="0" xfId="58" applyFont="1" applyFill="1" applyBorder="1"/>
    <xf numFmtId="0" fontId="51" fillId="0" borderId="0" xfId="0" applyFont="1" applyFill="1" applyBorder="1" applyAlignment="1">
      <alignment horizontal="left" wrapText="1"/>
    </xf>
    <xf numFmtId="0" fontId="2" fillId="0" borderId="0" xfId="0" applyFont="1" applyFill="1" applyBorder="1" applyAlignment="1">
      <alignment horizontal="left" wrapText="1"/>
    </xf>
    <xf numFmtId="4" fontId="2" fillId="0" borderId="0" xfId="0" applyNumberFormat="1" applyFont="1" applyFill="1" applyBorder="1"/>
    <xf numFmtId="4" fontId="5" fillId="0" borderId="0" xfId="0" applyNumberFormat="1" applyFont="1" applyFill="1"/>
    <xf numFmtId="4" fontId="5" fillId="0" borderId="0" xfId="58" applyNumberFormat="1" applyFont="1" applyFill="1"/>
    <xf numFmtId="3" fontId="4" fillId="0" borderId="0" xfId="0" applyNumberFormat="1" applyFont="1" applyFill="1" applyBorder="1" applyAlignment="1">
      <alignment horizontal="center" vertical="center" wrapText="1"/>
    </xf>
    <xf numFmtId="4" fontId="6" fillId="0" borderId="0" xfId="0" applyNumberFormat="1" applyFont="1" applyFill="1"/>
    <xf numFmtId="41" fontId="3" fillId="0" borderId="0" xfId="70" applyFont="1" applyFill="1" applyBorder="1"/>
    <xf numFmtId="0" fontId="44" fillId="0" borderId="0" xfId="40" applyFont="1" applyAlignment="1">
      <alignment horizontal="center"/>
    </xf>
    <xf numFmtId="0" fontId="4" fillId="0" borderId="0" xfId="0" applyFont="1" applyFill="1" applyBorder="1" applyAlignment="1">
      <alignment horizontal="center" vertical="center" wrapText="1"/>
    </xf>
    <xf numFmtId="0" fontId="2" fillId="2" borderId="0" xfId="0" applyFont="1" applyFill="1" applyBorder="1" applyAlignment="1">
      <alignment horizontal="left" vertical="top" wrapText="1"/>
    </xf>
    <xf numFmtId="0" fontId="4" fillId="0" borderId="0" xfId="0" applyFont="1" applyFill="1" applyAlignment="1">
      <alignment horizontal="center"/>
    </xf>
    <xf numFmtId="0" fontId="9"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xf>
    <xf numFmtId="0" fontId="3" fillId="0" borderId="6" xfId="0" applyFont="1" applyFill="1" applyBorder="1" applyAlignment="1">
      <alignment horizontal="center"/>
    </xf>
    <xf numFmtId="0" fontId="3" fillId="2" borderId="19" xfId="0" applyFont="1" applyFill="1" applyBorder="1" applyAlignment="1">
      <alignment horizontal="center"/>
    </xf>
    <xf numFmtId="0" fontId="49" fillId="0" borderId="0" xfId="40" applyFont="1" applyAlignment="1">
      <alignment horizontal="left"/>
    </xf>
    <xf numFmtId="0" fontId="17" fillId="0" borderId="0" xfId="43" applyFont="1" applyBorder="1" applyAlignment="1" applyProtection="1">
      <alignment horizontal="center" vertical="center"/>
    </xf>
    <xf numFmtId="0" fontId="18" fillId="0" borderId="2" xfId="40" applyFont="1" applyBorder="1" applyAlignment="1">
      <alignment horizontal="justify" vertical="center" wrapText="1"/>
    </xf>
    <xf numFmtId="0" fontId="44" fillId="0" borderId="0" xfId="40" applyFont="1" applyAlignment="1">
      <alignment horizontal="center"/>
    </xf>
    <xf numFmtId="0" fontId="4" fillId="0" borderId="0" xfId="0" applyFont="1" applyFill="1" applyBorder="1" applyAlignment="1">
      <alignment horizontal="center" vertical="center" wrapText="1"/>
    </xf>
    <xf numFmtId="0" fontId="2" fillId="2" borderId="0" xfId="0" applyFont="1" applyFill="1" applyBorder="1" applyAlignment="1">
      <alignment horizontal="left" vertical="top" wrapText="1"/>
    </xf>
    <xf numFmtId="0" fontId="4" fillId="0" borderId="24" xfId="0" applyFont="1" applyFill="1" applyBorder="1" applyAlignment="1">
      <alignment horizontal="center" vertical="center" wrapText="1"/>
    </xf>
    <xf numFmtId="0" fontId="4" fillId="38" borderId="20" xfId="0" applyFont="1" applyFill="1" applyBorder="1" applyAlignment="1">
      <alignment horizontal="center"/>
    </xf>
    <xf numFmtId="0" fontId="4" fillId="0" borderId="30" xfId="0" applyFont="1" applyFill="1" applyBorder="1" applyAlignment="1">
      <alignment horizontal="center" vertical="center" wrapText="1"/>
    </xf>
    <xf numFmtId="0" fontId="4" fillId="0" borderId="18" xfId="0" quotePrefix="1" applyFont="1" applyFill="1" applyBorder="1" applyAlignment="1">
      <alignment horizontal="center" vertical="center"/>
    </xf>
    <xf numFmtId="0" fontId="4" fillId="0" borderId="26" xfId="0" quotePrefix="1" applyFont="1" applyFill="1" applyBorder="1" applyAlignment="1">
      <alignment horizontal="center" vertical="center"/>
    </xf>
    <xf numFmtId="0" fontId="2" fillId="2" borderId="0" xfId="0" applyFont="1" applyFill="1" applyBorder="1" applyAlignment="1">
      <alignment vertical="top" wrapText="1"/>
    </xf>
    <xf numFmtId="0" fontId="2" fillId="2" borderId="0" xfId="0" applyFont="1" applyFill="1" applyBorder="1" applyAlignment="1">
      <alignment vertical="top"/>
    </xf>
    <xf numFmtId="0" fontId="4" fillId="0" borderId="18" xfId="0" applyFont="1" applyBorder="1" applyAlignment="1">
      <alignment horizontal="center"/>
    </xf>
    <xf numFmtId="0" fontId="4" fillId="0" borderId="20" xfId="0" applyFont="1" applyBorder="1" applyAlignment="1">
      <alignment horizontal="center"/>
    </xf>
    <xf numFmtId="0" fontId="4" fillId="0" borderId="0" xfId="0" applyFont="1" applyFill="1" applyBorder="1" applyAlignment="1">
      <alignment horizontal="center"/>
    </xf>
    <xf numFmtId="0" fontId="4" fillId="0" borderId="20" xfId="0"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19" xfId="0" quotePrefix="1" applyFont="1" applyFill="1" applyBorder="1" applyAlignment="1">
      <alignment horizontal="center" vertical="center"/>
    </xf>
    <xf numFmtId="0" fontId="9" fillId="0" borderId="0" xfId="0" applyFont="1" applyFill="1" applyBorder="1" applyAlignment="1">
      <alignment horizontal="center" vertical="center" wrapText="1"/>
    </xf>
    <xf numFmtId="0" fontId="6" fillId="0" borderId="5" xfId="0" applyFont="1" applyFill="1" applyBorder="1" applyAlignment="1">
      <alignment vertical="top" wrapText="1"/>
    </xf>
    <xf numFmtId="0" fontId="6" fillId="0" borderId="5" xfId="0"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Border="1" applyAlignment="1">
      <alignment vertical="top"/>
    </xf>
    <xf numFmtId="0" fontId="4" fillId="0" borderId="0"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3" borderId="0" xfId="0" applyFont="1" applyFill="1" applyBorder="1" applyAlignment="1">
      <alignment vertical="top" wrapText="1"/>
    </xf>
    <xf numFmtId="0" fontId="3" fillId="2" borderId="18" xfId="0" applyFont="1" applyFill="1" applyBorder="1" applyAlignment="1">
      <alignment vertical="center" wrapText="1"/>
    </xf>
    <xf numFmtId="0" fontId="2" fillId="3" borderId="19" xfId="0" applyFont="1" applyFill="1" applyBorder="1" applyAlignment="1">
      <alignment vertical="center" wrapText="1"/>
    </xf>
    <xf numFmtId="0" fontId="3" fillId="2" borderId="20" xfId="0" applyFont="1" applyFill="1" applyBorder="1" applyAlignment="1">
      <alignment horizontal="center"/>
    </xf>
    <xf numFmtId="0" fontId="3" fillId="2" borderId="18" xfId="0" quotePrefix="1" applyFont="1" applyFill="1" applyBorder="1" applyAlignment="1">
      <alignment horizontal="center" vertical="center"/>
    </xf>
    <xf numFmtId="0" fontId="3" fillId="2" borderId="19" xfId="0" quotePrefix="1" applyFont="1" applyFill="1" applyBorder="1" applyAlignment="1">
      <alignment horizontal="center" vertical="center"/>
    </xf>
    <xf numFmtId="0" fontId="3" fillId="0" borderId="19" xfId="0" applyFont="1" applyFill="1" applyBorder="1" applyAlignment="1">
      <alignment horizontal="center" vertical="center" wrapText="1"/>
    </xf>
    <xf numFmtId="0" fontId="3" fillId="37" borderId="24"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8" xfId="0" applyFont="1" applyFill="1" applyBorder="1" applyAlignment="1">
      <alignment horizontal="center" vertical="center" wrapText="1"/>
    </xf>
    <xf numFmtId="0" fontId="3" fillId="37" borderId="19" xfId="0" applyFont="1" applyFill="1" applyBorder="1" applyAlignment="1">
      <alignment horizontal="center" vertical="center" wrapText="1"/>
    </xf>
    <xf numFmtId="0" fontId="3" fillId="37" borderId="20" xfId="0" quotePrefix="1" applyFont="1" applyFill="1" applyBorder="1" applyAlignment="1">
      <alignment horizont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center"/>
    </xf>
    <xf numFmtId="0" fontId="3" fillId="0" borderId="5" xfId="0" applyFont="1" applyFill="1" applyBorder="1" applyAlignment="1">
      <alignment horizontal="center"/>
    </xf>
    <xf numFmtId="0" fontId="3" fillId="0" borderId="25" xfId="0" applyFont="1" applyFill="1" applyBorder="1" applyAlignment="1">
      <alignment horizontal="center"/>
    </xf>
    <xf numFmtId="0" fontId="3" fillId="0" borderId="5" xfId="0" quotePrefix="1" applyFont="1" applyFill="1" applyBorder="1" applyAlignment="1">
      <alignment horizontal="center" vertical="center"/>
    </xf>
    <xf numFmtId="0" fontId="3" fillId="0" borderId="4" xfId="0" quotePrefix="1" applyFont="1" applyFill="1" applyBorder="1" applyAlignment="1">
      <alignment horizontal="center" vertical="center"/>
    </xf>
    <xf numFmtId="0" fontId="3" fillId="0" borderId="6" xfId="0" applyFont="1" applyFill="1" applyBorder="1" applyAlignment="1">
      <alignment horizontal="center"/>
    </xf>
    <xf numFmtId="0" fontId="1" fillId="0" borderId="4" xfId="0" applyFont="1" applyBorder="1" applyAlignment="1">
      <alignment horizontal="center" vertical="center"/>
    </xf>
    <xf numFmtId="0" fontId="2" fillId="0" borderId="28" xfId="0" applyFont="1" applyFill="1" applyBorder="1" applyAlignment="1">
      <alignment horizontal="left" wrapText="1"/>
    </xf>
    <xf numFmtId="0" fontId="51" fillId="0" borderId="3" xfId="0" applyFont="1" applyFill="1" applyBorder="1" applyAlignment="1">
      <alignment horizontal="left" wrapText="1"/>
    </xf>
  </cellXfs>
  <cellStyles count="71">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65"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69" builtinId="8"/>
    <cellStyle name="Hipervínculo 2" xfId="31" xr:uid="{00000000-0005-0000-0000-000020000000}"/>
    <cellStyle name="Incorrecto" xfId="32" builtinId="27" customBuiltin="1"/>
    <cellStyle name="Millares" xfId="33" builtinId="3"/>
    <cellStyle name="Millares [0]" xfId="70" builtinId="6"/>
    <cellStyle name="Millares 12" xfId="34" xr:uid="{00000000-0005-0000-0000-000023000000}"/>
    <cellStyle name="Neutral" xfId="35" builtinId="28" customBuiltin="1"/>
    <cellStyle name="Normal" xfId="0" builtinId="0"/>
    <cellStyle name="Normal 2" xfId="36" xr:uid="{00000000-0005-0000-0000-000026000000}"/>
    <cellStyle name="Normal 2 2" xfId="37" xr:uid="{00000000-0005-0000-0000-000027000000}"/>
    <cellStyle name="Normal 3" xfId="38" xr:uid="{00000000-0005-0000-0000-000028000000}"/>
    <cellStyle name="Normal 3 2" xfId="39" xr:uid="{00000000-0005-0000-0000-000029000000}"/>
    <cellStyle name="Normal 4" xfId="40" xr:uid="{00000000-0005-0000-0000-00002A000000}"/>
    <cellStyle name="Normal 4 2" xfId="41" xr:uid="{00000000-0005-0000-0000-00002B000000}"/>
    <cellStyle name="Normal 5 2" xfId="42" xr:uid="{00000000-0005-0000-0000-00002C000000}"/>
    <cellStyle name="Normal_indice" xfId="43" xr:uid="{00000000-0005-0000-0000-00002D000000}"/>
    <cellStyle name="Notas 10" xfId="44" xr:uid="{00000000-0005-0000-0000-00002E000000}"/>
    <cellStyle name="Notas 11" xfId="45" xr:uid="{00000000-0005-0000-0000-00002F000000}"/>
    <cellStyle name="Notas 12" xfId="46" xr:uid="{00000000-0005-0000-0000-000030000000}"/>
    <cellStyle name="Notas 13" xfId="47" xr:uid="{00000000-0005-0000-0000-000031000000}"/>
    <cellStyle name="Notas 14" xfId="48" xr:uid="{00000000-0005-0000-0000-000032000000}"/>
    <cellStyle name="Notas 15" xfId="49" xr:uid="{00000000-0005-0000-0000-000033000000}"/>
    <cellStyle name="Notas 2" xfId="50" xr:uid="{00000000-0005-0000-0000-000034000000}"/>
    <cellStyle name="Notas 3" xfId="51" xr:uid="{00000000-0005-0000-0000-000035000000}"/>
    <cellStyle name="Notas 4" xfId="52" xr:uid="{00000000-0005-0000-0000-000036000000}"/>
    <cellStyle name="Notas 5" xfId="53" xr:uid="{00000000-0005-0000-0000-000037000000}"/>
    <cellStyle name="Notas 6" xfId="54" xr:uid="{00000000-0005-0000-0000-000038000000}"/>
    <cellStyle name="Notas 7" xfId="55" xr:uid="{00000000-0005-0000-0000-000039000000}"/>
    <cellStyle name="Notas 8" xfId="56" xr:uid="{00000000-0005-0000-0000-00003A000000}"/>
    <cellStyle name="Notas 9" xfId="57" xr:uid="{00000000-0005-0000-0000-00003B000000}"/>
    <cellStyle name="Porcentaje" xfId="58" builtinId="5"/>
    <cellStyle name="Porcentual 2" xfId="59" xr:uid="{00000000-0005-0000-0000-00003D000000}"/>
    <cellStyle name="Porcentual_Productos Sice" xfId="60" xr:uid="{00000000-0005-0000-0000-00003E000000}"/>
    <cellStyle name="Salida" xfId="61" builtinId="21" customBuiltin="1"/>
    <cellStyle name="Texto de advertencia" xfId="62" builtinId="11" customBuiltin="1"/>
    <cellStyle name="Texto explicativo" xfId="63" builtinId="53" customBuiltin="1"/>
    <cellStyle name="Título" xfId="64" builtinId="15" customBuiltin="1"/>
    <cellStyle name="Título 2" xfId="66" builtinId="17" customBuiltin="1"/>
    <cellStyle name="Título 3" xfId="67" builtinId="18" customBuiltin="1"/>
    <cellStyle name="Total" xfId="68"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colors>
    <mruColors>
      <color rgb="FFFF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xml"/><Relationship Id="rId1" Type="http://schemas.microsoft.com/office/2011/relationships/chartStyle" Target="style1.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2.xml"/><Relationship Id="rId1" Type="http://schemas.microsoft.com/office/2011/relationships/chartStyle" Target="style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1</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balanza_periodos!$U$27</c:f>
              <c:strCache>
                <c:ptCount val="1"/>
                <c:pt idx="0">
                  <c:v>Agrícola</c:v>
                </c:pt>
              </c:strCache>
            </c:strRef>
          </c:tx>
          <c:cat>
            <c:strRef>
              <c:f>balanza_periodos!$T$28:$T$32</c:f>
              <c:strCache>
                <c:ptCount val="5"/>
                <c:pt idx="0">
                  <c:v>ene-abr 16</c:v>
                </c:pt>
                <c:pt idx="1">
                  <c:v>ene-abr 17</c:v>
                </c:pt>
                <c:pt idx="2">
                  <c:v>ene-abr 18</c:v>
                </c:pt>
                <c:pt idx="3">
                  <c:v>ene-abr 19</c:v>
                </c:pt>
                <c:pt idx="4">
                  <c:v>ene-abr 20</c:v>
                </c:pt>
              </c:strCache>
            </c:strRef>
          </c:cat>
          <c:val>
            <c:numRef>
              <c:f>balanza_periodos!$U$28:$U$32</c:f>
              <c:numCache>
                <c:formatCode>_-* #,##0\ _p_t_a_-;\-* #,##0\ _p_t_a_-;_-* "-"??\ _p_t_a_-;_-@_-</c:formatCode>
                <c:ptCount val="5"/>
                <c:pt idx="0">
                  <c:v>2939216</c:v>
                </c:pt>
                <c:pt idx="1">
                  <c:v>2497789</c:v>
                </c:pt>
                <c:pt idx="2">
                  <c:v>3154519</c:v>
                </c:pt>
                <c:pt idx="3">
                  <c:v>3308592</c:v>
                </c:pt>
                <c:pt idx="4">
                  <c:v>2656060</c:v>
                </c:pt>
              </c:numCache>
            </c:numRef>
          </c:val>
          <c:smooth val="0"/>
          <c:extLst>
            <c:ext xmlns:c16="http://schemas.microsoft.com/office/drawing/2014/chart" uri="{C3380CC4-5D6E-409C-BE32-E72D297353CC}">
              <c16:uniqueId val="{00000000-B6F2-43D3-A326-C07583E4992F}"/>
            </c:ext>
          </c:extLst>
        </c:ser>
        <c:ser>
          <c:idx val="1"/>
          <c:order val="1"/>
          <c:tx>
            <c:strRef>
              <c:f>balanza_periodos!$V$27</c:f>
              <c:strCache>
                <c:ptCount val="1"/>
                <c:pt idx="0">
                  <c:v>Pecuario</c:v>
                </c:pt>
              </c:strCache>
            </c:strRef>
          </c:tx>
          <c:cat>
            <c:strRef>
              <c:f>balanza_periodos!$T$28:$T$32</c:f>
              <c:strCache>
                <c:ptCount val="5"/>
                <c:pt idx="0">
                  <c:v>ene-abr 16</c:v>
                </c:pt>
                <c:pt idx="1">
                  <c:v>ene-abr 17</c:v>
                </c:pt>
                <c:pt idx="2">
                  <c:v>ene-abr 18</c:v>
                </c:pt>
                <c:pt idx="3">
                  <c:v>ene-abr 19</c:v>
                </c:pt>
                <c:pt idx="4">
                  <c:v>ene-abr 20</c:v>
                </c:pt>
              </c:strCache>
            </c:strRef>
          </c:cat>
          <c:val>
            <c:numRef>
              <c:f>balanza_periodos!$V$28:$V$32</c:f>
              <c:numCache>
                <c:formatCode>_-* #,##0\ _p_t_a_-;\-* #,##0\ _p_t_a_-;_-* "-"??\ _p_t_a_-;_-@_-</c:formatCode>
                <c:ptCount val="5"/>
                <c:pt idx="0">
                  <c:v>-67423</c:v>
                </c:pt>
                <c:pt idx="1">
                  <c:v>-189455</c:v>
                </c:pt>
                <c:pt idx="2">
                  <c:v>-215195</c:v>
                </c:pt>
                <c:pt idx="3">
                  <c:v>-189539</c:v>
                </c:pt>
                <c:pt idx="4">
                  <c:v>-146016</c:v>
                </c:pt>
              </c:numCache>
            </c:numRef>
          </c:val>
          <c:smooth val="0"/>
          <c:extLst>
            <c:ext xmlns:c16="http://schemas.microsoft.com/office/drawing/2014/chart" uri="{C3380CC4-5D6E-409C-BE32-E72D297353CC}">
              <c16:uniqueId val="{00000001-B6F2-43D3-A326-C07583E4992F}"/>
            </c:ext>
          </c:extLst>
        </c:ser>
        <c:ser>
          <c:idx val="2"/>
          <c:order val="2"/>
          <c:tx>
            <c:strRef>
              <c:f>balanza_periodos!$W$27</c:f>
              <c:strCache>
                <c:ptCount val="1"/>
                <c:pt idx="0">
                  <c:v>Forestal</c:v>
                </c:pt>
              </c:strCache>
            </c:strRef>
          </c:tx>
          <c:cat>
            <c:strRef>
              <c:f>balanza_periodos!$T$28:$T$32</c:f>
              <c:strCache>
                <c:ptCount val="5"/>
                <c:pt idx="0">
                  <c:v>ene-abr 16</c:v>
                </c:pt>
                <c:pt idx="1">
                  <c:v>ene-abr 17</c:v>
                </c:pt>
                <c:pt idx="2">
                  <c:v>ene-abr 18</c:v>
                </c:pt>
                <c:pt idx="3">
                  <c:v>ene-abr 19</c:v>
                </c:pt>
                <c:pt idx="4">
                  <c:v>ene-abr 20</c:v>
                </c:pt>
              </c:strCache>
            </c:strRef>
          </c:cat>
          <c:val>
            <c:numRef>
              <c:f>balanza_periodos!$W$28:$W$32</c:f>
              <c:numCache>
                <c:formatCode>_-* #,##0\ _p_t_a_-;\-* #,##0\ _p_t_a_-;_-* "-"??\ _p_t_a_-;_-@_-</c:formatCode>
                <c:ptCount val="5"/>
                <c:pt idx="0">
                  <c:v>1505840</c:v>
                </c:pt>
                <c:pt idx="1">
                  <c:v>1475069</c:v>
                </c:pt>
                <c:pt idx="2">
                  <c:v>1887085</c:v>
                </c:pt>
                <c:pt idx="3">
                  <c:v>1727871</c:v>
                </c:pt>
                <c:pt idx="4">
                  <c:v>1253864</c:v>
                </c:pt>
              </c:numCache>
            </c:numRef>
          </c:val>
          <c:smooth val="0"/>
          <c:extLst>
            <c:ext xmlns:c16="http://schemas.microsoft.com/office/drawing/2014/chart" uri="{C3380CC4-5D6E-409C-BE32-E72D297353CC}">
              <c16:uniqueId val="{00000002-B6F2-43D3-A326-C07583E4992F}"/>
            </c:ext>
          </c:extLst>
        </c:ser>
        <c:ser>
          <c:idx val="3"/>
          <c:order val="3"/>
          <c:tx>
            <c:strRef>
              <c:f>balanza_periodos!$X$27</c:f>
              <c:strCache>
                <c:ptCount val="1"/>
                <c:pt idx="0">
                  <c:v>Total</c:v>
                </c:pt>
              </c:strCache>
            </c:strRef>
          </c:tx>
          <c:cat>
            <c:strRef>
              <c:f>balanza_periodos!$T$28:$T$32</c:f>
              <c:strCache>
                <c:ptCount val="5"/>
                <c:pt idx="0">
                  <c:v>ene-abr 16</c:v>
                </c:pt>
                <c:pt idx="1">
                  <c:v>ene-abr 17</c:v>
                </c:pt>
                <c:pt idx="2">
                  <c:v>ene-abr 18</c:v>
                </c:pt>
                <c:pt idx="3">
                  <c:v>ene-abr 19</c:v>
                </c:pt>
                <c:pt idx="4">
                  <c:v>ene-abr 20</c:v>
                </c:pt>
              </c:strCache>
            </c:strRef>
          </c:cat>
          <c:val>
            <c:numRef>
              <c:f>balanza_periodos!$X$28:$X$32</c:f>
              <c:numCache>
                <c:formatCode>_-* #,##0\ _p_t_a_-;\-* #,##0\ _p_t_a_-;_-* "-"??\ _p_t_a_-;_-@_-</c:formatCode>
                <c:ptCount val="5"/>
                <c:pt idx="0">
                  <c:v>4377633</c:v>
                </c:pt>
                <c:pt idx="1">
                  <c:v>3783403</c:v>
                </c:pt>
                <c:pt idx="2">
                  <c:v>4826409</c:v>
                </c:pt>
                <c:pt idx="3">
                  <c:v>4846924</c:v>
                </c:pt>
                <c:pt idx="4">
                  <c:v>3763908</c:v>
                </c:pt>
              </c:numCache>
            </c:numRef>
          </c:val>
          <c:smooth val="0"/>
          <c:extLst>
            <c:ext xmlns:c16="http://schemas.microsoft.com/office/drawing/2014/chart" uri="{C3380CC4-5D6E-409C-BE32-E72D297353CC}">
              <c16:uniqueId val="{00000003-B6F2-43D3-A326-C07583E4992F}"/>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TitulosGraficos!$G$5</c:f>
          <c:strCache>
            <c:ptCount val="1"/>
            <c:pt idx="0">
              <c:v>Gráfico  Nº 10
Importación de productos silvoagropecuarios por país de origen
Miles de dólares  enero - abril 2020</c:v>
            </c:pt>
          </c:strCache>
        </c:strRef>
      </c:tx>
      <c:layout>
        <c:manualLayout>
          <c:xMode val="edge"/>
          <c:yMode val="edge"/>
          <c:x val="0.21233355162628248"/>
          <c:y val="2.8030833917309039E-2"/>
        </c:manualLayout>
      </c:layout>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imp'!$A$55:$A$69</c:f>
              <c:strCache>
                <c:ptCount val="15"/>
                <c:pt idx="0">
                  <c:v>Argentina</c:v>
                </c:pt>
                <c:pt idx="1">
                  <c:v>Estados Unidos</c:v>
                </c:pt>
                <c:pt idx="2">
                  <c:v>Brasil</c:v>
                </c:pt>
                <c:pt idx="3">
                  <c:v>Paraguay</c:v>
                </c:pt>
                <c:pt idx="4">
                  <c:v>Canadá</c:v>
                </c:pt>
                <c:pt idx="5">
                  <c:v>China</c:v>
                </c:pt>
                <c:pt idx="6">
                  <c:v>Alemania</c:v>
                </c:pt>
                <c:pt idx="7">
                  <c:v>Ecuador</c:v>
                </c:pt>
                <c:pt idx="8">
                  <c:v>Perú</c:v>
                </c:pt>
                <c:pt idx="9">
                  <c:v>España</c:v>
                </c:pt>
                <c:pt idx="10">
                  <c:v>Guatemala</c:v>
                </c:pt>
                <c:pt idx="11">
                  <c:v>Colombia</c:v>
                </c:pt>
                <c:pt idx="12">
                  <c:v>Bolivia</c:v>
                </c:pt>
                <c:pt idx="13">
                  <c:v>Holanda</c:v>
                </c:pt>
                <c:pt idx="14">
                  <c:v>México</c:v>
                </c:pt>
              </c:strCache>
            </c:strRef>
          </c:cat>
          <c:val>
            <c:numRef>
              <c:f>'prin paises exp e imp'!$D$55:$D$69</c:f>
              <c:numCache>
                <c:formatCode>#,##0</c:formatCode>
                <c:ptCount val="15"/>
                <c:pt idx="0">
                  <c:v>567863.71843999985</c:v>
                </c:pt>
                <c:pt idx="1">
                  <c:v>322120.78105000051</c:v>
                </c:pt>
                <c:pt idx="2">
                  <c:v>288673.49022999982</c:v>
                </c:pt>
                <c:pt idx="3">
                  <c:v>186957.86388000002</c:v>
                </c:pt>
                <c:pt idx="4">
                  <c:v>74362.339909999995</c:v>
                </c:pt>
                <c:pt idx="5">
                  <c:v>51912.031960000029</c:v>
                </c:pt>
                <c:pt idx="6">
                  <c:v>44084.678869999996</c:v>
                </c:pt>
                <c:pt idx="7">
                  <c:v>42755.357920000002</c:v>
                </c:pt>
                <c:pt idx="8">
                  <c:v>41277.190499999982</c:v>
                </c:pt>
                <c:pt idx="9">
                  <c:v>40904.214300000007</c:v>
                </c:pt>
                <c:pt idx="10">
                  <c:v>40716.030089999993</c:v>
                </c:pt>
                <c:pt idx="11">
                  <c:v>39951.311719999998</c:v>
                </c:pt>
                <c:pt idx="12">
                  <c:v>39596.005409999998</c:v>
                </c:pt>
                <c:pt idx="13">
                  <c:v>39026.502639999984</c:v>
                </c:pt>
                <c:pt idx="14">
                  <c:v>33019.7575</c:v>
                </c:pt>
              </c:numCache>
            </c:numRef>
          </c:val>
          <c:extLst>
            <c:ext xmlns:c16="http://schemas.microsoft.com/office/drawing/2014/chart" uri="{C3380CC4-5D6E-409C-BE32-E72D297353CC}">
              <c16:uniqueId val="{00000000-CD69-4EB8-9613-529E62A0A293}"/>
            </c:ext>
          </c:extLst>
        </c:ser>
        <c:dLbls>
          <c:showLegendKey val="0"/>
          <c:showVal val="0"/>
          <c:showCatName val="0"/>
          <c:showSerName val="0"/>
          <c:showPercent val="0"/>
          <c:showBubbleSize val="0"/>
        </c:dLbls>
        <c:gapWidth val="150"/>
        <c:axId val="33097472"/>
        <c:axId val="33089856"/>
      </c:barChart>
      <c:catAx>
        <c:axId val="33097472"/>
        <c:scaling>
          <c:orientation val="minMax"/>
        </c:scaling>
        <c:delete val="0"/>
        <c:axPos val="b"/>
        <c:numFmt formatCode="#,##0.00" sourceLinked="0"/>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9856"/>
        <c:crosses val="autoZero"/>
        <c:auto val="1"/>
        <c:lblAlgn val="ctr"/>
        <c:lblOffset val="100"/>
        <c:noMultiLvlLbl val="0"/>
      </c:catAx>
      <c:valAx>
        <c:axId val="3308985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7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59055118110236227" l="0.78740157480314965" r="0.78740157480314965" t="2.4409448818897639" header="0.31496062992125984" footer="0.31496062992125984"/>
    <c:pageSetup paperSize="119" orientation="portrait" horizontalDpi="300" verticalDpi="3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TitulosGraficos!$F$5</c:f>
          <c:strCache>
            <c:ptCount val="1"/>
            <c:pt idx="0">
              <c:v>Gráfico  Nº 9
Exportación de productos silvoagropecuarios por país de  destino
Miles de dólares  enero - abril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imp'!$A$7:$A$21</c:f>
              <c:strCache>
                <c:ptCount val="15"/>
                <c:pt idx="0">
                  <c:v>China</c:v>
                </c:pt>
                <c:pt idx="1">
                  <c:v>Estados Unidos</c:v>
                </c:pt>
                <c:pt idx="2">
                  <c:v>Japón</c:v>
                </c:pt>
                <c:pt idx="3">
                  <c:v>Holanda</c:v>
                </c:pt>
                <c:pt idx="4">
                  <c:v>Corea del Sur</c:v>
                </c:pt>
                <c:pt idx="5">
                  <c:v>Reino Unido</c:v>
                </c:pt>
                <c:pt idx="6">
                  <c:v>México</c:v>
                </c:pt>
                <c:pt idx="7">
                  <c:v>Brasil</c:v>
                </c:pt>
                <c:pt idx="8">
                  <c:v>Canadá</c:v>
                </c:pt>
                <c:pt idx="9">
                  <c:v>Alemania</c:v>
                </c:pt>
                <c:pt idx="10">
                  <c:v>Perú</c:v>
                </c:pt>
                <c:pt idx="11">
                  <c:v>Colombia</c:v>
                </c:pt>
                <c:pt idx="12">
                  <c:v>Taiwán</c:v>
                </c:pt>
                <c:pt idx="13">
                  <c:v>Italia</c:v>
                </c:pt>
                <c:pt idx="14">
                  <c:v>Rusia</c:v>
                </c:pt>
              </c:strCache>
            </c:strRef>
          </c:cat>
          <c:val>
            <c:numRef>
              <c:f>'prin paises exp e imp'!$D$7:$D$21</c:f>
              <c:numCache>
                <c:formatCode>#,##0</c:formatCode>
                <c:ptCount val="15"/>
                <c:pt idx="0">
                  <c:v>1924221.4057400012</c:v>
                </c:pt>
                <c:pt idx="1">
                  <c:v>1216251.90879</c:v>
                </c:pt>
                <c:pt idx="2">
                  <c:v>300392.99670000019</c:v>
                </c:pt>
                <c:pt idx="3">
                  <c:v>284059.58243999997</c:v>
                </c:pt>
                <c:pt idx="4">
                  <c:v>214024.91839000006</c:v>
                </c:pt>
                <c:pt idx="5">
                  <c:v>196285.39101999992</c:v>
                </c:pt>
                <c:pt idx="6">
                  <c:v>187745.17517000009</c:v>
                </c:pt>
                <c:pt idx="7">
                  <c:v>126494.08034000007</c:v>
                </c:pt>
                <c:pt idx="8">
                  <c:v>119718.14071999992</c:v>
                </c:pt>
                <c:pt idx="9">
                  <c:v>95098.619370000029</c:v>
                </c:pt>
                <c:pt idx="10">
                  <c:v>89917.310629999964</c:v>
                </c:pt>
                <c:pt idx="11">
                  <c:v>87317.717600000018</c:v>
                </c:pt>
                <c:pt idx="12">
                  <c:v>71890.778520000007</c:v>
                </c:pt>
                <c:pt idx="13">
                  <c:v>64619.857499999969</c:v>
                </c:pt>
                <c:pt idx="14">
                  <c:v>59861.296029999976</c:v>
                </c:pt>
              </c:numCache>
            </c:numRef>
          </c:val>
          <c:extLst>
            <c:ext xmlns:c16="http://schemas.microsoft.com/office/drawing/2014/chart" uri="{C3380CC4-5D6E-409C-BE32-E72D297353CC}">
              <c16:uniqueId val="{00000000-EDA1-42EA-AF74-F05AA0BC3164}"/>
            </c:ext>
          </c:extLst>
        </c:ser>
        <c:dLbls>
          <c:showLegendKey val="0"/>
          <c:showVal val="0"/>
          <c:showCatName val="0"/>
          <c:showSerName val="0"/>
          <c:showPercent val="0"/>
          <c:showBubbleSize val="0"/>
        </c:dLbls>
        <c:gapWidth val="150"/>
        <c:axId val="33083328"/>
        <c:axId val="33084416"/>
      </c:barChart>
      <c:catAx>
        <c:axId val="3308332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4416"/>
        <c:crosses val="autoZero"/>
        <c:auto val="1"/>
        <c:lblAlgn val="ctr"/>
        <c:lblOffset val="100"/>
        <c:noMultiLvlLbl val="0"/>
      </c:catAx>
      <c:valAx>
        <c:axId val="3308441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332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TitulosGraficos!$H$5</c:f>
          <c:strCache>
            <c:ptCount val="1"/>
            <c:pt idx="0">
              <c:v>Gráfico  Nº 11
Principales productos silvoagropecuarios exportados
Miles de dólares  enero - abril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numRef>
              <c:f>'prin prod exp e imp'!$A$7:$A$21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'prin prod exp e imp'!$E$7:$E$21</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AE88-4EDD-BA85-1FA18FD2CDD9}"/>
            </c:ext>
          </c:extLst>
        </c:ser>
        <c:dLbls>
          <c:showLegendKey val="0"/>
          <c:showVal val="0"/>
          <c:showCatName val="0"/>
          <c:showSerName val="0"/>
          <c:showPercent val="0"/>
          <c:showBubbleSize val="0"/>
        </c:dLbls>
        <c:gapWidth val="150"/>
        <c:axId val="1978359472"/>
        <c:axId val="1978362192"/>
      </c:barChart>
      <c:catAx>
        <c:axId val="1978359472"/>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2192"/>
        <c:crosses val="autoZero"/>
        <c:auto val="1"/>
        <c:lblAlgn val="ctr"/>
        <c:lblOffset val="100"/>
        <c:tickLblSkip val="1"/>
        <c:noMultiLvlLbl val="0"/>
      </c:catAx>
      <c:valAx>
        <c:axId val="1978362192"/>
        <c:scaling>
          <c:orientation val="minMax"/>
          <c:min val="0"/>
        </c:scaling>
        <c:delete val="0"/>
        <c:axPos val="b"/>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978359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TitulosGraficos!$I$5</c:f>
          <c:strCache>
            <c:ptCount val="1"/>
            <c:pt idx="0">
              <c:v>Gráfico  Nº 12
Principales productos silvoagropecuarios importados
Miles de dólares  enero - abril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numRef>
              <c:f>'prin prod exp e imp'!$A$56:$A$70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'prin prod exp e imp'!$E$56:$E$70</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E684-4EB9-80B5-AEEF6B2A5878}"/>
            </c:ext>
          </c:extLst>
        </c:ser>
        <c:dLbls>
          <c:showLegendKey val="0"/>
          <c:showVal val="0"/>
          <c:showCatName val="0"/>
          <c:showSerName val="0"/>
          <c:showPercent val="0"/>
          <c:showBubbleSize val="0"/>
        </c:dLbls>
        <c:gapWidth val="150"/>
        <c:axId val="1978358384"/>
        <c:axId val="1978363824"/>
      </c:barChart>
      <c:catAx>
        <c:axId val="1978358384"/>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3824"/>
        <c:crossesAt val="0"/>
        <c:auto val="1"/>
        <c:lblAlgn val="ctr"/>
        <c:lblOffset val="100"/>
        <c:tickLblSkip val="1"/>
        <c:noMultiLvlLbl val="0"/>
      </c:catAx>
      <c:valAx>
        <c:axId val="1978363824"/>
        <c:scaling>
          <c:orientation val="minMax"/>
        </c:scaling>
        <c:delete val="0"/>
        <c:axPos val="b"/>
        <c:majorGridlines/>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s-CL"/>
          </a:p>
        </c:txPr>
        <c:crossAx val="1978358384"/>
        <c:crosses val="autoZero"/>
        <c:crossBetween val="between"/>
        <c:minorUnit val="100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TitulosGraficos!$J$5</c:f>
          <c:strCache>
            <c:ptCount val="1"/>
            <c:pt idx="0">
              <c:v>Gráfico  Nº 13
Principales rubros exportados
Millones de dólares  enero - abril 2020</c:v>
            </c:pt>
          </c:strCache>
        </c:strRef>
      </c:tx>
      <c:layout>
        <c:manualLayout>
          <c:xMode val="edge"/>
          <c:yMode val="edge"/>
          <c:x val="0.30080084397878143"/>
          <c:y val="2.074665654496090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26718870838065828"/>
          <c:y val="0.18565351490434084"/>
          <c:w val="0.66103923395313025"/>
          <c:h val="0.72140753679769365"/>
        </c:manualLayout>
      </c:layout>
      <c:barChart>
        <c:barDir val="bar"/>
        <c:grouping val="clustered"/>
        <c:varyColors val="0"/>
        <c:ser>
          <c:idx val="7"/>
          <c:order val="0"/>
          <c:spPr>
            <a:solidFill>
              <a:schemeClr val="accent1">
                <a:tint val="46000"/>
              </a:schemeClr>
            </a:solidFill>
            <a:ln>
              <a:noFill/>
            </a:ln>
            <a:effectLst/>
          </c:spPr>
          <c:invertIfNegative val="0"/>
          <c:cat>
            <c:strRef>
              <c:f>'Principales Rubros'!$A$9:$A$22</c:f>
              <c:strCache>
                <c:ptCount val="14"/>
                <c:pt idx="0">
                  <c:v>Fruta fresca y frutos secos</c:v>
                </c:pt>
                <c:pt idx="1">
                  <c:v>Celulosa</c:v>
                </c:pt>
                <c:pt idx="2">
                  <c:v>Vinos y alcoholes</c:v>
                </c:pt>
                <c:pt idx="3">
                  <c:v>Fruta procesada</c:v>
                </c:pt>
                <c:pt idx="4">
                  <c:v>Maderas elaboradas</c:v>
                </c:pt>
                <c:pt idx="5">
                  <c:v>Carnes y subproductos</c:v>
                </c:pt>
                <c:pt idx="6">
                  <c:v>Maderas aserradas</c:v>
                </c:pt>
                <c:pt idx="7">
                  <c:v>Maderas en plaquitas</c:v>
                </c:pt>
                <c:pt idx="8">
                  <c:v>Semillas para siembra</c:v>
                </c:pt>
                <c:pt idx="9">
                  <c:v>Lácteos</c:v>
                </c:pt>
                <c:pt idx="10">
                  <c:v>Hortalizas procesadas</c:v>
                </c:pt>
                <c:pt idx="11">
                  <c:v>Hortalizas frescas</c:v>
                </c:pt>
                <c:pt idx="12">
                  <c:v>Flores, bulbos y tubérculos</c:v>
                </c:pt>
                <c:pt idx="13">
                  <c:v>Miel</c:v>
                </c:pt>
              </c:strCache>
            </c:strRef>
          </c:cat>
          <c:val>
            <c:numRef>
              <c:f>'Principales Rubros'!$I$9:$I$22</c:f>
              <c:numCache>
                <c:formatCode>#,##0</c:formatCode>
                <c:ptCount val="14"/>
                <c:pt idx="0">
                  <c:v>2664350.0912499987</c:v>
                </c:pt>
                <c:pt idx="1">
                  <c:v>616438.87894000008</c:v>
                </c:pt>
                <c:pt idx="2">
                  <c:v>556723.0554699999</c:v>
                </c:pt>
                <c:pt idx="3">
                  <c:v>380976.28021000006</c:v>
                </c:pt>
                <c:pt idx="4">
                  <c:v>325104.37763</c:v>
                </c:pt>
                <c:pt idx="5">
                  <c:v>443809.96240000008</c:v>
                </c:pt>
                <c:pt idx="6">
                  <c:v>217956.20968000003</c:v>
                </c:pt>
                <c:pt idx="7">
                  <c:v>150012.09589999999</c:v>
                </c:pt>
                <c:pt idx="8">
                  <c:v>136802.72795000003</c:v>
                </c:pt>
                <c:pt idx="9">
                  <c:v>51650.029469999994</c:v>
                </c:pt>
                <c:pt idx="10">
                  <c:v>67980.121730000013</c:v>
                </c:pt>
                <c:pt idx="11">
                  <c:v>37224.675309999991</c:v>
                </c:pt>
                <c:pt idx="12">
                  <c:v>3917.9762999999994</c:v>
                </c:pt>
                <c:pt idx="13">
                  <c:v>1979.4577600000002</c:v>
                </c:pt>
              </c:numCache>
            </c:numRef>
          </c:val>
          <c:extLst>
            <c:ext xmlns:c16="http://schemas.microsoft.com/office/drawing/2014/chart" uri="{C3380CC4-5D6E-409C-BE32-E72D297353CC}">
              <c16:uniqueId val="{00000000-57EA-4DC0-B029-7F4C8FAF7D44}"/>
            </c:ext>
          </c:extLst>
        </c:ser>
        <c:dLbls>
          <c:showLegendKey val="0"/>
          <c:showVal val="0"/>
          <c:showCatName val="0"/>
          <c:showSerName val="0"/>
          <c:showPercent val="0"/>
          <c:showBubbleSize val="0"/>
        </c:dLbls>
        <c:gapWidth val="182"/>
        <c:axId val="1978353488"/>
        <c:axId val="1978350768"/>
      </c:barChart>
      <c:catAx>
        <c:axId val="19783534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78350768"/>
        <c:crosses val="autoZero"/>
        <c:auto val="1"/>
        <c:lblAlgn val="ctr"/>
        <c:lblOffset val="100"/>
        <c:noMultiLvlLbl val="0"/>
      </c:catAx>
      <c:valAx>
        <c:axId val="197835076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78353488"/>
        <c:crosses val="autoZero"/>
        <c:crossBetween val="between"/>
        <c:dispUnits>
          <c:builtInUnit val="thousands"/>
        </c:dispUnits>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TitulosGraficos!$K$5</c:f>
          <c:strCache>
            <c:ptCount val="1"/>
            <c:pt idx="0">
              <c:v>Gráfico  Nº 14
Principales rubros importados
Millones de dólares  enero - abril 2020</c:v>
            </c:pt>
          </c:strCache>
        </c:strRef>
      </c:tx>
      <c:layout>
        <c:manualLayout>
          <c:xMode val="edge"/>
          <c:yMode val="edge"/>
          <c:x val="0.30296184819900923"/>
          <c:y val="1.7467355233962339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L"/>
        </a:p>
      </c:txPr>
    </c:title>
    <c:autoTitleDeleted val="0"/>
    <c:plotArea>
      <c:layout>
        <c:manualLayout>
          <c:layoutTarget val="inner"/>
          <c:xMode val="edge"/>
          <c:yMode val="edge"/>
          <c:x val="0.26934970243792461"/>
          <c:y val="0.18565351490434084"/>
          <c:w val="0.66103923395313025"/>
          <c:h val="0.72140753679769365"/>
        </c:manualLayout>
      </c:layout>
      <c:barChart>
        <c:barDir val="bar"/>
        <c:grouping val="clustered"/>
        <c:varyColors val="0"/>
        <c:ser>
          <c:idx val="0"/>
          <c:order val="0"/>
          <c:spPr>
            <a:gradFill rotWithShape="1">
              <a:gsLst>
                <a:gs pos="0">
                  <a:schemeClr val="accent1">
                    <a:shade val="45000"/>
                    <a:tint val="50000"/>
                    <a:satMod val="300000"/>
                  </a:schemeClr>
                </a:gs>
                <a:gs pos="35000">
                  <a:schemeClr val="accent1">
                    <a:shade val="45000"/>
                    <a:tint val="37000"/>
                    <a:satMod val="300000"/>
                  </a:schemeClr>
                </a:gs>
                <a:gs pos="100000">
                  <a:schemeClr val="accent1">
                    <a:shade val="45000"/>
                    <a:tint val="15000"/>
                    <a:satMod val="350000"/>
                  </a:schemeClr>
                </a:gs>
              </a:gsLst>
              <a:lin ang="16200000" scaled="1"/>
            </a:gradFill>
            <a:ln w="9525" cap="flat" cmpd="sng" algn="ctr">
              <a:solidFill>
                <a:schemeClr val="accent1">
                  <a:shade val="45000"/>
                  <a:shade val="95000"/>
                </a:schemeClr>
              </a:solidFill>
              <a:round/>
            </a:ln>
            <a:effectLst>
              <a:outerShdw blurRad="40000" dist="20000" dir="5400000" rotWithShape="0">
                <a:srgbClr val="000000">
                  <a:alpha val="38000"/>
                </a:srgbClr>
              </a:outerShdw>
            </a:effectLst>
          </c:spPr>
          <c:invertIfNegative val="0"/>
          <c:cat>
            <c:strRef>
              <c:extLst>
                <c:ext xmlns:c15="http://schemas.microsoft.com/office/drawing/2012/chart" uri="{02D57815-91ED-43cb-92C2-25804820EDAC}">
                  <c15:fullRef>
                    <c15:sqref>'Principales Rubros'!$A$62:$A$79</c15:sqref>
                  </c15:fullRef>
                </c:ext>
              </c:extLst>
              <c:f>('Principales Rubros'!$A$62,'Principales Rubros'!$A$66,'Principales Rubros'!$A$69,'Principales Rubros'!$A$73:$A$75,'Principales Rubros'!$A$77:$A$79)</c:f>
              <c:strCache>
                <c:ptCount val="9"/>
                <c:pt idx="0">
                  <c:v>Carnes y subproductos</c:v>
                </c:pt>
                <c:pt idx="1">
                  <c:v>Oleaginosas</c:v>
                </c:pt>
                <c:pt idx="2">
                  <c:v>Cereales</c:v>
                </c:pt>
                <c:pt idx="3">
                  <c:v>Frutas</c:v>
                </c:pt>
                <c:pt idx="4">
                  <c:v>Lácteos</c:v>
                </c:pt>
                <c:pt idx="5">
                  <c:v>Forestales</c:v>
                </c:pt>
                <c:pt idx="6">
                  <c:v>Vinos y alcoholes</c:v>
                </c:pt>
                <c:pt idx="7">
                  <c:v>Hortalizas y tubérculos</c:v>
                </c:pt>
                <c:pt idx="8">
                  <c:v>Azúcar refinada</c:v>
                </c:pt>
              </c:strCache>
            </c:strRef>
          </c:cat>
          <c:val>
            <c:numRef>
              <c:extLst>
                <c:ext xmlns:c15="http://schemas.microsoft.com/office/drawing/2012/chart" uri="{02D57815-91ED-43cb-92C2-25804820EDAC}">
                  <c15:fullRef>
                    <c15:sqref>'Principales Rubros'!$I$62:$I$79</c15:sqref>
                  </c15:fullRef>
                </c:ext>
              </c:extLst>
              <c:f>('Principales Rubros'!$I$62,'Principales Rubros'!$I$66,'Principales Rubros'!$I$69,'Principales Rubros'!$I$73:$I$75,'Principales Rubros'!$I$77:$I$79)</c:f>
              <c:numCache>
                <c:formatCode>#,##0</c:formatCode>
                <c:ptCount val="9"/>
                <c:pt idx="0">
                  <c:v>496418.44728000014</c:v>
                </c:pt>
                <c:pt idx="1">
                  <c:v>346756.87789</c:v>
                </c:pt>
                <c:pt idx="2" formatCode="_(* #,##0_);_(* \(#,##0\);_(* &quot;-&quot;_);_(@_)">
                  <c:v>332825.60997000028</c:v>
                </c:pt>
                <c:pt idx="3">
                  <c:v>123645.30384999997</c:v>
                </c:pt>
                <c:pt idx="4">
                  <c:v>103980.77008999995</c:v>
                </c:pt>
                <c:pt idx="5">
                  <c:v>75334</c:v>
                </c:pt>
                <c:pt idx="6" formatCode="_(* #,##0_);_(* \(#,##0\);_(* &quot;-&quot;_);_(@_)">
                  <c:v>93947.366179999983</c:v>
                </c:pt>
                <c:pt idx="7">
                  <c:v>74903.911369999958</c:v>
                </c:pt>
                <c:pt idx="8">
                  <c:v>63195.67113000001</c:v>
                </c:pt>
              </c:numCache>
            </c:numRef>
          </c:val>
          <c:extLst>
            <c:ext xmlns:c16="http://schemas.microsoft.com/office/drawing/2014/chart" uri="{C3380CC4-5D6E-409C-BE32-E72D297353CC}">
              <c16:uniqueId val="{00000005-437C-4DF6-958E-74F79B1AD73F}"/>
            </c:ext>
          </c:extLst>
        </c:ser>
        <c:dLbls>
          <c:showLegendKey val="0"/>
          <c:showVal val="0"/>
          <c:showCatName val="0"/>
          <c:showSerName val="0"/>
          <c:showPercent val="0"/>
          <c:showBubbleSize val="0"/>
        </c:dLbls>
        <c:gapWidth val="100"/>
        <c:axId val="1978353488"/>
        <c:axId val="1978350768"/>
        <c:extLst>
          <c:ext xmlns:c15="http://schemas.microsoft.com/office/drawing/2012/chart" uri="{02D57815-91ED-43cb-92C2-25804820EDAC}">
            <c15:filteredBarSeries>
              <c15:ser>
                <c:idx val="1"/>
                <c:order val="1"/>
                <c:spPr>
                  <a:gradFill rotWithShape="1">
                    <a:gsLst>
                      <a:gs pos="0">
                        <a:schemeClr val="accent1">
                          <a:shade val="61000"/>
                          <a:tint val="50000"/>
                          <a:satMod val="300000"/>
                        </a:schemeClr>
                      </a:gs>
                      <a:gs pos="35000">
                        <a:schemeClr val="accent1">
                          <a:shade val="61000"/>
                          <a:tint val="37000"/>
                          <a:satMod val="300000"/>
                        </a:schemeClr>
                      </a:gs>
                      <a:gs pos="100000">
                        <a:schemeClr val="accent1">
                          <a:shade val="61000"/>
                          <a:tint val="15000"/>
                          <a:satMod val="350000"/>
                        </a:schemeClr>
                      </a:gs>
                    </a:gsLst>
                    <a:lin ang="16200000" scaled="1"/>
                  </a:gradFill>
                  <a:ln w="9525" cap="flat" cmpd="sng" algn="ctr">
                    <a:solidFill>
                      <a:schemeClr val="accent1">
                        <a:shade val="61000"/>
                        <a:shade val="95000"/>
                      </a:schemeClr>
                    </a:solidFill>
                    <a:round/>
                  </a:ln>
                  <a:effectLst>
                    <a:outerShdw blurRad="40000" dist="20000" dir="5400000" rotWithShape="0">
                      <a:srgbClr val="000000">
                        <a:alpha val="38000"/>
                      </a:srgbClr>
                    </a:outerShdw>
                  </a:effectLst>
                </c:spPr>
                <c:invertIfNegative val="0"/>
                <c:cat>
                  <c:strRef>
                    <c:extLst>
                      <c:ext uri="{02D57815-91ED-43cb-92C2-25804820EDAC}">
                        <c15:fullRef>
                          <c15:sqref>'Principales Rubros'!$A$62:$A$79</c15:sqref>
                        </c15:fullRef>
                        <c15:formulaRef>
                          <c15:sqref>('Principales Rubros'!$A$62,'Principales Rubros'!$A$66,'Principales Rubros'!$A$69,'Principales Rubros'!$A$73:$A$75,'Principales Rubros'!$A$77:$A$79)</c15:sqref>
                        </c15:formulaRef>
                      </c:ext>
                    </c:extLst>
                    <c:strCache>
                      <c:ptCount val="9"/>
                      <c:pt idx="0">
                        <c:v>Carnes y subproductos</c:v>
                      </c:pt>
                      <c:pt idx="1">
                        <c:v>   Bovinos</c:v>
                      </c:pt>
                      <c:pt idx="2">
                        <c:v>   Cerdos</c:v>
                      </c:pt>
                      <c:pt idx="3">
                        <c:v>   Aves</c:v>
                      </c:pt>
                      <c:pt idx="4">
                        <c:v>Oleaginosas</c:v>
                      </c:pt>
                      <c:pt idx="5">
                        <c:v>  Aceites</c:v>
                      </c:pt>
                      <c:pt idx="6">
                        <c:v>  Tortas y residuos de soya</c:v>
                      </c:pt>
                      <c:pt idx="7">
                        <c:v>Cereales</c:v>
                      </c:pt>
                      <c:pt idx="8">
                        <c:v>   Trigo</c:v>
                      </c:pt>
                      <c:pt idx="9">
                        <c:v>   Maiz</c:v>
                      </c:pt>
                      <c:pt idx="10">
                        <c:v>   Arroz</c:v>
                      </c:pt>
                      <c:pt idx="11">
                        <c:v>Frutas</c:v>
                      </c:pt>
                      <c:pt idx="12">
                        <c:v>Lácteos</c:v>
                      </c:pt>
                      <c:pt idx="13">
                        <c:v>Forestales</c:v>
                      </c:pt>
                      <c:pt idx="14">
                        <c:v>  Maderas elaboradas</c:v>
                      </c:pt>
                      <c:pt idx="15">
                        <c:v>Vinos y alcoholes</c:v>
                      </c:pt>
                      <c:pt idx="16">
                        <c:v>Hortalizas y tubérculos</c:v>
                      </c:pt>
                      <c:pt idx="17">
                        <c:v>Azúcar refinada</c:v>
                      </c:pt>
                    </c:strCache>
                  </c:strRef>
                </c:cat>
                <c:val>
                  <c:numRef>
                    <c:extLst>
                      <c:ext uri="{02D57815-91ED-43cb-92C2-25804820EDAC}">
                        <c15:fullRef>
                          <c15:sqref>TitulosGraficos!$K$5</c15:sqref>
                        </c15:fullRef>
                        <c15:formulaRef>
                          <c15:sqref>TitulosGraficos!$K$5</c15:sqref>
                        </c15:formulaRef>
                      </c:ext>
                    </c:extLst>
                    <c:numCache>
                      <c:formatCode>General</c:formatCode>
                      <c:ptCount val="1"/>
                      <c:pt idx="0">
                        <c:v>0</c:v>
                      </c:pt>
                    </c:numCache>
                  </c:numRef>
                </c:val>
                <c:extLst>
                  <c:ext xmlns:c16="http://schemas.microsoft.com/office/drawing/2014/chart" uri="{C3380CC4-5D6E-409C-BE32-E72D297353CC}">
                    <c16:uniqueId val="{00000006-437C-4DF6-958E-74F79B1AD73F}"/>
                  </c:ext>
                </c:extLst>
              </c15:ser>
            </c15:filteredBarSeries>
            <c15:filteredBarSeries>
              <c15:ser>
                <c:idx val="2"/>
                <c:order val="2"/>
                <c:spPr>
                  <a:gradFill rotWithShape="1">
                    <a:gsLst>
                      <a:gs pos="0">
                        <a:schemeClr val="accent1">
                          <a:shade val="76000"/>
                          <a:tint val="50000"/>
                          <a:satMod val="300000"/>
                        </a:schemeClr>
                      </a:gs>
                      <a:gs pos="35000">
                        <a:schemeClr val="accent1">
                          <a:shade val="76000"/>
                          <a:tint val="37000"/>
                          <a:satMod val="300000"/>
                        </a:schemeClr>
                      </a:gs>
                      <a:gs pos="100000">
                        <a:schemeClr val="accent1">
                          <a:shade val="76000"/>
                          <a:tint val="15000"/>
                          <a:satMod val="350000"/>
                        </a:schemeClr>
                      </a:gs>
                    </a:gsLst>
                    <a:lin ang="16200000" scaled="1"/>
                  </a:gradFill>
                  <a:ln w="9525" cap="flat" cmpd="sng" algn="ctr">
                    <a:solidFill>
                      <a:schemeClr val="accent1">
                        <a:shade val="76000"/>
                        <a:shade val="95000"/>
                      </a:schemeClr>
                    </a:solidFill>
                    <a:round/>
                  </a:ln>
                  <a:effectLst>
                    <a:outerShdw blurRad="40000" dist="20000" dir="5400000" rotWithShape="0">
                      <a:srgbClr val="000000">
                        <a:alpha val="38000"/>
                      </a:srgbClr>
                    </a:outerShdw>
                  </a:effectLst>
                </c:spPr>
                <c:invertIfNegative val="0"/>
                <c:cat>
                  <c:strRef>
                    <c:extLst>
                      <c:ext xmlns:c15="http://schemas.microsoft.com/office/drawing/2012/chart" uri="{02D57815-91ED-43cb-92C2-25804820EDAC}">
                        <c15:fullRef>
                          <c15:sqref>'Principales Rubros'!$A$62:$A$79</c15:sqref>
                        </c15:fullRef>
                        <c15:formulaRef>
                          <c15:sqref>('Principales Rubros'!$A$62,'Principales Rubros'!$A$66,'Principales Rubros'!$A$69,'Principales Rubros'!$A$73:$A$75,'Principales Rubros'!$A$77:$A$79)</c15:sqref>
                        </c15:formulaRef>
                      </c:ext>
                    </c:extLst>
                    <c:strCache>
                      <c:ptCount val="9"/>
                      <c:pt idx="0">
                        <c:v>Carnes y subproductos</c:v>
                      </c:pt>
                      <c:pt idx="1">
                        <c:v>   Bovinos</c:v>
                      </c:pt>
                      <c:pt idx="2">
                        <c:v>   Cerdos</c:v>
                      </c:pt>
                      <c:pt idx="3">
                        <c:v>   Aves</c:v>
                      </c:pt>
                      <c:pt idx="4">
                        <c:v>Oleaginosas</c:v>
                      </c:pt>
                      <c:pt idx="5">
                        <c:v>  Aceites</c:v>
                      </c:pt>
                      <c:pt idx="6">
                        <c:v>  Tortas y residuos de soya</c:v>
                      </c:pt>
                      <c:pt idx="7">
                        <c:v>Cereales</c:v>
                      </c:pt>
                      <c:pt idx="8">
                        <c:v>   Trigo</c:v>
                      </c:pt>
                      <c:pt idx="9">
                        <c:v>   Maiz</c:v>
                      </c:pt>
                      <c:pt idx="10">
                        <c:v>   Arroz</c:v>
                      </c:pt>
                      <c:pt idx="11">
                        <c:v>Frutas</c:v>
                      </c:pt>
                      <c:pt idx="12">
                        <c:v>Lácteos</c:v>
                      </c:pt>
                      <c:pt idx="13">
                        <c:v>Forestales</c:v>
                      </c:pt>
                      <c:pt idx="14">
                        <c:v>  Maderas elaboradas</c:v>
                      </c:pt>
                      <c:pt idx="15">
                        <c:v>Vinos y alcoholes</c:v>
                      </c:pt>
                      <c:pt idx="16">
                        <c:v>Hortalizas y tubérculos</c:v>
                      </c:pt>
                      <c:pt idx="17">
                        <c:v>Azúcar refinada</c:v>
                      </c:pt>
                    </c:strCache>
                  </c:strRef>
                </c:cat>
                <c:val>
                  <c:numRef>
                    <c:extLst>
                      <c:ext xmlns:c15="http://schemas.microsoft.com/office/drawing/2012/chart" uri="{02D57815-91ED-43cb-92C2-25804820EDAC}">
                        <c15:fullRef>
                          <c15:sqref>TitulosGraficos!$K$5</c15:sqref>
                        </c15:fullRef>
                        <c15:formulaRef>
                          <c15:sqref>TitulosGraficos!$K$5</c15:sqref>
                        </c15:formulaRef>
                      </c:ext>
                    </c:extLst>
                    <c:numCache>
                      <c:formatCode>General</c:formatCode>
                      <c:ptCount val="1"/>
                      <c:pt idx="0">
                        <c:v>0</c:v>
                      </c:pt>
                    </c:numCache>
                  </c:numRef>
                </c:val>
                <c:extLst xmlns:c15="http://schemas.microsoft.com/office/drawing/2012/chart">
                  <c:ext xmlns:c16="http://schemas.microsoft.com/office/drawing/2014/chart" uri="{C3380CC4-5D6E-409C-BE32-E72D297353CC}">
                    <c16:uniqueId val="{00000007-437C-4DF6-958E-74F79B1AD73F}"/>
                  </c:ext>
                </c:extLst>
              </c15:ser>
            </c15:filteredBarSeries>
            <c15:filteredBarSeries>
              <c15:ser>
                <c:idx val="7"/>
                <c:order val="3"/>
                <c:spPr>
                  <a:gradFill rotWithShape="1">
                    <a:gsLst>
                      <a:gs pos="0">
                        <a:schemeClr val="accent1">
                          <a:tint val="46000"/>
                          <a:tint val="50000"/>
                          <a:satMod val="300000"/>
                        </a:schemeClr>
                      </a:gs>
                      <a:gs pos="35000">
                        <a:schemeClr val="accent1">
                          <a:tint val="46000"/>
                          <a:tint val="37000"/>
                          <a:satMod val="300000"/>
                        </a:schemeClr>
                      </a:gs>
                      <a:gs pos="100000">
                        <a:schemeClr val="accent1">
                          <a:tint val="46000"/>
                          <a:tint val="15000"/>
                          <a:satMod val="350000"/>
                        </a:schemeClr>
                      </a:gs>
                    </a:gsLst>
                    <a:lin ang="16200000" scaled="1"/>
                  </a:gradFill>
                  <a:ln w="9525" cap="flat" cmpd="sng" algn="ctr">
                    <a:solidFill>
                      <a:schemeClr val="accent1">
                        <a:tint val="46000"/>
                        <a:shade val="95000"/>
                      </a:schemeClr>
                    </a:solidFill>
                    <a:round/>
                  </a:ln>
                  <a:effectLst>
                    <a:outerShdw blurRad="40000" dist="20000" dir="5400000" rotWithShape="0">
                      <a:srgbClr val="000000">
                        <a:alpha val="38000"/>
                      </a:srgbClr>
                    </a:outerShdw>
                  </a:effectLst>
                </c:spPr>
                <c:invertIfNegative val="0"/>
                <c:cat>
                  <c:strRef>
                    <c:extLst>
                      <c:ext xmlns:c15="http://schemas.microsoft.com/office/drawing/2012/chart" uri="{02D57815-91ED-43cb-92C2-25804820EDAC}">
                        <c15:fullRef>
                          <c15:sqref>'Principales Rubros'!$A$9:$A$22</c15:sqref>
                        </c15:fullRef>
                        <c15:formulaRef>
                          <c15:sqref>('Principales Rubros'!$A$9,'Principales Rubros'!$A$13,'Principales Rubros'!$A$16,'Principales Rubros'!$A$20:$A$22)</c15:sqref>
                        </c15:formulaRef>
                      </c:ext>
                    </c:extLst>
                    <c:strCache>
                      <c:ptCount val="6"/>
                      <c:pt idx="0">
                        <c:v>Fruta fresca y frutos secos</c:v>
                      </c:pt>
                      <c:pt idx="1">
                        <c:v>Maderas elaboradas</c:v>
                      </c:pt>
                      <c:pt idx="2">
                        <c:v>Maderas en plaquitas</c:v>
                      </c:pt>
                      <c:pt idx="3">
                        <c:v>Hortalizas frescas</c:v>
                      </c:pt>
                      <c:pt idx="4">
                        <c:v>Flores, bulbos y tubérculos</c:v>
                      </c:pt>
                      <c:pt idx="5">
                        <c:v>Miel</c:v>
                      </c:pt>
                    </c:strCache>
                  </c:strRef>
                </c:cat>
                <c:val>
                  <c:numRef>
                    <c:extLst>
                      <c:ext xmlns:c15="http://schemas.microsoft.com/office/drawing/2012/chart" uri="{02D57815-91ED-43cb-92C2-25804820EDAC}">
                        <c15:fullRef>
                          <c15:sqref>'Principales Rubros'!$I$9:$I$22</c15:sqref>
                        </c15:fullRef>
                        <c15:formulaRef>
                          <c15:sqref>('Principales Rubros'!$I$9,'Principales Rubros'!$I$13,'Principales Rubros'!$I$16,'Principales Rubros'!$I$20:$I$22)</c15:sqref>
                        </c15:formulaRef>
                      </c:ext>
                    </c:extLst>
                    <c:numCache>
                      <c:formatCode>#,##0</c:formatCode>
                      <c:ptCount val="6"/>
                      <c:pt idx="0">
                        <c:v>2664350.0912499987</c:v>
                      </c:pt>
                      <c:pt idx="1">
                        <c:v>325104.37763</c:v>
                      </c:pt>
                      <c:pt idx="2">
                        <c:v>150012.09589999999</c:v>
                      </c:pt>
                      <c:pt idx="3">
                        <c:v>37224.675309999991</c:v>
                      </c:pt>
                      <c:pt idx="4">
                        <c:v>3917.9762999999994</c:v>
                      </c:pt>
                      <c:pt idx="5">
                        <c:v>1979.4577600000002</c:v>
                      </c:pt>
                    </c:numCache>
                  </c:numRef>
                </c:val>
                <c:extLst xmlns:c15="http://schemas.microsoft.com/office/drawing/2012/chart">
                  <c:ext xmlns:c16="http://schemas.microsoft.com/office/drawing/2014/chart" uri="{C3380CC4-5D6E-409C-BE32-E72D297353CC}">
                    <c16:uniqueId val="{00000004-437C-4DF6-958E-74F79B1AD73F}"/>
                  </c:ext>
                </c:extLst>
              </c15:ser>
            </c15:filteredBarSeries>
          </c:ext>
        </c:extLst>
      </c:barChart>
      <c:catAx>
        <c:axId val="19783534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L"/>
          </a:p>
        </c:txPr>
        <c:crossAx val="1978350768"/>
        <c:crosses val="autoZero"/>
        <c:auto val="1"/>
        <c:lblAlgn val="ctr"/>
        <c:lblOffset val="100"/>
        <c:noMultiLvlLbl val="0"/>
      </c:catAx>
      <c:valAx>
        <c:axId val="197835076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L"/>
          </a:p>
        </c:txPr>
        <c:crossAx val="1978353488"/>
        <c:crosses val="autoZero"/>
        <c:crossBetween val="between"/>
        <c:dispUnits>
          <c:builtInUnit val="thousands"/>
        </c:dispUnits>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ysClr val="windowText" lastClr="000000"/>
                </a:solidFill>
                <a:latin typeface="Arial"/>
                <a:cs typeface="Arial"/>
              </a:rPr>
              <a:t>Gráfico Nº 2</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anual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balanza_anuales!$U$26</c:f>
              <c:strCache>
                <c:ptCount val="1"/>
                <c:pt idx="0">
                  <c:v>Agrícola</c:v>
                </c:pt>
              </c:strCache>
            </c:strRef>
          </c:tx>
          <c:cat>
            <c:numRef>
              <c:f>balanza_anuales!$T$27:$T$31</c:f>
              <c:numCache>
                <c:formatCode>0</c:formatCode>
                <c:ptCount val="5"/>
                <c:pt idx="0">
                  <c:v>2015</c:v>
                </c:pt>
                <c:pt idx="1">
                  <c:v>2016</c:v>
                </c:pt>
                <c:pt idx="2">
                  <c:v>2017</c:v>
                </c:pt>
                <c:pt idx="3">
                  <c:v>2018</c:v>
                </c:pt>
                <c:pt idx="4">
                  <c:v>2019</c:v>
                </c:pt>
              </c:numCache>
            </c:numRef>
          </c:cat>
          <c:val>
            <c:numRef>
              <c:f>balanza_anuales!$U$27:$U$31</c:f>
              <c:numCache>
                <c:formatCode>_-* #,##0\ _p_t_a_-;\-* #,##0\ _p_t_a_-;_-* "-"??\ _p_t_a_-;_-@_-</c:formatCode>
                <c:ptCount val="5"/>
                <c:pt idx="0">
                  <c:v>5149872</c:v>
                </c:pt>
                <c:pt idx="1">
                  <c:v>5924661</c:v>
                </c:pt>
                <c:pt idx="2">
                  <c:v>5619304</c:v>
                </c:pt>
                <c:pt idx="3">
                  <c:v>6126904</c:v>
                </c:pt>
                <c:pt idx="4">
                  <c:v>6332243</c:v>
                </c:pt>
              </c:numCache>
            </c:numRef>
          </c:val>
          <c:smooth val="0"/>
          <c:extLst>
            <c:ext xmlns:c16="http://schemas.microsoft.com/office/drawing/2014/chart" uri="{C3380CC4-5D6E-409C-BE32-E72D297353CC}">
              <c16:uniqueId val="{00000000-3E2D-40E0-8240-5AF26ED72D9A}"/>
            </c:ext>
          </c:extLst>
        </c:ser>
        <c:ser>
          <c:idx val="1"/>
          <c:order val="1"/>
          <c:tx>
            <c:strRef>
              <c:f>balanza_anuales!$V$26</c:f>
              <c:strCache>
                <c:ptCount val="1"/>
                <c:pt idx="0">
                  <c:v>Pecuario</c:v>
                </c:pt>
              </c:strCache>
            </c:strRef>
          </c:tx>
          <c:cat>
            <c:numRef>
              <c:f>balanza_anuales!$T$27:$T$31</c:f>
              <c:numCache>
                <c:formatCode>0</c:formatCode>
                <c:ptCount val="5"/>
                <c:pt idx="0">
                  <c:v>2015</c:v>
                </c:pt>
                <c:pt idx="1">
                  <c:v>2016</c:v>
                </c:pt>
                <c:pt idx="2">
                  <c:v>2017</c:v>
                </c:pt>
                <c:pt idx="3">
                  <c:v>2018</c:v>
                </c:pt>
                <c:pt idx="4">
                  <c:v>2019</c:v>
                </c:pt>
              </c:numCache>
            </c:numRef>
          </c:cat>
          <c:val>
            <c:numRef>
              <c:f>balanza_anuales!$V$27:$V$31</c:f>
              <c:numCache>
                <c:formatCode>_-* #,##0\ _p_t_a_-;\-* #,##0\ _p_t_a_-;_-* "-"??\ _p_t_a_-;_-@_-</c:formatCode>
                <c:ptCount val="5"/>
                <c:pt idx="0">
                  <c:v>-127785</c:v>
                </c:pt>
                <c:pt idx="1">
                  <c:v>-325421</c:v>
                </c:pt>
                <c:pt idx="2">
                  <c:v>-782654</c:v>
                </c:pt>
                <c:pt idx="3">
                  <c:v>-761998</c:v>
                </c:pt>
                <c:pt idx="4">
                  <c:v>-681837</c:v>
                </c:pt>
              </c:numCache>
            </c:numRef>
          </c:val>
          <c:smooth val="0"/>
          <c:extLst>
            <c:ext xmlns:c16="http://schemas.microsoft.com/office/drawing/2014/chart" uri="{C3380CC4-5D6E-409C-BE32-E72D297353CC}">
              <c16:uniqueId val="{00000001-3E2D-40E0-8240-5AF26ED72D9A}"/>
            </c:ext>
          </c:extLst>
        </c:ser>
        <c:ser>
          <c:idx val="2"/>
          <c:order val="2"/>
          <c:tx>
            <c:strRef>
              <c:f>balanza_anuales!$W$26</c:f>
              <c:strCache>
                <c:ptCount val="1"/>
                <c:pt idx="0">
                  <c:v>Forestal</c:v>
                </c:pt>
              </c:strCache>
            </c:strRef>
          </c:tx>
          <c:cat>
            <c:numRef>
              <c:f>balanza_anuales!$T$27:$T$31</c:f>
              <c:numCache>
                <c:formatCode>0</c:formatCode>
                <c:ptCount val="5"/>
                <c:pt idx="0">
                  <c:v>2015</c:v>
                </c:pt>
                <c:pt idx="1">
                  <c:v>2016</c:v>
                </c:pt>
                <c:pt idx="2">
                  <c:v>2017</c:v>
                </c:pt>
                <c:pt idx="3">
                  <c:v>2018</c:v>
                </c:pt>
                <c:pt idx="4">
                  <c:v>2019</c:v>
                </c:pt>
              </c:numCache>
            </c:numRef>
          </c:cat>
          <c:val>
            <c:numRef>
              <c:f>balanza_anuales!$W$27:$W$31</c:f>
              <c:numCache>
                <c:formatCode>_-* #,##0\ _p_t_a_-;\-* #,##0\ _p_t_a_-;_-* "-"??\ _p_t_a_-;_-@_-</c:formatCode>
                <c:ptCount val="5"/>
                <c:pt idx="0">
                  <c:v>4591408</c:v>
                </c:pt>
                <c:pt idx="1">
                  <c:v>4468104</c:v>
                </c:pt>
                <c:pt idx="2">
                  <c:v>4700192</c:v>
                </c:pt>
                <c:pt idx="3">
                  <c:v>5976134</c:v>
                </c:pt>
                <c:pt idx="4">
                  <c:v>4777162</c:v>
                </c:pt>
              </c:numCache>
            </c:numRef>
          </c:val>
          <c:smooth val="0"/>
          <c:extLst>
            <c:ext xmlns:c16="http://schemas.microsoft.com/office/drawing/2014/chart" uri="{C3380CC4-5D6E-409C-BE32-E72D297353CC}">
              <c16:uniqueId val="{00000002-3E2D-40E0-8240-5AF26ED72D9A}"/>
            </c:ext>
          </c:extLst>
        </c:ser>
        <c:ser>
          <c:idx val="3"/>
          <c:order val="3"/>
          <c:tx>
            <c:strRef>
              <c:f>balanza_anuales!$X$26</c:f>
              <c:strCache>
                <c:ptCount val="1"/>
                <c:pt idx="0">
                  <c:v>Total</c:v>
                </c:pt>
              </c:strCache>
            </c:strRef>
          </c:tx>
          <c:cat>
            <c:numRef>
              <c:f>balanza_anuales!$T$27:$T$31</c:f>
              <c:numCache>
                <c:formatCode>0</c:formatCode>
                <c:ptCount val="5"/>
                <c:pt idx="0">
                  <c:v>2015</c:v>
                </c:pt>
                <c:pt idx="1">
                  <c:v>2016</c:v>
                </c:pt>
                <c:pt idx="2">
                  <c:v>2017</c:v>
                </c:pt>
                <c:pt idx="3">
                  <c:v>2018</c:v>
                </c:pt>
                <c:pt idx="4">
                  <c:v>2019</c:v>
                </c:pt>
              </c:numCache>
            </c:numRef>
          </c:cat>
          <c:val>
            <c:numRef>
              <c:f>balanza_anuales!$X$27:$X$31</c:f>
              <c:numCache>
                <c:formatCode>_-* #,##0\ _p_t_a_-;\-* #,##0\ _p_t_a_-;_-* "-"??\ _p_t_a_-;_-@_-</c:formatCode>
                <c:ptCount val="5"/>
                <c:pt idx="0">
                  <c:v>9613495</c:v>
                </c:pt>
                <c:pt idx="1">
                  <c:v>10067344</c:v>
                </c:pt>
                <c:pt idx="2">
                  <c:v>9536842</c:v>
                </c:pt>
                <c:pt idx="3">
                  <c:v>11341040</c:v>
                </c:pt>
                <c:pt idx="4">
                  <c:v>10427568</c:v>
                </c:pt>
              </c:numCache>
            </c:numRef>
          </c:val>
          <c:smooth val="0"/>
          <c:extLst>
            <c:ext xmlns:c16="http://schemas.microsoft.com/office/drawing/2014/chart" uri="{C3380CC4-5D6E-409C-BE32-E72D297353CC}">
              <c16:uniqueId val="{00000003-3E2D-40E0-8240-5AF26ED72D9A}"/>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Gráfico Nº 3</a:t>
            </a:r>
          </a:p>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Evolución de las exportaciones silvoagropecuarias </a:t>
            </a:r>
          </a:p>
          <a:p>
            <a:pPr>
              <a:defRPr sz="1000" b="1" i="0" u="none" strike="noStrike" baseline="0">
                <a:solidFill>
                  <a:srgbClr val="000000"/>
                </a:solidFill>
                <a:latin typeface="Arial"/>
                <a:ea typeface="Arial"/>
                <a:cs typeface="Arial"/>
              </a:defRPr>
            </a:pPr>
            <a:endParaRPr lang="es-ES"/>
          </a:p>
        </c:rich>
      </c:tx>
      <c:overlay val="0"/>
    </c:title>
    <c:autoTitleDeleted val="0"/>
    <c:plotArea>
      <c:layout/>
      <c:lineChart>
        <c:grouping val="standard"/>
        <c:varyColors val="0"/>
        <c:ser>
          <c:idx val="0"/>
          <c:order val="0"/>
          <c:tx>
            <c:strRef>
              <c:f>evolución_comercio!$R$2</c:f>
              <c:strCache>
                <c:ptCount val="1"/>
                <c:pt idx="0">
                  <c:v>Agrícola</c:v>
                </c:pt>
              </c:strCache>
            </c:strRef>
          </c:tx>
          <c:cat>
            <c:strRef>
              <c:f>evolución_comercio!$Q$3:$Q$7</c:f>
              <c:strCache>
                <c:ptCount val="5"/>
                <c:pt idx="0">
                  <c:v>ene-abr 16</c:v>
                </c:pt>
                <c:pt idx="1">
                  <c:v>ene-abr 17</c:v>
                </c:pt>
                <c:pt idx="2">
                  <c:v>ene-abr 18</c:v>
                </c:pt>
                <c:pt idx="3">
                  <c:v>ene-abr 19</c:v>
                </c:pt>
                <c:pt idx="4">
                  <c:v>ene-abr 20</c:v>
                </c:pt>
              </c:strCache>
            </c:strRef>
          </c:cat>
          <c:val>
            <c:numRef>
              <c:f>evolución_comercio!$R$3:$R$7</c:f>
              <c:numCache>
                <c:formatCode>_-* #,##0\ _p_t_a_-;\-* #,##0\ _p_t_a_-;_-* "-"??\ _p_t_a_-;_-@_-</c:formatCode>
                <c:ptCount val="5"/>
                <c:pt idx="0">
                  <c:v>3945541</c:v>
                </c:pt>
                <c:pt idx="1">
                  <c:v>3635033</c:v>
                </c:pt>
                <c:pt idx="2">
                  <c:v>4429116</c:v>
                </c:pt>
                <c:pt idx="3">
                  <c:v>4623919</c:v>
                </c:pt>
                <c:pt idx="4">
                  <c:v>3992319</c:v>
                </c:pt>
              </c:numCache>
            </c:numRef>
          </c:val>
          <c:smooth val="0"/>
          <c:extLst>
            <c:ext xmlns:c16="http://schemas.microsoft.com/office/drawing/2014/chart" uri="{C3380CC4-5D6E-409C-BE32-E72D297353CC}">
              <c16:uniqueId val="{00000000-FDE6-42F0-843B-E0D3F917E79C}"/>
            </c:ext>
          </c:extLst>
        </c:ser>
        <c:ser>
          <c:idx val="1"/>
          <c:order val="1"/>
          <c:tx>
            <c:strRef>
              <c:f>evolución_comercio!$S$2</c:f>
              <c:strCache>
                <c:ptCount val="1"/>
                <c:pt idx="0">
                  <c:v>Pecuario</c:v>
                </c:pt>
              </c:strCache>
            </c:strRef>
          </c:tx>
          <c:cat>
            <c:strRef>
              <c:f>evolución_comercio!$Q$3:$Q$7</c:f>
              <c:strCache>
                <c:ptCount val="5"/>
                <c:pt idx="0">
                  <c:v>ene-abr 16</c:v>
                </c:pt>
                <c:pt idx="1">
                  <c:v>ene-abr 17</c:v>
                </c:pt>
                <c:pt idx="2">
                  <c:v>ene-abr 18</c:v>
                </c:pt>
                <c:pt idx="3">
                  <c:v>ene-abr 19</c:v>
                </c:pt>
                <c:pt idx="4">
                  <c:v>ene-abr 20</c:v>
                </c:pt>
              </c:strCache>
            </c:strRef>
          </c:cat>
          <c:val>
            <c:numRef>
              <c:f>evolución_comercio!$S$3:$S$7</c:f>
              <c:numCache>
                <c:formatCode>_-* #,##0\ _p_t_a_-;\-* #,##0\ _p_t_a_-;_-* "-"??\ _p_t_a_-;_-@_-</c:formatCode>
                <c:ptCount val="5"/>
                <c:pt idx="0">
                  <c:v>397399</c:v>
                </c:pt>
                <c:pt idx="1">
                  <c:v>375185</c:v>
                </c:pt>
                <c:pt idx="2">
                  <c:v>476014</c:v>
                </c:pt>
                <c:pt idx="3">
                  <c:v>459339</c:v>
                </c:pt>
                <c:pt idx="4">
                  <c:v>526962</c:v>
                </c:pt>
              </c:numCache>
            </c:numRef>
          </c:val>
          <c:smooth val="0"/>
          <c:extLst>
            <c:ext xmlns:c16="http://schemas.microsoft.com/office/drawing/2014/chart" uri="{C3380CC4-5D6E-409C-BE32-E72D297353CC}">
              <c16:uniqueId val="{00000001-FDE6-42F0-843B-E0D3F917E79C}"/>
            </c:ext>
          </c:extLst>
        </c:ser>
        <c:ser>
          <c:idx val="2"/>
          <c:order val="2"/>
          <c:tx>
            <c:strRef>
              <c:f>evolución_comercio!$T$2</c:f>
              <c:strCache>
                <c:ptCount val="1"/>
                <c:pt idx="0">
                  <c:v>Forestal</c:v>
                </c:pt>
              </c:strCache>
            </c:strRef>
          </c:tx>
          <c:cat>
            <c:strRef>
              <c:f>evolución_comercio!$Q$3:$Q$7</c:f>
              <c:strCache>
                <c:ptCount val="5"/>
                <c:pt idx="0">
                  <c:v>ene-abr 16</c:v>
                </c:pt>
                <c:pt idx="1">
                  <c:v>ene-abr 17</c:v>
                </c:pt>
                <c:pt idx="2">
                  <c:v>ene-abr 18</c:v>
                </c:pt>
                <c:pt idx="3">
                  <c:v>ene-abr 19</c:v>
                </c:pt>
                <c:pt idx="4">
                  <c:v>ene-abr 20</c:v>
                </c:pt>
              </c:strCache>
            </c:strRef>
          </c:cat>
          <c:val>
            <c:numRef>
              <c:f>evolución_comercio!$T$3:$T$7</c:f>
              <c:numCache>
                <c:formatCode>_-* #,##0\ _p_t_a_-;\-* #,##0\ _p_t_a_-;_-* "-"??\ _p_t_a_-;_-@_-</c:formatCode>
                <c:ptCount val="5"/>
                <c:pt idx="0">
                  <c:v>1592049</c:v>
                </c:pt>
                <c:pt idx="1">
                  <c:v>1559907</c:v>
                </c:pt>
                <c:pt idx="2">
                  <c:v>1998600</c:v>
                </c:pt>
                <c:pt idx="3">
                  <c:v>1823266</c:v>
                </c:pt>
                <c:pt idx="4">
                  <c:v>1329198</c:v>
                </c:pt>
              </c:numCache>
            </c:numRef>
          </c:val>
          <c:smooth val="0"/>
          <c:extLst>
            <c:ext xmlns:c16="http://schemas.microsoft.com/office/drawing/2014/chart" uri="{C3380CC4-5D6E-409C-BE32-E72D297353CC}">
              <c16:uniqueId val="{00000002-FDE6-42F0-843B-E0D3F917E79C}"/>
            </c:ext>
          </c:extLst>
        </c:ser>
        <c:ser>
          <c:idx val="3"/>
          <c:order val="3"/>
          <c:tx>
            <c:strRef>
              <c:f>evolución_comercio!$U$2</c:f>
              <c:strCache>
                <c:ptCount val="1"/>
                <c:pt idx="0">
                  <c:v>Total</c:v>
                </c:pt>
              </c:strCache>
            </c:strRef>
          </c:tx>
          <c:cat>
            <c:strRef>
              <c:f>evolución_comercio!$Q$3:$Q$7</c:f>
              <c:strCache>
                <c:ptCount val="5"/>
                <c:pt idx="0">
                  <c:v>ene-abr 16</c:v>
                </c:pt>
                <c:pt idx="1">
                  <c:v>ene-abr 17</c:v>
                </c:pt>
                <c:pt idx="2">
                  <c:v>ene-abr 18</c:v>
                </c:pt>
                <c:pt idx="3">
                  <c:v>ene-abr 19</c:v>
                </c:pt>
                <c:pt idx="4">
                  <c:v>ene-abr 20</c:v>
                </c:pt>
              </c:strCache>
            </c:strRef>
          </c:cat>
          <c:val>
            <c:numRef>
              <c:f>evolución_comercio!$U$3:$U$7</c:f>
              <c:numCache>
                <c:formatCode>_-* #,##0\ _p_t_a_-;\-* #,##0\ _p_t_a_-;_-* "-"??\ _p_t_a_-;_-@_-</c:formatCode>
                <c:ptCount val="5"/>
                <c:pt idx="0">
                  <c:v>5934989</c:v>
                </c:pt>
                <c:pt idx="1">
                  <c:v>5570125</c:v>
                </c:pt>
                <c:pt idx="2">
                  <c:v>6903730</c:v>
                </c:pt>
                <c:pt idx="3">
                  <c:v>6906524</c:v>
                </c:pt>
                <c:pt idx="4">
                  <c:v>5848479</c:v>
                </c:pt>
              </c:numCache>
            </c:numRef>
          </c:val>
          <c:smooth val="0"/>
          <c:extLst>
            <c:ext xmlns:c16="http://schemas.microsoft.com/office/drawing/2014/chart" uri="{C3380CC4-5D6E-409C-BE32-E72D297353CC}">
              <c16:uniqueId val="{00000003-FDE6-42F0-843B-E0D3F917E79C}"/>
            </c:ext>
          </c:extLst>
        </c:ser>
        <c:dLbls>
          <c:showLegendKey val="0"/>
          <c:showVal val="0"/>
          <c:showCatName val="0"/>
          <c:showSerName val="0"/>
          <c:showPercent val="0"/>
          <c:showBubbleSize val="0"/>
        </c:dLbls>
        <c:marker val="1"/>
        <c:smooth val="0"/>
        <c:axId val="33085504"/>
        <c:axId val="33090400"/>
      </c:lineChart>
      <c:catAx>
        <c:axId val="3308550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0400"/>
        <c:crosses val="autoZero"/>
        <c:auto val="1"/>
        <c:lblAlgn val="ctr"/>
        <c:lblOffset val="100"/>
        <c:noMultiLvlLbl val="0"/>
      </c:catAx>
      <c:valAx>
        <c:axId val="3309040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Millones de dólares</a:t>
                </a:r>
              </a:p>
            </c:rich>
          </c:tx>
          <c:overlay val="0"/>
        </c:title>
        <c:numFmt formatCode="_-* #,##0\ _p_t_a_-;\-* #,##0\ _p_t_a_-;_-* &quot;-&quot;??\ _p_t_a_-;_-@_-" sourceLinked="1"/>
        <c:majorTickMark val="none"/>
        <c:minorTickMark val="none"/>
        <c:tickLblPos val="nextTo"/>
        <c:txPr>
          <a:bodyPr rot="0" vert="horz"/>
          <a:lstStyle/>
          <a:p>
            <a:pPr>
              <a:defRPr sz="1000" b="1" i="0" u="none" strike="noStrike" baseline="0">
                <a:solidFill>
                  <a:srgbClr val="000000"/>
                </a:solidFill>
                <a:latin typeface="Arial"/>
                <a:ea typeface="Arial"/>
                <a:cs typeface="Arial"/>
              </a:defRPr>
            </a:pPr>
            <a:endParaRPr lang="es-CL"/>
          </a:p>
        </c:txPr>
        <c:crossAx val="33085504"/>
        <c:crosses val="autoZero"/>
        <c:crossBetween val="between"/>
        <c:dispUnits>
          <c:builtInUnit val="thousands"/>
        </c:dispUnits>
      </c:valAx>
    </c:plotArea>
    <c:legend>
      <c:legendPos val="r"/>
      <c:overlay val="0"/>
      <c:txPr>
        <a:bodyPr/>
        <a:lstStyle/>
        <a:p>
          <a:pPr>
            <a:defRPr sz="700" b="1" i="0" u="none" strike="noStrike" baseline="0">
              <a:solidFill>
                <a:srgbClr val="000000"/>
              </a:solidFill>
              <a:latin typeface="Arial"/>
              <a:ea typeface="Arial"/>
              <a:cs typeface="Arial"/>
            </a:defRPr>
          </a:pPr>
          <a:endParaRPr lang="es-CL"/>
        </a:p>
      </c:txPr>
    </c:legend>
    <c:plotVisOnly val="1"/>
    <c:dispBlanksAs val="gap"/>
    <c:showDLblsOverMax val="0"/>
  </c:chart>
  <c:spPr>
    <a:ln>
      <a:noFill/>
    </a:ln>
  </c:spPr>
  <c:txPr>
    <a:bodyPr/>
    <a:lstStyle/>
    <a:p>
      <a:pPr>
        <a:defRPr sz="1000" b="1" i="0" u="none" strike="noStrike" baseline="0">
          <a:solidFill>
            <a:srgbClr val="000000"/>
          </a:solidFill>
          <a:latin typeface="Arial"/>
          <a:ea typeface="Arial"/>
          <a:cs typeface="Arial"/>
        </a:defRPr>
      </a:pPr>
      <a:endParaRPr lang="es-CL"/>
    </a:p>
  </c:txPr>
  <c:printSettings>
    <c:headerFooter/>
    <c:pageMargins b="0.78740157480314965" l="0.78740157480314965" r="0.78740157480314965" t="2.4409448818897639" header="0.31496062992125984" footer="0.31496062992125984"/>
    <c:pageSetup paperSize="119" orientation="portrait"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4</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de las importaciones silvoagropecuarias</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lineChart>
        <c:grouping val="standard"/>
        <c:varyColors val="0"/>
        <c:ser>
          <c:idx val="0"/>
          <c:order val="0"/>
          <c:tx>
            <c:strRef>
              <c:f>evolución_comercio!$R$11</c:f>
              <c:strCache>
                <c:ptCount val="1"/>
                <c:pt idx="0">
                  <c:v>Agrícola</c:v>
                </c:pt>
              </c:strCache>
            </c:strRef>
          </c:tx>
          <c:cat>
            <c:strRef>
              <c:f>evolución_comercio!$Q$12:$Q$16</c:f>
              <c:strCache>
                <c:ptCount val="5"/>
                <c:pt idx="0">
                  <c:v>ene-abr 16</c:v>
                </c:pt>
                <c:pt idx="1">
                  <c:v>ene-abr 17</c:v>
                </c:pt>
                <c:pt idx="2">
                  <c:v>ene-abr 18</c:v>
                </c:pt>
                <c:pt idx="3">
                  <c:v>ene-abr 19</c:v>
                </c:pt>
                <c:pt idx="4">
                  <c:v>ene-abr 20</c:v>
                </c:pt>
              </c:strCache>
            </c:strRef>
          </c:cat>
          <c:val>
            <c:numRef>
              <c:f>evolución_comercio!$R$12:$R$16</c:f>
              <c:numCache>
                <c:formatCode>_-* #,##0\ _p_t_a_-;\-* #,##0\ _p_t_a_-;_-* "-"??\ _p_t_a_-;_-@_-</c:formatCode>
                <c:ptCount val="5"/>
                <c:pt idx="0">
                  <c:v>1006325</c:v>
                </c:pt>
                <c:pt idx="1">
                  <c:v>1137244</c:v>
                </c:pt>
                <c:pt idx="2">
                  <c:v>1274597</c:v>
                </c:pt>
                <c:pt idx="3">
                  <c:v>1315327</c:v>
                </c:pt>
                <c:pt idx="4">
                  <c:v>1336259</c:v>
                </c:pt>
              </c:numCache>
            </c:numRef>
          </c:val>
          <c:smooth val="0"/>
          <c:extLst>
            <c:ext xmlns:c16="http://schemas.microsoft.com/office/drawing/2014/chart" uri="{C3380CC4-5D6E-409C-BE32-E72D297353CC}">
              <c16:uniqueId val="{00000000-1A34-4A50-B6B7-508CDA0E4853}"/>
            </c:ext>
          </c:extLst>
        </c:ser>
        <c:ser>
          <c:idx val="1"/>
          <c:order val="1"/>
          <c:tx>
            <c:strRef>
              <c:f>evolución_comercio!$S$11</c:f>
              <c:strCache>
                <c:ptCount val="1"/>
                <c:pt idx="0">
                  <c:v>Pecuario</c:v>
                </c:pt>
              </c:strCache>
            </c:strRef>
          </c:tx>
          <c:cat>
            <c:strRef>
              <c:f>evolución_comercio!$Q$12:$Q$16</c:f>
              <c:strCache>
                <c:ptCount val="5"/>
                <c:pt idx="0">
                  <c:v>ene-abr 16</c:v>
                </c:pt>
                <c:pt idx="1">
                  <c:v>ene-abr 17</c:v>
                </c:pt>
                <c:pt idx="2">
                  <c:v>ene-abr 18</c:v>
                </c:pt>
                <c:pt idx="3">
                  <c:v>ene-abr 19</c:v>
                </c:pt>
                <c:pt idx="4">
                  <c:v>ene-abr 20</c:v>
                </c:pt>
              </c:strCache>
            </c:strRef>
          </c:cat>
          <c:val>
            <c:numRef>
              <c:f>evolución_comercio!$S$12:$S$16</c:f>
              <c:numCache>
                <c:formatCode>_-* #,##0\ _p_t_a_-;\-* #,##0\ _p_t_a_-;_-* "-"??\ _p_t_a_-;_-@_-</c:formatCode>
                <c:ptCount val="5"/>
                <c:pt idx="0">
                  <c:v>464822</c:v>
                </c:pt>
                <c:pt idx="1">
                  <c:v>564640</c:v>
                </c:pt>
                <c:pt idx="2">
                  <c:v>691209</c:v>
                </c:pt>
                <c:pt idx="3">
                  <c:v>648878</c:v>
                </c:pt>
                <c:pt idx="4">
                  <c:v>672978</c:v>
                </c:pt>
              </c:numCache>
            </c:numRef>
          </c:val>
          <c:smooth val="0"/>
          <c:extLst>
            <c:ext xmlns:c16="http://schemas.microsoft.com/office/drawing/2014/chart" uri="{C3380CC4-5D6E-409C-BE32-E72D297353CC}">
              <c16:uniqueId val="{00000001-1A34-4A50-B6B7-508CDA0E4853}"/>
            </c:ext>
          </c:extLst>
        </c:ser>
        <c:ser>
          <c:idx val="2"/>
          <c:order val="2"/>
          <c:tx>
            <c:strRef>
              <c:f>evolución_comercio!$T$11</c:f>
              <c:strCache>
                <c:ptCount val="1"/>
                <c:pt idx="0">
                  <c:v>Forestal</c:v>
                </c:pt>
              </c:strCache>
            </c:strRef>
          </c:tx>
          <c:cat>
            <c:strRef>
              <c:f>evolución_comercio!$Q$12:$Q$16</c:f>
              <c:strCache>
                <c:ptCount val="5"/>
                <c:pt idx="0">
                  <c:v>ene-abr 16</c:v>
                </c:pt>
                <c:pt idx="1">
                  <c:v>ene-abr 17</c:v>
                </c:pt>
                <c:pt idx="2">
                  <c:v>ene-abr 18</c:v>
                </c:pt>
                <c:pt idx="3">
                  <c:v>ene-abr 19</c:v>
                </c:pt>
                <c:pt idx="4">
                  <c:v>ene-abr 20</c:v>
                </c:pt>
              </c:strCache>
            </c:strRef>
          </c:cat>
          <c:val>
            <c:numRef>
              <c:f>evolución_comercio!$T$12:$T$16</c:f>
              <c:numCache>
                <c:formatCode>_-* #,##0\ _p_t_a_-;\-* #,##0\ _p_t_a_-;_-* "-"??\ _p_t_a_-;_-@_-</c:formatCode>
                <c:ptCount val="5"/>
                <c:pt idx="0">
                  <c:v>86209</c:v>
                </c:pt>
                <c:pt idx="1">
                  <c:v>84838</c:v>
                </c:pt>
                <c:pt idx="2">
                  <c:v>111515</c:v>
                </c:pt>
                <c:pt idx="3">
                  <c:v>95395</c:v>
                </c:pt>
                <c:pt idx="4">
                  <c:v>75334</c:v>
                </c:pt>
              </c:numCache>
            </c:numRef>
          </c:val>
          <c:smooth val="0"/>
          <c:extLst>
            <c:ext xmlns:c16="http://schemas.microsoft.com/office/drawing/2014/chart" uri="{C3380CC4-5D6E-409C-BE32-E72D297353CC}">
              <c16:uniqueId val="{00000002-1A34-4A50-B6B7-508CDA0E4853}"/>
            </c:ext>
          </c:extLst>
        </c:ser>
        <c:ser>
          <c:idx val="3"/>
          <c:order val="3"/>
          <c:tx>
            <c:strRef>
              <c:f>evolución_comercio!$U$11</c:f>
              <c:strCache>
                <c:ptCount val="1"/>
                <c:pt idx="0">
                  <c:v>Total</c:v>
                </c:pt>
              </c:strCache>
            </c:strRef>
          </c:tx>
          <c:cat>
            <c:strRef>
              <c:f>evolución_comercio!$Q$12:$Q$16</c:f>
              <c:strCache>
                <c:ptCount val="5"/>
                <c:pt idx="0">
                  <c:v>ene-abr 16</c:v>
                </c:pt>
                <c:pt idx="1">
                  <c:v>ene-abr 17</c:v>
                </c:pt>
                <c:pt idx="2">
                  <c:v>ene-abr 18</c:v>
                </c:pt>
                <c:pt idx="3">
                  <c:v>ene-abr 19</c:v>
                </c:pt>
                <c:pt idx="4">
                  <c:v>ene-abr 20</c:v>
                </c:pt>
              </c:strCache>
            </c:strRef>
          </c:cat>
          <c:val>
            <c:numRef>
              <c:f>evolución_comercio!$U$12:$U$16</c:f>
              <c:numCache>
                <c:formatCode>_-* #,##0\ _p_t_a_-;\-* #,##0\ _p_t_a_-;_-* "-"??\ _p_t_a_-;_-@_-</c:formatCode>
                <c:ptCount val="5"/>
                <c:pt idx="0">
                  <c:v>1557356</c:v>
                </c:pt>
                <c:pt idx="1">
                  <c:v>1786722</c:v>
                </c:pt>
                <c:pt idx="2">
                  <c:v>2077321</c:v>
                </c:pt>
                <c:pt idx="3">
                  <c:v>2059600</c:v>
                </c:pt>
                <c:pt idx="4">
                  <c:v>2084571</c:v>
                </c:pt>
              </c:numCache>
            </c:numRef>
          </c:val>
          <c:smooth val="0"/>
          <c:extLst>
            <c:ext xmlns:c16="http://schemas.microsoft.com/office/drawing/2014/chart" uri="{C3380CC4-5D6E-409C-BE32-E72D297353CC}">
              <c16:uniqueId val="{00000003-1A34-4A50-B6B7-508CDA0E4853}"/>
            </c:ext>
          </c:extLst>
        </c:ser>
        <c:dLbls>
          <c:showLegendKey val="0"/>
          <c:showVal val="0"/>
          <c:showCatName val="0"/>
          <c:showSerName val="0"/>
          <c:showPercent val="0"/>
          <c:showBubbleSize val="0"/>
        </c:dLbls>
        <c:marker val="1"/>
        <c:smooth val="0"/>
        <c:axId val="33094208"/>
        <c:axId val="33092032"/>
      </c:lineChart>
      <c:catAx>
        <c:axId val="330942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2032"/>
        <c:crosses val="autoZero"/>
        <c:auto val="1"/>
        <c:lblAlgn val="ctr"/>
        <c:lblOffset val="100"/>
        <c:noMultiLvlLbl val="0"/>
      </c:catAx>
      <c:valAx>
        <c:axId val="33092032"/>
        <c:scaling>
          <c:orientation val="minMax"/>
        </c:scaling>
        <c:delete val="0"/>
        <c:axPos val="l"/>
        <c:majorGridlines/>
        <c:numFmt formatCode="_-* #,##0\ _p_t_a_-;\-* #,##0\ _p_t_a_-;_-* &quot;-&quot;??\ _p_t_a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4208"/>
        <c:crosses val="autoZero"/>
        <c:crossBetween val="between"/>
        <c:dispUnits>
          <c:builtInUnit val="thousands"/>
          <c:dispUnitsLbl>
            <c:layout>
              <c:manualLayout>
                <c:xMode val="edge"/>
                <c:yMode val="edge"/>
                <c:x val="2.5730994152046785E-2"/>
                <c:y val="0.3230876909617067"/>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E1F2-4213-A2C6-D288A1F80E1A}"/>
              </c:ext>
            </c:extLst>
          </c:dPt>
          <c:val>
            <c:numLit>
              <c:formatCode>General</c:formatCode>
              <c:ptCount val="1"/>
              <c:pt idx="0">
                <c:v>0</c:v>
              </c:pt>
            </c:numLit>
          </c:val>
          <c:extLst>
            <c:ext xmlns:c16="http://schemas.microsoft.com/office/drawing/2014/chart" uri="{C3380CC4-5D6E-409C-BE32-E72D297353CC}">
              <c16:uniqueId val="{00000001-E1F2-4213-A2C6-D288A1F80E1A}"/>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rtl="0">
            <a:defRPr sz="21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000000000000022" r="0.75000000000000022" t="1" header="0" footer="0"/>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TitulosGraficos!$B$5</c:f>
          <c:strCache>
            <c:ptCount val="1"/>
            <c:pt idx="0">
              <c:v>Gráfico  Nº 5
Exportaciones silvoagropecuarias por clase
Participación enero - abril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6DCC-441E-9259-DBC7535BE766}"/>
              </c:ext>
            </c:extLst>
          </c:dPt>
          <c:dPt>
            <c:idx val="1"/>
            <c:bubble3D val="0"/>
            <c:extLst>
              <c:ext xmlns:c16="http://schemas.microsoft.com/office/drawing/2014/chart" uri="{C3380CC4-5D6E-409C-BE32-E72D297353CC}">
                <c16:uniqueId val="{00000001-6DCC-441E-9259-DBC7535BE766}"/>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productos_clase_sector'!$R$6:$R$7</c:f>
              <c:strCache>
                <c:ptCount val="2"/>
                <c:pt idx="0">
                  <c:v>Primarias</c:v>
                </c:pt>
                <c:pt idx="1">
                  <c:v>Industriales</c:v>
                </c:pt>
              </c:strCache>
            </c:strRef>
          </c:cat>
          <c:val>
            <c:numRef>
              <c:f>'balanza productos_clase_sector'!$S$6:$S$7</c:f>
              <c:numCache>
                <c:formatCode>#,##0</c:formatCode>
                <c:ptCount val="2"/>
                <c:pt idx="0">
                  <c:v>3046393</c:v>
                </c:pt>
                <c:pt idx="1">
                  <c:v>2802085</c:v>
                </c:pt>
              </c:numCache>
            </c:numRef>
          </c:val>
          <c:extLst>
            <c:ext xmlns:c16="http://schemas.microsoft.com/office/drawing/2014/chart" uri="{C3380CC4-5D6E-409C-BE32-E72D297353CC}">
              <c16:uniqueId val="{00000002-6DCC-441E-9259-DBC7535BE76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TitulosGraficos!$C$5</c:f>
          <c:strCache>
            <c:ptCount val="1"/>
            <c:pt idx="0">
              <c:v>Gráfico  Nº 6
Exportaciones silvoagropecuarias por sector
Participación enero - abril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manualLayout>
          <c:layoutTarget val="inner"/>
          <c:xMode val="edge"/>
          <c:yMode val="edge"/>
          <c:x val="0.2991903243100858"/>
          <c:y val="0.24375966064467633"/>
          <c:w val="0.43365122072446932"/>
          <c:h val="0.67269803083630142"/>
        </c:manualLayout>
      </c:layout>
      <c:pieChart>
        <c:varyColors val="1"/>
        <c:ser>
          <c:idx val="0"/>
          <c:order val="0"/>
          <c:explosion val="25"/>
          <c:dPt>
            <c:idx val="0"/>
            <c:bubble3D val="0"/>
            <c:extLst>
              <c:ext xmlns:c16="http://schemas.microsoft.com/office/drawing/2014/chart" uri="{C3380CC4-5D6E-409C-BE32-E72D297353CC}">
                <c16:uniqueId val="{00000000-44D0-4ACD-BBE2-DAF079854E71}"/>
              </c:ext>
            </c:extLst>
          </c:dPt>
          <c:dPt>
            <c:idx val="1"/>
            <c:bubble3D val="0"/>
            <c:extLst>
              <c:ext xmlns:c16="http://schemas.microsoft.com/office/drawing/2014/chart" uri="{C3380CC4-5D6E-409C-BE32-E72D297353CC}">
                <c16:uniqueId val="{00000001-44D0-4ACD-BBE2-DAF079854E71}"/>
              </c:ext>
            </c:extLst>
          </c:dPt>
          <c:dPt>
            <c:idx val="2"/>
            <c:bubble3D val="0"/>
            <c:extLst>
              <c:ext xmlns:c16="http://schemas.microsoft.com/office/drawing/2014/chart" uri="{C3380CC4-5D6E-409C-BE32-E72D297353CC}">
                <c16:uniqueId val="{00000002-44D0-4ACD-BBE2-DAF079854E71}"/>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productos_clase_sector'!$R$10:$R$12</c:f>
              <c:strCache>
                <c:ptCount val="3"/>
                <c:pt idx="0">
                  <c:v>Agrícolas</c:v>
                </c:pt>
                <c:pt idx="1">
                  <c:v>Pecuarias</c:v>
                </c:pt>
                <c:pt idx="2">
                  <c:v>Forestales</c:v>
                </c:pt>
              </c:strCache>
            </c:strRef>
          </c:cat>
          <c:val>
            <c:numRef>
              <c:f>'balanza productos_clase_sector'!$S$10:$S$12</c:f>
              <c:numCache>
                <c:formatCode>#,##0</c:formatCode>
                <c:ptCount val="3"/>
                <c:pt idx="0">
                  <c:v>3992319</c:v>
                </c:pt>
                <c:pt idx="1">
                  <c:v>526962</c:v>
                </c:pt>
                <c:pt idx="2">
                  <c:v>1329197</c:v>
                </c:pt>
              </c:numCache>
            </c:numRef>
          </c:val>
          <c:extLst>
            <c:ext xmlns:c16="http://schemas.microsoft.com/office/drawing/2014/chart" uri="{C3380CC4-5D6E-409C-BE32-E72D297353CC}">
              <c16:uniqueId val="{00000003-44D0-4ACD-BBE2-DAF079854E7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0016929133858268" header="0.3000000000000001" footer="0.3000000000000001"/>
    <c:pageSetup paperSize="9"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TitulosGraficos!$D$5</c:f>
          <c:strCache>
            <c:ptCount val="1"/>
            <c:pt idx="0">
              <c:v>Gráfico  Nº 7
Exportación de productos silvoagropecuarios por zona económica
Participación enero - abril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D2AA-4BE5-9FE3-7520BBA6B952}"/>
              </c:ext>
            </c:extLst>
          </c:dPt>
          <c:dPt>
            <c:idx val="1"/>
            <c:bubble3D val="0"/>
            <c:extLst>
              <c:ext xmlns:c16="http://schemas.microsoft.com/office/drawing/2014/chart" uri="{C3380CC4-5D6E-409C-BE32-E72D297353CC}">
                <c16:uniqueId val="{00000001-D2AA-4BE5-9FE3-7520BBA6B952}"/>
              </c:ext>
            </c:extLst>
          </c:dPt>
          <c:dPt>
            <c:idx val="2"/>
            <c:bubble3D val="0"/>
            <c:extLst>
              <c:ext xmlns:c16="http://schemas.microsoft.com/office/drawing/2014/chart" uri="{C3380CC4-5D6E-409C-BE32-E72D297353CC}">
                <c16:uniqueId val="{00000002-D2AA-4BE5-9FE3-7520BBA6B952}"/>
              </c:ext>
            </c:extLst>
          </c:dPt>
          <c:dPt>
            <c:idx val="3"/>
            <c:bubble3D val="0"/>
            <c:extLst>
              <c:ext xmlns:c16="http://schemas.microsoft.com/office/drawing/2014/chart" uri="{C3380CC4-5D6E-409C-BE32-E72D297353CC}">
                <c16:uniqueId val="{00000003-D2AA-4BE5-9FE3-7520BBA6B952}"/>
              </c:ext>
            </c:extLst>
          </c:dPt>
          <c:dPt>
            <c:idx val="4"/>
            <c:bubble3D val="0"/>
            <c:extLst>
              <c:ext xmlns:c16="http://schemas.microsoft.com/office/drawing/2014/chart" uri="{C3380CC4-5D6E-409C-BE32-E72D297353CC}">
                <c16:uniqueId val="{00000004-D2AA-4BE5-9FE3-7520BBA6B952}"/>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economica'!$V$5:$V$9</c:f>
              <c:strCache>
                <c:ptCount val="5"/>
                <c:pt idx="0">
                  <c:v>APEC(Excluido Nafta)</c:v>
                </c:pt>
                <c:pt idx="1">
                  <c:v>MERCOSUR</c:v>
                </c:pt>
                <c:pt idx="2">
                  <c:v>NAFTA</c:v>
                </c:pt>
                <c:pt idx="3">
                  <c:v>UE</c:v>
                </c:pt>
                <c:pt idx="4">
                  <c:v>OTRAS</c:v>
                </c:pt>
              </c:strCache>
            </c:strRef>
          </c:cat>
          <c:val>
            <c:numRef>
              <c:f>'zona economica'!$W$5:$W$9</c:f>
              <c:numCache>
                <c:formatCode>#,##0</c:formatCode>
                <c:ptCount val="5"/>
                <c:pt idx="0">
                  <c:v>2810803.4189100019</c:v>
                </c:pt>
                <c:pt idx="1">
                  <c:v>182110.58507000009</c:v>
                </c:pt>
                <c:pt idx="2">
                  <c:v>1523715.22468</c:v>
                </c:pt>
                <c:pt idx="3">
                  <c:v>856883.62959000003</c:v>
                </c:pt>
                <c:pt idx="4">
                  <c:v>474966.14174999855</c:v>
                </c:pt>
              </c:numCache>
            </c:numRef>
          </c:val>
          <c:extLst>
            <c:ext xmlns:c16="http://schemas.microsoft.com/office/drawing/2014/chart" uri="{C3380CC4-5D6E-409C-BE32-E72D297353CC}">
              <c16:uniqueId val="{00000005-D2AA-4BE5-9FE3-7520BBA6B95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TitulosGraficos!$E$5</c:f>
          <c:strCache>
            <c:ptCount val="1"/>
            <c:pt idx="0">
              <c:v>Gráfico  Nº 8
Importación de productos silvoagropecuarios por zona económica
Participación enero - abril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1CA3-41A4-9A5A-D7BE9936D4FF}"/>
              </c:ext>
            </c:extLst>
          </c:dPt>
          <c:dPt>
            <c:idx val="1"/>
            <c:bubble3D val="0"/>
            <c:extLst>
              <c:ext xmlns:c16="http://schemas.microsoft.com/office/drawing/2014/chart" uri="{C3380CC4-5D6E-409C-BE32-E72D297353CC}">
                <c16:uniqueId val="{00000001-1CA3-41A4-9A5A-D7BE9936D4FF}"/>
              </c:ext>
            </c:extLst>
          </c:dPt>
          <c:dPt>
            <c:idx val="2"/>
            <c:bubble3D val="0"/>
            <c:extLst>
              <c:ext xmlns:c16="http://schemas.microsoft.com/office/drawing/2014/chart" uri="{C3380CC4-5D6E-409C-BE32-E72D297353CC}">
                <c16:uniqueId val="{00000002-1CA3-41A4-9A5A-D7BE9936D4FF}"/>
              </c:ext>
            </c:extLst>
          </c:dPt>
          <c:dPt>
            <c:idx val="3"/>
            <c:bubble3D val="0"/>
            <c:extLst>
              <c:ext xmlns:c16="http://schemas.microsoft.com/office/drawing/2014/chart" uri="{C3380CC4-5D6E-409C-BE32-E72D297353CC}">
                <c16:uniqueId val="{00000003-1CA3-41A4-9A5A-D7BE9936D4FF}"/>
              </c:ext>
            </c:extLst>
          </c:dPt>
          <c:dPt>
            <c:idx val="4"/>
            <c:bubble3D val="0"/>
            <c:extLst>
              <c:ext xmlns:c16="http://schemas.microsoft.com/office/drawing/2014/chart" uri="{C3380CC4-5D6E-409C-BE32-E72D297353CC}">
                <c16:uniqueId val="{00000004-1CA3-41A4-9A5A-D7BE9936D4FF}"/>
              </c:ext>
            </c:extLst>
          </c:dPt>
          <c:dLbls>
            <c:dLbl>
              <c:idx val="0"/>
              <c:layout>
                <c:manualLayout>
                  <c:x val="4.6676291570944398E-2"/>
                  <c:y val="7.298819683467709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CA3-41A4-9A5A-D7BE9936D4FF}"/>
                </c:ext>
              </c:extLst>
            </c:dLbl>
            <c:dLbl>
              <c:idx val="3"/>
              <c:layout>
                <c:manualLayout>
                  <c:x val="6.5119712667495513E-2"/>
                  <c:y val="5.533196042802342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CA3-41A4-9A5A-D7BE9936D4FF}"/>
                </c:ext>
              </c:extLst>
            </c:dLbl>
            <c:spPr>
              <a:noFill/>
              <a:ln>
                <a:noFill/>
              </a:ln>
              <a:effectLst/>
            </c:spPr>
            <c:txPr>
              <a:bodyPr/>
              <a:lstStyle/>
              <a:p>
                <a:pPr>
                  <a:defRPr sz="8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economica'!$V$12:$V$16</c:f>
              <c:strCache>
                <c:ptCount val="5"/>
                <c:pt idx="0">
                  <c:v>APEC(Excluido Nafta)</c:v>
                </c:pt>
                <c:pt idx="1">
                  <c:v>MERCOSUR</c:v>
                </c:pt>
                <c:pt idx="2">
                  <c:v>NAFTA</c:v>
                </c:pt>
                <c:pt idx="3">
                  <c:v>UE</c:v>
                </c:pt>
                <c:pt idx="4">
                  <c:v>OTRAS</c:v>
                </c:pt>
              </c:strCache>
            </c:strRef>
          </c:cat>
          <c:val>
            <c:numRef>
              <c:f>'zona economica'!$W$12:$W$16</c:f>
              <c:numCache>
                <c:formatCode>#,##0</c:formatCode>
                <c:ptCount val="5"/>
                <c:pt idx="0">
                  <c:v>148874.22359999991</c:v>
                </c:pt>
                <c:pt idx="1">
                  <c:v>1060793.0696699996</c:v>
                </c:pt>
                <c:pt idx="2">
                  <c:v>429502.8784600005</c:v>
                </c:pt>
                <c:pt idx="3">
                  <c:v>246813.01207999996</c:v>
                </c:pt>
                <c:pt idx="4">
                  <c:v>198587.81618999992</c:v>
                </c:pt>
              </c:numCache>
            </c:numRef>
          </c:val>
          <c:extLst>
            <c:ext xmlns:c16="http://schemas.microsoft.com/office/drawing/2014/chart" uri="{C3380CC4-5D6E-409C-BE32-E72D297353CC}">
              <c16:uniqueId val="{00000005-1CA3-41A4-9A5A-D7BE9936D4F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image" Target="../media/image5.png"/></Relationships>
</file>

<file path=xl/drawings/_rels/drawing18.xml.rels><?xml version="1.0" encoding="UTF-8" standalone="yes"?>
<Relationships xmlns="http://schemas.openxmlformats.org/package/2006/relationships"><Relationship Id="rId1" Type="http://schemas.openxmlformats.org/officeDocument/2006/relationships/image" Target="../media/image5.png"/></Relationships>
</file>

<file path=xl/drawings/_rels/drawing1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476250</xdr:colOff>
      <xdr:row>83</xdr:row>
      <xdr:rowOff>66675</xdr:rowOff>
    </xdr:to>
    <xdr:pic>
      <xdr:nvPicPr>
        <xdr:cNvPr id="19011872" name="Picture 41" descr="pie">
          <a:extLst>
            <a:ext uri="{FF2B5EF4-FFF2-40B4-BE49-F238E27FC236}">
              <a16:creationId xmlns:a16="http://schemas.microsoft.com/office/drawing/2014/main" id="{00000000-0008-0000-0000-000020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00"/>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38</xdr:row>
      <xdr:rowOff>66675</xdr:rowOff>
    </xdr:from>
    <xdr:to>
      <xdr:col>2</xdr:col>
      <xdr:colOff>419100</xdr:colOff>
      <xdr:row>38</xdr:row>
      <xdr:rowOff>180975</xdr:rowOff>
    </xdr:to>
    <xdr:pic>
      <xdr:nvPicPr>
        <xdr:cNvPr id="19011874" name="Picture 1" descr="LOGO_FUCOA">
          <a:extLst>
            <a:ext uri="{FF2B5EF4-FFF2-40B4-BE49-F238E27FC236}">
              <a16:creationId xmlns:a16="http://schemas.microsoft.com/office/drawing/2014/main" id="{00000000-0008-0000-0000-00002219220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45157" b="48161"/>
        <a:stretch>
          <a:fillRect/>
        </a:stretch>
      </xdr:blipFill>
      <xdr:spPr bwMode="auto">
        <a:xfrm>
          <a:off x="0" y="7667625"/>
          <a:ext cx="19431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133</xdr:row>
      <xdr:rowOff>57150</xdr:rowOff>
    </xdr:from>
    <xdr:to>
      <xdr:col>1</xdr:col>
      <xdr:colOff>476250</xdr:colOff>
      <xdr:row>133</xdr:row>
      <xdr:rowOff>123825</xdr:rowOff>
    </xdr:to>
    <xdr:pic>
      <xdr:nvPicPr>
        <xdr:cNvPr id="19011875" name="Picture 41" descr="pie">
          <a:extLst>
            <a:ext uri="{FF2B5EF4-FFF2-40B4-BE49-F238E27FC236}">
              <a16:creationId xmlns:a16="http://schemas.microsoft.com/office/drawing/2014/main" id="{00000000-0008-0000-0000-000023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336375"/>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36739</xdr:colOff>
      <xdr:row>72</xdr:row>
      <xdr:rowOff>38311</xdr:rowOff>
    </xdr:from>
    <xdr:to>
      <xdr:col>7</xdr:col>
      <xdr:colOff>250371</xdr:colOff>
      <xdr:row>78</xdr:row>
      <xdr:rowOff>143950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6739" y="14363911"/>
          <a:ext cx="5482318" cy="1313953"/>
        </a:xfrm>
        <a:prstGeom prst="rect">
          <a:avLst/>
        </a:prstGeom>
      </xdr:spPr>
    </xdr:pic>
    <xdr:clientData/>
  </xdr:twoCellAnchor>
  <xdr:twoCellAnchor editAs="oneCell">
    <xdr:from>
      <xdr:col>0</xdr:col>
      <xdr:colOff>15240</xdr:colOff>
      <xdr:row>0</xdr:row>
      <xdr:rowOff>0</xdr:rowOff>
    </xdr:from>
    <xdr:to>
      <xdr:col>1</xdr:col>
      <xdr:colOff>525780</xdr:colOff>
      <xdr:row>5</xdr:row>
      <xdr:rowOff>198120</xdr:rowOff>
    </xdr:to>
    <xdr:pic>
      <xdr:nvPicPr>
        <xdr:cNvPr id="7" name="Imagen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5240" y="0"/>
          <a:ext cx="1295400" cy="1181100"/>
        </a:xfrm>
        <a:prstGeom prst="rect">
          <a:avLst/>
        </a:prstGeom>
        <a:noFill/>
        <a:ln>
          <a:noFill/>
        </a:ln>
      </xdr:spPr>
    </xdr:pic>
    <xdr:clientData/>
  </xdr:twoCellAnchor>
</xdr:wsDr>
</file>

<file path=xl/drawings/drawing10.xml><?xml version="1.0" encoding="utf-8"?>
<c:userShapes xmlns:c="http://schemas.openxmlformats.org/drawingml/2006/chart">
  <cdr:relSizeAnchor xmlns:cdr="http://schemas.openxmlformats.org/drawingml/2006/chartDrawing">
    <cdr:from>
      <cdr:x>0.00852</cdr:x>
      <cdr:y>0.62334</cdr:y>
    </cdr:from>
    <cdr:to>
      <cdr:x>0.29593</cdr:x>
      <cdr:y>0.6675</cdr:y>
    </cdr:to>
    <cdr:sp macro="" textlink="">
      <cdr:nvSpPr>
        <cdr:cNvPr id="15361" name="Text Box 1">
          <a:extLst xmlns:a="http://schemas.openxmlformats.org/drawingml/2006/main">
            <a:ext uri="{FF2B5EF4-FFF2-40B4-BE49-F238E27FC236}">
              <a16:creationId xmlns:a16="http://schemas.microsoft.com/office/drawing/2014/main" id="{CD91B79D-577F-4B5A-8FD6-1C372F08D038}"/>
            </a:ext>
          </a:extLst>
        </cdr:cNvPr>
        <cdr:cNvSpPr txBox="1">
          <a:spLocks xmlns:a="http://schemas.openxmlformats.org/drawingml/2006/main" noChangeArrowheads="1"/>
        </cdr:cNvSpPr>
      </cdr:nvSpPr>
      <cdr:spPr bwMode="auto">
        <a:xfrm xmlns:a="http://schemas.openxmlformats.org/drawingml/2006/main">
          <a:off x="50800" y="460349"/>
          <a:ext cx="1649263"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0.93875</cdr:y>
    </cdr:from>
    <cdr:to>
      <cdr:x>0</cdr:x>
      <cdr:y>0.94021</cdr:y>
    </cdr:to>
    <cdr:sp macro="" textlink="">
      <cdr:nvSpPr>
        <cdr:cNvPr id="2" name="1 CuadroTexto">
          <a:extLst xmlns:a="http://schemas.openxmlformats.org/drawingml/2006/main">
            <a:ext uri="{FF2B5EF4-FFF2-40B4-BE49-F238E27FC236}">
              <a16:creationId xmlns:a16="http://schemas.microsoft.com/office/drawing/2014/main" id="{1516D89B-261D-4973-86FD-CE1C0179A910}"/>
            </a:ext>
          </a:extLst>
        </cdr:cNvPr>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0.9574</cdr:y>
    </cdr:from>
    <cdr:to>
      <cdr:x>0.93766</cdr:x>
      <cdr:y>1</cdr:y>
    </cdr:to>
    <cdr:sp macro="" textlink="">
      <cdr:nvSpPr>
        <cdr:cNvPr id="3" name="1 CuadroTexto">
          <a:extLst xmlns:a="http://schemas.openxmlformats.org/drawingml/2006/main">
            <a:ext uri="{FF2B5EF4-FFF2-40B4-BE49-F238E27FC236}">
              <a16:creationId xmlns:a16="http://schemas.microsoft.com/office/drawing/2014/main" id="{AD829AF6-A5F4-45AD-9771-741EE0915D79}"/>
            </a:ext>
          </a:extLst>
        </cdr:cNvPr>
        <cdr:cNvSpPr txBox="1"/>
      </cdr:nvSpPr>
      <cdr:spPr>
        <a:xfrm xmlns:a="http://schemas.openxmlformats.org/drawingml/2006/main">
          <a:off x="0" y="3927336"/>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cdr:y>
    </cdr:from>
    <cdr:to>
      <cdr:x>0</cdr:x>
      <cdr:y>0</cdr:y>
    </cdr:to>
    <cdr:pic>
      <cdr:nvPicPr>
        <cdr:cNvPr id="2" name="chart">
          <a:extLst xmlns:a="http://schemas.openxmlformats.org/drawingml/2006/main">
            <a:ext uri="{FF2B5EF4-FFF2-40B4-BE49-F238E27FC236}">
              <a16:creationId xmlns:a16="http://schemas.microsoft.com/office/drawing/2014/main" id="{124A36C7-23DE-4AA3-8A10-5690FA1951A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cdr:x>
      <cdr:y>0</cdr:y>
    </cdr:to>
    <cdr:pic>
      <cdr:nvPicPr>
        <cdr:cNvPr id="3" name="chart">
          <a:extLst xmlns:a="http://schemas.openxmlformats.org/drawingml/2006/main">
            <a:ext uri="{FF2B5EF4-FFF2-40B4-BE49-F238E27FC236}">
              <a16:creationId xmlns:a16="http://schemas.microsoft.com/office/drawing/2014/main" id="{C6D32213-38B2-4CC3-A256-8D662BEF9B7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0.962</cdr:y>
    </cdr:from>
    <cdr:to>
      <cdr:x>0</cdr:x>
      <cdr:y>0.96492</cdr:y>
    </cdr:to>
    <cdr:sp macro="" textlink="">
      <cdr:nvSpPr>
        <cdr:cNvPr id="4" name="1 CuadroTexto">
          <a:extLst xmlns:a="http://schemas.openxmlformats.org/drawingml/2006/main">
            <a:ext uri="{FF2B5EF4-FFF2-40B4-BE49-F238E27FC236}">
              <a16:creationId xmlns:a16="http://schemas.microsoft.com/office/drawing/2014/main" id="{B03C3B67-4386-4B9A-A0AA-6E5B9C7B71BC}"/>
            </a:ext>
          </a:extLst>
        </cdr:cNvPr>
        <cdr:cNvSpPr txBox="1"/>
      </cdr:nvSpPr>
      <cdr:spPr>
        <a:xfrm xmlns:a="http://schemas.openxmlformats.org/drawingml/2006/main">
          <a:off x="0" y="39147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cdr:y>
    </cdr:from>
    <cdr:to>
      <cdr:x>0.00438</cdr:x>
      <cdr:y>0.00606</cdr:y>
    </cdr:to>
    <cdr:pic>
      <cdr:nvPicPr>
        <cdr:cNvPr id="8" name="chart">
          <a:extLst xmlns:a="http://schemas.openxmlformats.org/drawingml/2006/main">
            <a:ext uri="{FF2B5EF4-FFF2-40B4-BE49-F238E27FC236}">
              <a16:creationId xmlns:a16="http://schemas.microsoft.com/office/drawing/2014/main" id="{B2DDD0D0-A636-4EE6-BC39-4D8ED2C6E67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9" name="chart">
          <a:extLst xmlns:a="http://schemas.openxmlformats.org/drawingml/2006/main">
            <a:ext uri="{FF2B5EF4-FFF2-40B4-BE49-F238E27FC236}">
              <a16:creationId xmlns:a16="http://schemas.microsoft.com/office/drawing/2014/main" id="{C9EBA2F4-0128-4968-B9A1-47F2591159F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10" name="chart">
          <a:extLst xmlns:a="http://schemas.openxmlformats.org/drawingml/2006/main">
            <a:ext uri="{FF2B5EF4-FFF2-40B4-BE49-F238E27FC236}">
              <a16:creationId xmlns:a16="http://schemas.microsoft.com/office/drawing/2014/main" id="{60FBED6C-98FC-4C97-9195-DDB4093BE10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0.00513</cdr:x>
      <cdr:y>0.93691</cdr:y>
    </cdr:from>
    <cdr:to>
      <cdr:x>0.95242</cdr:x>
      <cdr:y>0.98032</cdr:y>
    </cdr:to>
    <cdr:sp macro="" textlink="">
      <cdr:nvSpPr>
        <cdr:cNvPr id="11" name="1 CuadroTexto">
          <a:extLst xmlns:a="http://schemas.openxmlformats.org/drawingml/2006/main">
            <a:ext uri="{FF2B5EF4-FFF2-40B4-BE49-F238E27FC236}">
              <a16:creationId xmlns:a16="http://schemas.microsoft.com/office/drawing/2014/main" id="{68BA09B5-B27B-4DDF-B8EC-3504207D06FA}"/>
            </a:ext>
          </a:extLst>
        </cdr:cNvPr>
        <cdr:cNvSpPr txBox="1"/>
      </cdr:nvSpPr>
      <cdr:spPr>
        <a:xfrm xmlns:a="http://schemas.openxmlformats.org/drawingml/2006/main">
          <a:off x="28575" y="3771900"/>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dr:twoCellAnchor>
    <xdr:from>
      <xdr:col>19</xdr:col>
      <xdr:colOff>695325</xdr:colOff>
      <xdr:row>0</xdr:row>
      <xdr:rowOff>114300</xdr:rowOff>
    </xdr:from>
    <xdr:to>
      <xdr:col>25</xdr:col>
      <xdr:colOff>104775</xdr:colOff>
      <xdr:row>17</xdr:row>
      <xdr:rowOff>57150</xdr:rowOff>
    </xdr:to>
    <xdr:sp macro="" textlink="">
      <xdr:nvSpPr>
        <xdr:cNvPr id="15606744" name="Rectangle 3">
          <a:extLst>
            <a:ext uri="{FF2B5EF4-FFF2-40B4-BE49-F238E27FC236}">
              <a16:creationId xmlns:a16="http://schemas.microsoft.com/office/drawing/2014/main" id="{00000000-0008-0000-0700-0000D823EE00}"/>
            </a:ext>
          </a:extLst>
        </xdr:cNvPr>
        <xdr:cNvSpPr>
          <a:spLocks noChangeArrowheads="1"/>
        </xdr:cNvSpPr>
      </xdr:nvSpPr>
      <xdr:spPr bwMode="auto">
        <a:xfrm>
          <a:off x="17211675" y="114300"/>
          <a:ext cx="3981450" cy="2943225"/>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133350</xdr:colOff>
      <xdr:row>41</xdr:row>
      <xdr:rowOff>47625</xdr:rowOff>
    </xdr:from>
    <xdr:to>
      <xdr:col>3</xdr:col>
      <xdr:colOff>666750</xdr:colOff>
      <xdr:row>61</xdr:row>
      <xdr:rowOff>28575</xdr:rowOff>
    </xdr:to>
    <xdr:graphicFrame macro="">
      <xdr:nvGraphicFramePr>
        <xdr:cNvPr id="15606745" name="4 Gráfico">
          <a:extLst>
            <a:ext uri="{FF2B5EF4-FFF2-40B4-BE49-F238E27FC236}">
              <a16:creationId xmlns:a16="http://schemas.microsoft.com/office/drawing/2014/main" id="{00000000-0008-0000-0700-0000D9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macro="">
      <xdr:nvGraphicFramePr>
        <xdr:cNvPr id="15606746" name="5 Gráfico">
          <a:extLst>
            <a:ext uri="{FF2B5EF4-FFF2-40B4-BE49-F238E27FC236}">
              <a16:creationId xmlns:a16="http://schemas.microsoft.com/office/drawing/2014/main" id="{00000000-0008-0000-0700-0000DA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cdr:y>
    </cdr:from>
    <cdr:to>
      <cdr:x>0.00544</cdr:x>
      <cdr:y>0.00715</cdr:y>
    </cdr:to>
    <cdr:pic>
      <cdr:nvPicPr>
        <cdr:cNvPr id="2" name="chart">
          <a:extLst xmlns:a="http://schemas.openxmlformats.org/drawingml/2006/main">
            <a:ext uri="{FF2B5EF4-FFF2-40B4-BE49-F238E27FC236}">
              <a16:creationId xmlns:a16="http://schemas.microsoft.com/office/drawing/2014/main" id="{EF1AB61D-34B7-484D-9CCE-B961344906B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0.94693</cdr:y>
    </cdr:from>
    <cdr:to>
      <cdr:x>1</cdr:x>
      <cdr:y>0.99721</cdr:y>
    </cdr:to>
    <cdr:sp macro="" textlink="">
      <cdr:nvSpPr>
        <cdr:cNvPr id="3" name="1 CuadroTexto">
          <a:extLst xmlns:a="http://schemas.openxmlformats.org/drawingml/2006/main">
            <a:ext uri="{FF2B5EF4-FFF2-40B4-BE49-F238E27FC236}">
              <a16:creationId xmlns:a16="http://schemas.microsoft.com/office/drawing/2014/main" id="{926B9631-5EC7-4E28-9299-0EB61953705C}"/>
            </a:ext>
          </a:extLst>
        </cdr:cNvPr>
        <cdr:cNvSpPr txBox="1"/>
      </cdr:nvSpPr>
      <cdr:spPr>
        <a:xfrm xmlns:a="http://schemas.openxmlformats.org/drawingml/2006/main">
          <a:off x="0" y="3228975"/>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5.xml><?xml version="1.0" encoding="utf-8"?>
<c:userShapes xmlns:c="http://schemas.openxmlformats.org/drawingml/2006/chart">
  <cdr:relSizeAnchor xmlns:cdr="http://schemas.openxmlformats.org/drawingml/2006/chartDrawing">
    <cdr:from>
      <cdr:x>0</cdr:x>
      <cdr:y>0</cdr:y>
    </cdr:from>
    <cdr:to>
      <cdr:x>0.00539</cdr:x>
      <cdr:y>0.00767</cdr:y>
    </cdr:to>
    <cdr:pic>
      <cdr:nvPicPr>
        <cdr:cNvPr id="2" name="chart">
          <a:extLst xmlns:a="http://schemas.openxmlformats.org/drawingml/2006/main">
            <a:ext uri="{FF2B5EF4-FFF2-40B4-BE49-F238E27FC236}">
              <a16:creationId xmlns:a16="http://schemas.microsoft.com/office/drawing/2014/main" id="{B93C5BB0-373F-44C0-95BC-6D4968A9E23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3" name="1 CuadroTexto">
          <a:extLst xmlns:a="http://schemas.openxmlformats.org/drawingml/2006/main">
            <a:ext uri="{FF2B5EF4-FFF2-40B4-BE49-F238E27FC236}">
              <a16:creationId xmlns:a16="http://schemas.microsoft.com/office/drawing/2014/main" id="{26C77308-A69C-4F4D-9B93-67901F7C1906}"/>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161925</xdr:colOff>
      <xdr:row>72</xdr:row>
      <xdr:rowOff>133350</xdr:rowOff>
    </xdr:from>
    <xdr:to>
      <xdr:col>5</xdr:col>
      <xdr:colOff>676275</xdr:colOff>
      <xdr:row>93</xdr:row>
      <xdr:rowOff>123825</xdr:rowOff>
    </xdr:to>
    <xdr:graphicFrame macro="">
      <xdr:nvGraphicFramePr>
        <xdr:cNvPr id="15609488" name="5 Gráfico">
          <a:extLst>
            <a:ext uri="{FF2B5EF4-FFF2-40B4-BE49-F238E27FC236}">
              <a16:creationId xmlns:a16="http://schemas.microsoft.com/office/drawing/2014/main" id="{00000000-0008-0000-0800-000090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95250</xdr:rowOff>
    </xdr:from>
    <xdr:to>
      <xdr:col>5</xdr:col>
      <xdr:colOff>819150</xdr:colOff>
      <xdr:row>45</xdr:row>
      <xdr:rowOff>0</xdr:rowOff>
    </xdr:to>
    <xdr:graphicFrame macro="">
      <xdr:nvGraphicFramePr>
        <xdr:cNvPr id="15609489" name="7 Gráfico">
          <a:extLst>
            <a:ext uri="{FF2B5EF4-FFF2-40B4-BE49-F238E27FC236}">
              <a16:creationId xmlns:a16="http://schemas.microsoft.com/office/drawing/2014/main" id="{00000000-0008-0000-0800-000091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cdr:x>
      <cdr:y>0</cdr:y>
    </cdr:from>
    <cdr:to>
      <cdr:x>0.00435</cdr:x>
      <cdr:y>0.00815</cdr:y>
    </cdr:to>
    <cdr:pic>
      <cdr:nvPicPr>
        <cdr:cNvPr id="2" name="chart">
          <a:extLst xmlns:a="http://schemas.openxmlformats.org/drawingml/2006/main">
            <a:ext uri="{FF2B5EF4-FFF2-40B4-BE49-F238E27FC236}">
              <a16:creationId xmlns:a16="http://schemas.microsoft.com/office/drawing/2014/main" id="{A3BA000D-D924-451D-AA95-C5E62C2032A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0.00435</cdr:x>
      <cdr:y>0.00815</cdr:y>
    </cdr:to>
    <cdr:pic>
      <cdr:nvPicPr>
        <cdr:cNvPr id="3" name="chart">
          <a:extLst xmlns:a="http://schemas.openxmlformats.org/drawingml/2006/main">
            <a:ext uri="{FF2B5EF4-FFF2-40B4-BE49-F238E27FC236}">
              <a16:creationId xmlns:a16="http://schemas.microsoft.com/office/drawing/2014/main" id="{C4B4DD83-D214-45FD-A42A-BC55A4FFDE6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0.94765</cdr:y>
    </cdr:from>
    <cdr:to>
      <cdr:x>1</cdr:x>
      <cdr:y>1</cdr:y>
    </cdr:to>
    <cdr:sp macro="" textlink="">
      <cdr:nvSpPr>
        <cdr:cNvPr id="4" name="1 CuadroTexto">
          <a:extLst xmlns:a="http://schemas.openxmlformats.org/drawingml/2006/main">
            <a:ext uri="{FF2B5EF4-FFF2-40B4-BE49-F238E27FC236}">
              <a16:creationId xmlns:a16="http://schemas.microsoft.com/office/drawing/2014/main" id="{BB9D959F-F77B-4140-B34B-D0DC2E4F4CC6}"/>
            </a:ext>
          </a:extLst>
        </cdr:cNvPr>
        <cdr:cNvSpPr txBox="1"/>
      </cdr:nvSpPr>
      <cdr:spPr>
        <a:xfrm xmlns:a="http://schemas.openxmlformats.org/drawingml/2006/main">
          <a:off x="0" y="3019425"/>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8.xml><?xml version="1.0" encoding="utf-8"?>
<c:userShapes xmlns:c="http://schemas.openxmlformats.org/drawingml/2006/chart">
  <cdr:relSizeAnchor xmlns:cdr="http://schemas.openxmlformats.org/drawingml/2006/chartDrawing">
    <cdr:from>
      <cdr:x>0</cdr:x>
      <cdr:y>0</cdr:y>
    </cdr:from>
    <cdr:to>
      <cdr:x>0.00412</cdr:x>
      <cdr:y>0.00839</cdr:y>
    </cdr:to>
    <cdr:pic>
      <cdr:nvPicPr>
        <cdr:cNvPr id="2" name="chart">
          <a:extLst xmlns:a="http://schemas.openxmlformats.org/drawingml/2006/main">
            <a:ext uri="{FF2B5EF4-FFF2-40B4-BE49-F238E27FC236}">
              <a16:creationId xmlns:a16="http://schemas.microsoft.com/office/drawing/2014/main" id="{3C7DF214-FCBF-4A6B-B2E2-1889BFE88C9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0.00539</cdr:x>
      <cdr:y>0.00767</cdr:y>
    </cdr:to>
    <cdr:pic>
      <cdr:nvPicPr>
        <cdr:cNvPr id="3" name="chart">
          <a:extLst xmlns:a="http://schemas.openxmlformats.org/drawingml/2006/main">
            <a:ext uri="{FF2B5EF4-FFF2-40B4-BE49-F238E27FC236}">
              <a16:creationId xmlns:a16="http://schemas.microsoft.com/office/drawing/2014/main" id="{F9137D37-5B50-4862-8205-D0B0879DF38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4" name="1 CuadroTexto">
          <a:extLst xmlns:a="http://schemas.openxmlformats.org/drawingml/2006/main">
            <a:ext uri="{FF2B5EF4-FFF2-40B4-BE49-F238E27FC236}">
              <a16:creationId xmlns:a16="http://schemas.microsoft.com/office/drawing/2014/main" id="{776881DA-8298-4E20-B9EA-4C6C3EF7C1B5}"/>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38100</xdr:colOff>
      <xdr:row>25</xdr:row>
      <xdr:rowOff>28575</xdr:rowOff>
    </xdr:from>
    <xdr:to>
      <xdr:col>6</xdr:col>
      <xdr:colOff>590550</xdr:colOff>
      <xdr:row>48</xdr:row>
      <xdr:rowOff>9525</xdr:rowOff>
    </xdr:to>
    <xdr:graphicFrame macro="">
      <xdr:nvGraphicFramePr>
        <xdr:cNvPr id="15612560" name="4 Gráfico">
          <a:extLst>
            <a:ext uri="{FF2B5EF4-FFF2-40B4-BE49-F238E27FC236}">
              <a16:creationId xmlns:a16="http://schemas.microsoft.com/office/drawing/2014/main" id="{00000000-0008-0000-0900-000090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75</xdr:row>
      <xdr:rowOff>57150</xdr:rowOff>
    </xdr:from>
    <xdr:to>
      <xdr:col>6</xdr:col>
      <xdr:colOff>676275</xdr:colOff>
      <xdr:row>97</xdr:row>
      <xdr:rowOff>76200</xdr:rowOff>
    </xdr:to>
    <xdr:graphicFrame macro="">
      <xdr:nvGraphicFramePr>
        <xdr:cNvPr id="15612561" name="5 Gráfico">
          <a:extLst>
            <a:ext uri="{FF2B5EF4-FFF2-40B4-BE49-F238E27FC236}">
              <a16:creationId xmlns:a16="http://schemas.microsoft.com/office/drawing/2014/main" id="{00000000-0008-0000-0900-000091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25</xdr:row>
      <xdr:rowOff>95250</xdr:rowOff>
    </xdr:from>
    <xdr:to>
      <xdr:col>5</xdr:col>
      <xdr:colOff>762001</xdr:colOff>
      <xdr:row>43</xdr:row>
      <xdr:rowOff>9525</xdr:rowOff>
    </xdr:to>
    <xdr:graphicFrame macro="">
      <xdr:nvGraphicFramePr>
        <xdr:cNvPr id="15596872" name="7 Gráfico">
          <a:extLst>
            <a:ext uri="{FF2B5EF4-FFF2-40B4-BE49-F238E27FC236}">
              <a16:creationId xmlns:a16="http://schemas.microsoft.com/office/drawing/2014/main" id="{00000000-0008-0000-0300-000048FDE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cdr:x>
      <cdr:y>0.95208</cdr:y>
    </cdr:from>
    <cdr:to>
      <cdr:x>0.83546</cdr:x>
      <cdr:y>1</cdr:y>
    </cdr:to>
    <cdr:sp macro="" textlink="">
      <cdr:nvSpPr>
        <cdr:cNvPr id="2" name="1 CuadroTexto">
          <a:extLst xmlns:a="http://schemas.openxmlformats.org/drawingml/2006/main">
            <a:ext uri="{FF2B5EF4-FFF2-40B4-BE49-F238E27FC236}">
              <a16:creationId xmlns:a16="http://schemas.microsoft.com/office/drawing/2014/main" id="{45DCDFE5-EBA6-432D-B0D8-EE0F0B46F39A}"/>
            </a:ext>
          </a:extLst>
        </cdr:cNvPr>
        <cdr:cNvSpPr txBox="1"/>
      </cdr:nvSpPr>
      <cdr:spPr>
        <a:xfrm xmlns:a="http://schemas.openxmlformats.org/drawingml/2006/main">
          <a:off x="0" y="32004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1.xml><?xml version="1.0" encoding="utf-8"?>
<c:userShapes xmlns:c="http://schemas.openxmlformats.org/drawingml/2006/chart">
  <cdr:relSizeAnchor xmlns:cdr="http://schemas.openxmlformats.org/drawingml/2006/chartDrawing">
    <cdr:from>
      <cdr:x>0</cdr:x>
      <cdr:y>0.95049</cdr:y>
    </cdr:from>
    <cdr:to>
      <cdr:x>0.82033</cdr:x>
      <cdr:y>1</cdr:y>
    </cdr:to>
    <cdr:sp macro="" textlink="">
      <cdr:nvSpPr>
        <cdr:cNvPr id="2" name="1 CuadroTexto">
          <a:extLst xmlns:a="http://schemas.openxmlformats.org/drawingml/2006/main">
            <a:ext uri="{FF2B5EF4-FFF2-40B4-BE49-F238E27FC236}">
              <a16:creationId xmlns:a16="http://schemas.microsoft.com/office/drawing/2014/main" id="{EB4C5267-5021-444A-BCE5-EEFD8109273A}"/>
            </a:ext>
          </a:extLst>
        </cdr:cNvPr>
        <cdr:cNvSpPr txBox="1"/>
      </cdr:nvSpPr>
      <cdr:spPr>
        <a:xfrm xmlns:a="http://schemas.openxmlformats.org/drawingml/2006/main">
          <a:off x="0" y="31242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802005</xdr:colOff>
      <xdr:row>25</xdr:row>
      <xdr:rowOff>127635</xdr:rowOff>
    </xdr:from>
    <xdr:to>
      <xdr:col>10</xdr:col>
      <xdr:colOff>278130</xdr:colOff>
      <xdr:row>51</xdr:row>
      <xdr:rowOff>99060</xdr:rowOff>
    </xdr:to>
    <xdr:graphicFrame macro="">
      <xdr:nvGraphicFramePr>
        <xdr:cNvPr id="17425600" name="7 Gráfico">
          <a:extLst>
            <a:ext uri="{FF2B5EF4-FFF2-40B4-BE49-F238E27FC236}">
              <a16:creationId xmlns:a16="http://schemas.microsoft.com/office/drawing/2014/main" id="{00000000-0008-0000-0A00-0000C0E409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876300</xdr:colOff>
      <xdr:row>82</xdr:row>
      <xdr:rowOff>129540</xdr:rowOff>
    </xdr:from>
    <xdr:to>
      <xdr:col>10</xdr:col>
      <xdr:colOff>579120</xdr:colOff>
      <xdr:row>109</xdr:row>
      <xdr:rowOff>38100</xdr:rowOff>
    </xdr:to>
    <xdr:graphicFrame macro="">
      <xdr:nvGraphicFramePr>
        <xdr:cNvPr id="4" name="7 Gráfico">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cdr:x>
      <cdr:y>0.95754</cdr:y>
    </cdr:from>
    <cdr:to>
      <cdr:x>0.73997</cdr:x>
      <cdr:y>1</cdr:y>
    </cdr:to>
    <cdr:sp macro="" textlink="">
      <cdr:nvSpPr>
        <cdr:cNvPr id="2"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0" y="3708423"/>
          <a:ext cx="4348748" cy="1644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4.xml><?xml version="1.0" encoding="utf-8"?>
<c:userShapes xmlns:c="http://schemas.openxmlformats.org/drawingml/2006/chart">
  <cdr:relSizeAnchor xmlns:cdr="http://schemas.openxmlformats.org/drawingml/2006/chartDrawing">
    <cdr:from>
      <cdr:x>1.47952E-7</cdr:x>
      <cdr:y>0.95754</cdr:y>
    </cdr:from>
    <cdr:to>
      <cdr:x>0.71251</cdr:x>
      <cdr:y>1</cdr:y>
    </cdr:to>
    <cdr:sp macro="" textlink="">
      <cdr:nvSpPr>
        <cdr:cNvPr id="2"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1" y="4662435"/>
          <a:ext cx="4815840" cy="2067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dr:relSizeAnchor xmlns:cdr="http://schemas.openxmlformats.org/drawingml/2006/chartDrawing">
    <cdr:from>
      <cdr:x>0</cdr:x>
      <cdr:y>0.95754</cdr:y>
    </cdr:from>
    <cdr:to>
      <cdr:x>0.73997</cdr:x>
      <cdr:y>1</cdr:y>
    </cdr:to>
    <cdr:sp macro="" textlink="">
      <cdr:nvSpPr>
        <cdr:cNvPr id="3"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0" y="3708423"/>
          <a:ext cx="4348748" cy="1644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133350</xdr:colOff>
      <xdr:row>24</xdr:row>
      <xdr:rowOff>95250</xdr:rowOff>
    </xdr:from>
    <xdr:to>
      <xdr:col>7</xdr:col>
      <xdr:colOff>762001</xdr:colOff>
      <xdr:row>42</xdr:row>
      <xdr:rowOff>9525</xdr:rowOff>
    </xdr:to>
    <xdr:graphicFrame macro="">
      <xdr:nvGraphicFramePr>
        <xdr:cNvPr id="2" name="7 Gráfico">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95250</xdr:colOff>
      <xdr:row>12</xdr:row>
      <xdr:rowOff>66675</xdr:rowOff>
    </xdr:from>
    <xdr:to>
      <xdr:col>5</xdr:col>
      <xdr:colOff>962025</xdr:colOff>
      <xdr:row>31</xdr:row>
      <xdr:rowOff>9525</xdr:rowOff>
    </xdr:to>
    <xdr:graphicFrame macro="">
      <xdr:nvGraphicFramePr>
        <xdr:cNvPr id="15599248" name="2 Gráfico">
          <a:extLst>
            <a:ext uri="{FF2B5EF4-FFF2-40B4-BE49-F238E27FC236}">
              <a16:creationId xmlns:a16="http://schemas.microsoft.com/office/drawing/2014/main" id="{00000000-0008-0000-0500-000090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macro="">
      <xdr:nvGraphicFramePr>
        <xdr:cNvPr id="15599249" name="3 Gráfico">
          <a:extLst>
            <a:ext uri="{FF2B5EF4-FFF2-40B4-BE49-F238E27FC236}">
              <a16:creationId xmlns:a16="http://schemas.microsoft.com/office/drawing/2014/main" id="{00000000-0008-0000-0500-000091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0.0054</cdr:x>
      <cdr:y>0.94212</cdr:y>
    </cdr:from>
    <cdr:to>
      <cdr:x>0.90108</cdr:x>
      <cdr:y>1</cdr:y>
    </cdr:to>
    <cdr:sp macro="" textlink="">
      <cdr:nvSpPr>
        <cdr:cNvPr id="2" name="1 CuadroTexto">
          <a:extLst xmlns:a="http://schemas.openxmlformats.org/drawingml/2006/main">
            <a:ext uri="{FF2B5EF4-FFF2-40B4-BE49-F238E27FC236}">
              <a16:creationId xmlns:a16="http://schemas.microsoft.com/office/drawing/2014/main" id="{E17B6E6E-B120-4689-9A80-B27312E26810}"/>
            </a:ext>
          </a:extLst>
        </cdr:cNvPr>
        <cdr:cNvSpPr txBox="1"/>
      </cdr:nvSpPr>
      <cdr:spPr>
        <a:xfrm xmlns:a="http://schemas.openxmlformats.org/drawingml/2006/main">
          <a:off x="28575" y="29241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8.xml><?xml version="1.0" encoding="utf-8"?>
<c:userShapes xmlns:c="http://schemas.openxmlformats.org/drawingml/2006/chart">
  <cdr:relSizeAnchor xmlns:cdr="http://schemas.openxmlformats.org/drawingml/2006/chartDrawing">
    <cdr:from>
      <cdr:x>0</cdr:x>
      <cdr:y>0.94231</cdr:y>
    </cdr:from>
    <cdr:to>
      <cdr:x>0.85128</cdr:x>
      <cdr:y>1</cdr:y>
    </cdr:to>
    <cdr:sp macro="" textlink="">
      <cdr:nvSpPr>
        <cdr:cNvPr id="2" name="1 CuadroTexto">
          <a:extLst xmlns:a="http://schemas.openxmlformats.org/drawingml/2006/main">
            <a:ext uri="{FF2B5EF4-FFF2-40B4-BE49-F238E27FC236}">
              <a16:creationId xmlns:a16="http://schemas.microsoft.com/office/drawing/2014/main" id="{AB695F31-684F-487A-A40D-8FFA218DC26D}"/>
            </a:ext>
          </a:extLst>
        </cdr:cNvPr>
        <cdr:cNvSpPr txBox="1"/>
      </cdr:nvSpPr>
      <cdr:spPr>
        <a:xfrm xmlns:a="http://schemas.openxmlformats.org/drawingml/2006/main">
          <a:off x="0" y="28670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9.xml><?xml version="1.0" encoding="utf-8"?>
<xdr:wsDr xmlns:xdr="http://schemas.openxmlformats.org/drawingml/2006/spreadsheetDrawing" xmlns:a="http://schemas.openxmlformats.org/drawingml/2006/main">
  <xdr:twoCellAnchor>
    <xdr:from>
      <xdr:col>17</xdr:col>
      <xdr:colOff>0</xdr:colOff>
      <xdr:row>2</xdr:row>
      <xdr:rowOff>0</xdr:rowOff>
    </xdr:from>
    <xdr:to>
      <xdr:col>20</xdr:col>
      <xdr:colOff>0</xdr:colOff>
      <xdr:row>13</xdr:row>
      <xdr:rowOff>0</xdr:rowOff>
    </xdr:to>
    <xdr:sp macro="" textlink="">
      <xdr:nvSpPr>
        <xdr:cNvPr id="19015968" name="Rectangle 4">
          <a:extLst>
            <a:ext uri="{FF2B5EF4-FFF2-40B4-BE49-F238E27FC236}">
              <a16:creationId xmlns:a16="http://schemas.microsoft.com/office/drawing/2014/main" id="{00000000-0008-0000-0600-000020292201}"/>
            </a:ext>
          </a:extLst>
        </xdr:cNvPr>
        <xdr:cNvSpPr>
          <a:spLocks noChangeArrowheads="1"/>
        </xdr:cNvSpPr>
      </xdr:nvSpPr>
      <xdr:spPr bwMode="auto">
        <a:xfrm>
          <a:off x="16668750" y="400050"/>
          <a:ext cx="2305050" cy="245745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81</xdr:row>
      <xdr:rowOff>0</xdr:rowOff>
    </xdr:from>
    <xdr:to>
      <xdr:col>5</xdr:col>
      <xdr:colOff>457200</xdr:colOff>
      <xdr:row>81</xdr:row>
      <xdr:rowOff>0</xdr:rowOff>
    </xdr:to>
    <xdr:graphicFrame macro="">
      <xdr:nvGraphicFramePr>
        <xdr:cNvPr id="19015969" name="Chart 5">
          <a:extLst>
            <a:ext uri="{FF2B5EF4-FFF2-40B4-BE49-F238E27FC236}">
              <a16:creationId xmlns:a16="http://schemas.microsoft.com/office/drawing/2014/main" id="{00000000-0008-0000-0600-000021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macro="">
      <xdr:nvGraphicFramePr>
        <xdr:cNvPr id="19015970" name="7 Gráfico">
          <a:extLst>
            <a:ext uri="{FF2B5EF4-FFF2-40B4-BE49-F238E27FC236}">
              <a16:creationId xmlns:a16="http://schemas.microsoft.com/office/drawing/2014/main" id="{00000000-0008-0000-0600-000022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macro="">
      <xdr:nvGraphicFramePr>
        <xdr:cNvPr id="19015971" name="8 Gráfico">
          <a:extLst>
            <a:ext uri="{FF2B5EF4-FFF2-40B4-BE49-F238E27FC236}">
              <a16:creationId xmlns:a16="http://schemas.microsoft.com/office/drawing/2014/main" id="{00000000-0008-0000-0600-000023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I135"/>
  <sheetViews>
    <sheetView tabSelected="1" workbookViewId="0"/>
  </sheetViews>
  <sheetFormatPr baseColWidth="10" defaultColWidth="11.42578125" defaultRowHeight="12.75" x14ac:dyDescent="0.2"/>
  <cols>
    <col min="2" max="2" width="11.42578125" customWidth="1"/>
    <col min="3" max="3" width="10.7109375" customWidth="1"/>
    <col min="7" max="7" width="11.140625" customWidth="1"/>
    <col min="8" max="8" width="4.42578125" customWidth="1"/>
  </cols>
  <sheetData>
    <row r="1" spans="1:9" ht="15.75" x14ac:dyDescent="0.25">
      <c r="A1" s="140"/>
      <c r="B1" s="141"/>
      <c r="C1" s="141"/>
      <c r="D1" s="141"/>
      <c r="E1" s="141"/>
      <c r="F1" s="141"/>
      <c r="G1" s="141"/>
      <c r="H1" s="142"/>
      <c r="I1" s="142"/>
    </row>
    <row r="2" spans="1:9" ht="15" x14ac:dyDescent="0.25">
      <c r="A2" s="141"/>
      <c r="B2" s="141"/>
      <c r="C2" s="141"/>
      <c r="D2" s="141"/>
      <c r="E2" s="141"/>
      <c r="F2" s="141"/>
      <c r="G2" s="141"/>
      <c r="H2" s="142"/>
      <c r="I2" s="142"/>
    </row>
    <row r="3" spans="1:9" ht="15.75" x14ac:dyDescent="0.25">
      <c r="A3" s="140"/>
      <c r="B3" s="141"/>
      <c r="C3" s="141"/>
      <c r="D3" s="141"/>
      <c r="E3" s="141"/>
      <c r="F3" s="141"/>
      <c r="G3" s="141"/>
      <c r="H3" s="142"/>
      <c r="I3" s="142"/>
    </row>
    <row r="4" spans="1:9" ht="15" x14ac:dyDescent="0.25">
      <c r="A4" s="141"/>
      <c r="B4" s="141"/>
      <c r="C4" s="141"/>
      <c r="D4" s="143"/>
      <c r="E4" s="141"/>
      <c r="F4" s="141"/>
      <c r="G4" s="141"/>
      <c r="H4" s="142"/>
      <c r="I4" s="142"/>
    </row>
    <row r="5" spans="1:9" ht="15.75" x14ac:dyDescent="0.25">
      <c r="A5" s="140"/>
      <c r="B5" s="141"/>
      <c r="C5" s="141"/>
      <c r="D5" s="144"/>
      <c r="E5" s="141"/>
      <c r="F5" s="141"/>
      <c r="G5" s="141"/>
      <c r="H5" s="142"/>
      <c r="I5" s="142"/>
    </row>
    <row r="6" spans="1:9" ht="15.75" x14ac:dyDescent="0.25">
      <c r="A6" s="140"/>
      <c r="B6" s="141"/>
      <c r="C6" s="141"/>
      <c r="D6" s="141"/>
      <c r="E6" s="141"/>
      <c r="F6" s="141"/>
      <c r="G6" s="141"/>
      <c r="H6" s="142"/>
      <c r="I6" s="142"/>
    </row>
    <row r="7" spans="1:9" ht="15.75" x14ac:dyDescent="0.25">
      <c r="A7" s="140"/>
      <c r="B7" s="141"/>
      <c r="C7" s="141"/>
      <c r="D7" s="141"/>
      <c r="E7" s="141"/>
      <c r="F7" s="141"/>
      <c r="G7" s="141"/>
      <c r="H7" s="142"/>
      <c r="I7" s="142"/>
    </row>
    <row r="8" spans="1:9" ht="15" x14ac:dyDescent="0.25">
      <c r="A8" s="141"/>
      <c r="B8" s="141"/>
      <c r="C8" s="141"/>
      <c r="D8" s="143"/>
      <c r="E8" s="141"/>
      <c r="F8" s="141"/>
      <c r="G8" s="141"/>
      <c r="H8" s="142"/>
      <c r="I8" s="142"/>
    </row>
    <row r="9" spans="1:9" ht="15.75" x14ac:dyDescent="0.25">
      <c r="A9" s="145"/>
      <c r="B9" s="141"/>
      <c r="C9" s="141"/>
      <c r="D9" s="141"/>
      <c r="E9" s="141"/>
      <c r="F9" s="141"/>
      <c r="G9" s="141"/>
      <c r="H9" s="142"/>
      <c r="I9" s="142"/>
    </row>
    <row r="10" spans="1:9" ht="15.75" x14ac:dyDescent="0.25">
      <c r="A10" s="140"/>
      <c r="B10" s="141"/>
      <c r="C10" s="141"/>
      <c r="D10" s="141"/>
      <c r="E10" s="141"/>
      <c r="F10" s="141"/>
      <c r="G10" s="141"/>
      <c r="H10" s="142"/>
      <c r="I10" s="142"/>
    </row>
    <row r="11" spans="1:9" ht="15.75" x14ac:dyDescent="0.25">
      <c r="A11" s="140"/>
      <c r="B11" s="141"/>
      <c r="C11" s="141"/>
      <c r="D11" s="141"/>
      <c r="E11" s="141"/>
      <c r="F11" s="141"/>
      <c r="G11" s="141"/>
      <c r="H11" s="142"/>
      <c r="I11" s="142"/>
    </row>
    <row r="12" spans="1:9" ht="15.75" x14ac:dyDescent="0.25">
      <c r="A12" s="140"/>
      <c r="B12" s="141"/>
      <c r="C12" s="141"/>
      <c r="D12" s="141"/>
      <c r="E12" s="141"/>
      <c r="F12" s="141"/>
      <c r="G12" s="141"/>
      <c r="H12" s="142"/>
      <c r="I12" s="142"/>
    </row>
    <row r="13" spans="1:9" ht="19.5" x14ac:dyDescent="0.25">
      <c r="A13" s="141"/>
      <c r="B13" s="141"/>
      <c r="C13" s="361" t="s">
        <v>272</v>
      </c>
      <c r="D13" s="361"/>
      <c r="E13" s="361"/>
      <c r="F13" s="361"/>
      <c r="G13" s="361"/>
      <c r="H13" s="361"/>
      <c r="I13" s="142"/>
    </row>
    <row r="14" spans="1:9" ht="19.5" x14ac:dyDescent="0.25">
      <c r="A14" s="141"/>
      <c r="B14" s="141"/>
      <c r="C14" s="361" t="s">
        <v>273</v>
      </c>
      <c r="D14" s="361"/>
      <c r="E14" s="361"/>
      <c r="F14" s="361"/>
      <c r="G14" s="361"/>
      <c r="H14" s="361"/>
      <c r="I14" s="142"/>
    </row>
    <row r="15" spans="1:9" ht="15" x14ac:dyDescent="0.25">
      <c r="A15" s="141"/>
      <c r="B15" s="141"/>
      <c r="C15" s="141"/>
      <c r="D15" s="141"/>
      <c r="E15" s="141"/>
      <c r="F15" s="141"/>
      <c r="G15" s="141"/>
      <c r="H15" s="142"/>
      <c r="I15" s="142"/>
    </row>
    <row r="16" spans="1:9" ht="15" x14ac:dyDescent="0.25">
      <c r="A16" s="141"/>
      <c r="B16" s="141"/>
      <c r="C16" s="141"/>
      <c r="D16" s="352"/>
      <c r="E16" s="141"/>
      <c r="F16" s="141"/>
      <c r="G16" s="141"/>
      <c r="H16" s="142"/>
      <c r="I16" s="142"/>
    </row>
    <row r="17" spans="1:9" ht="15.75" x14ac:dyDescent="0.25">
      <c r="A17" s="141"/>
      <c r="B17" s="141"/>
      <c r="C17" s="146" t="s">
        <v>509</v>
      </c>
      <c r="D17" s="146"/>
      <c r="E17" s="146"/>
      <c r="F17" s="146"/>
      <c r="G17" s="146"/>
      <c r="H17" s="142"/>
      <c r="I17" s="142"/>
    </row>
    <row r="18" spans="1:9" ht="15" x14ac:dyDescent="0.25">
      <c r="A18" s="141"/>
      <c r="B18" s="141"/>
      <c r="C18" s="142"/>
      <c r="D18" s="141"/>
      <c r="E18" s="141"/>
      <c r="F18" s="141"/>
      <c r="G18" s="141"/>
      <c r="H18" s="142"/>
      <c r="I18" s="142"/>
    </row>
    <row r="19" spans="1:9" ht="15" x14ac:dyDescent="0.25">
      <c r="A19" s="141"/>
      <c r="B19" s="141"/>
      <c r="C19" s="141"/>
      <c r="D19" s="141"/>
      <c r="E19" s="141"/>
      <c r="F19" s="141"/>
      <c r="G19" s="141"/>
      <c r="H19" s="142"/>
      <c r="I19" s="142"/>
    </row>
    <row r="20" spans="1:9" ht="15" x14ac:dyDescent="0.25">
      <c r="A20" s="141"/>
      <c r="B20" s="141"/>
      <c r="C20" s="141"/>
      <c r="D20" s="141"/>
      <c r="E20" s="141"/>
      <c r="F20" s="141"/>
      <c r="G20" s="141"/>
      <c r="H20" s="142"/>
      <c r="I20" s="142"/>
    </row>
    <row r="21" spans="1:9" ht="15.75" x14ac:dyDescent="0.25">
      <c r="A21" s="140"/>
      <c r="B21" s="141"/>
      <c r="C21" s="141"/>
      <c r="D21" s="141"/>
      <c r="E21" s="141"/>
      <c r="F21" s="141"/>
      <c r="G21" s="141"/>
      <c r="H21" s="142"/>
      <c r="I21" s="142"/>
    </row>
    <row r="22" spans="1:9" ht="15.75" x14ac:dyDescent="0.25">
      <c r="A22" s="140"/>
      <c r="B22" s="141"/>
      <c r="C22" s="141"/>
      <c r="D22" s="143"/>
      <c r="E22" s="141"/>
      <c r="F22" s="141"/>
      <c r="G22" s="141"/>
      <c r="H22" s="142"/>
      <c r="I22" s="142"/>
    </row>
    <row r="23" spans="1:9" ht="15.75" x14ac:dyDescent="0.25">
      <c r="A23" s="140"/>
      <c r="B23" s="141"/>
      <c r="C23" s="141"/>
      <c r="D23" s="352"/>
      <c r="E23" s="141"/>
      <c r="F23" s="141"/>
      <c r="G23" s="141"/>
      <c r="H23" s="142"/>
      <c r="I23" s="142"/>
    </row>
    <row r="24" spans="1:9" ht="15.75" x14ac:dyDescent="0.25">
      <c r="A24" s="140"/>
      <c r="B24" s="141"/>
      <c r="C24" s="141"/>
      <c r="D24" s="141"/>
      <c r="E24" s="141"/>
      <c r="F24" s="141"/>
      <c r="G24" s="141"/>
      <c r="H24" s="142"/>
      <c r="I24" s="142"/>
    </row>
    <row r="25" spans="1:9" ht="15.75" x14ac:dyDescent="0.25">
      <c r="A25" s="140"/>
      <c r="B25" s="141"/>
      <c r="C25" s="141"/>
      <c r="D25" s="141"/>
      <c r="E25" s="141"/>
      <c r="F25" s="141"/>
      <c r="G25" s="141"/>
      <c r="H25" s="142"/>
      <c r="I25" s="142"/>
    </row>
    <row r="26" spans="1:9" ht="15.75" x14ac:dyDescent="0.25">
      <c r="A26" s="140"/>
      <c r="B26" s="141"/>
      <c r="C26" s="141"/>
      <c r="D26" s="141"/>
      <c r="E26" s="141"/>
      <c r="F26" s="141"/>
      <c r="G26" s="141"/>
      <c r="H26" s="142"/>
      <c r="I26" s="142"/>
    </row>
    <row r="27" spans="1:9" ht="15.75" x14ac:dyDescent="0.25">
      <c r="A27" s="140"/>
      <c r="B27" s="141"/>
      <c r="C27" s="141"/>
      <c r="D27" s="143"/>
      <c r="E27" s="141"/>
      <c r="F27" s="141"/>
      <c r="G27" s="141"/>
      <c r="H27" s="142"/>
      <c r="I27" s="142"/>
    </row>
    <row r="28" spans="1:9" ht="15.75" x14ac:dyDescent="0.25">
      <c r="A28" s="140"/>
      <c r="B28" s="141"/>
      <c r="C28" s="141"/>
      <c r="D28" s="141"/>
      <c r="E28" s="141"/>
      <c r="F28" s="141"/>
      <c r="G28" s="141"/>
      <c r="H28" s="142"/>
      <c r="I28" s="142"/>
    </row>
    <row r="29" spans="1:9" ht="15.75" x14ac:dyDescent="0.25">
      <c r="A29" s="140"/>
      <c r="B29" s="141"/>
      <c r="C29" s="141"/>
      <c r="D29" s="141"/>
      <c r="E29" s="141"/>
      <c r="F29" s="141"/>
      <c r="G29" s="141"/>
      <c r="H29" s="142"/>
      <c r="I29" s="142"/>
    </row>
    <row r="30" spans="1:9" ht="15.75" x14ac:dyDescent="0.25">
      <c r="A30" s="140"/>
      <c r="B30" s="141"/>
      <c r="C30" s="141"/>
      <c r="D30" s="141"/>
      <c r="E30" s="141"/>
      <c r="F30" s="141"/>
      <c r="G30" s="141"/>
      <c r="H30" s="142"/>
      <c r="I30" s="142"/>
    </row>
    <row r="31" spans="1:9" ht="15.75" x14ac:dyDescent="0.25">
      <c r="A31" s="140"/>
      <c r="B31" s="141"/>
      <c r="C31" s="141"/>
      <c r="D31" s="141"/>
      <c r="E31" s="141"/>
      <c r="F31" s="141"/>
      <c r="G31" s="141"/>
      <c r="H31" s="142"/>
      <c r="I31" s="142"/>
    </row>
    <row r="32" spans="1:9" ht="15" x14ac:dyDescent="0.25">
      <c r="A32" s="142"/>
      <c r="B32" s="142"/>
      <c r="C32" s="142"/>
      <c r="D32" s="142"/>
      <c r="E32" s="142"/>
      <c r="F32" s="141"/>
      <c r="G32" s="141"/>
      <c r="H32" s="142"/>
      <c r="I32" s="142"/>
    </row>
    <row r="33" spans="1:9" ht="15" x14ac:dyDescent="0.25">
      <c r="A33" s="142"/>
      <c r="B33" s="142"/>
      <c r="C33" s="142"/>
      <c r="D33" s="142"/>
      <c r="E33" s="142"/>
      <c r="F33" s="141"/>
      <c r="G33" s="141"/>
      <c r="H33" s="142"/>
      <c r="I33" s="142"/>
    </row>
    <row r="34" spans="1:9" ht="15.75" x14ac:dyDescent="0.25">
      <c r="A34" s="140"/>
      <c r="B34" s="141"/>
      <c r="C34" s="141"/>
      <c r="D34" s="141"/>
      <c r="E34" s="141"/>
      <c r="F34" s="141"/>
      <c r="G34" s="141"/>
      <c r="H34" s="142"/>
      <c r="I34" s="142"/>
    </row>
    <row r="35" spans="1:9" ht="15.75" x14ac:dyDescent="0.25">
      <c r="A35" s="140"/>
      <c r="B35" s="141"/>
      <c r="C35" s="141"/>
      <c r="D35" s="141"/>
      <c r="E35" s="141"/>
      <c r="F35" s="141"/>
      <c r="G35" s="141"/>
      <c r="H35" s="142"/>
      <c r="I35" s="142"/>
    </row>
    <row r="36" spans="1:9" ht="15.75" x14ac:dyDescent="0.25">
      <c r="A36" s="140"/>
      <c r="B36" s="141"/>
      <c r="C36" s="141"/>
      <c r="D36" s="141"/>
      <c r="E36" s="141"/>
      <c r="F36" s="141"/>
      <c r="G36" s="141"/>
      <c r="H36" s="142"/>
      <c r="I36" s="142"/>
    </row>
    <row r="37" spans="1:9" ht="15.75" x14ac:dyDescent="0.25">
      <c r="A37" s="147"/>
      <c r="B37" s="141"/>
      <c r="C37" s="147"/>
      <c r="D37" s="148"/>
      <c r="E37" s="141"/>
      <c r="F37" s="141"/>
      <c r="G37" s="141"/>
      <c r="H37" s="142"/>
      <c r="I37" s="142"/>
    </row>
    <row r="38" spans="1:9" ht="15.75" x14ac:dyDescent="0.25">
      <c r="A38" s="140"/>
      <c r="B38" s="142"/>
      <c r="C38" s="142"/>
      <c r="D38" s="142"/>
      <c r="E38" s="141"/>
      <c r="F38" s="141"/>
      <c r="G38" s="141"/>
      <c r="H38" s="142"/>
      <c r="I38" s="142"/>
    </row>
    <row r="39" spans="1:9" ht="15.75" x14ac:dyDescent="0.25">
      <c r="A39" s="142"/>
      <c r="B39" s="142"/>
      <c r="C39" s="140" t="s">
        <v>510</v>
      </c>
      <c r="D39" s="148"/>
      <c r="E39" s="141"/>
      <c r="F39" s="141"/>
      <c r="G39" s="141"/>
      <c r="H39" s="142"/>
      <c r="I39" s="142"/>
    </row>
    <row r="40" spans="1:9" ht="15" x14ac:dyDescent="0.25">
      <c r="A40" s="142"/>
      <c r="B40" s="142"/>
      <c r="C40" s="142"/>
      <c r="D40" s="142"/>
      <c r="E40" s="142"/>
      <c r="F40" s="142"/>
      <c r="G40" s="142"/>
      <c r="H40" s="142"/>
      <c r="I40" s="142"/>
    </row>
    <row r="41" spans="1:9" ht="15" x14ac:dyDescent="0.25">
      <c r="A41" s="142"/>
      <c r="B41" s="142"/>
      <c r="C41" s="142"/>
      <c r="D41" s="142"/>
      <c r="E41" s="142"/>
      <c r="F41" s="142"/>
      <c r="G41" s="142"/>
      <c r="H41" s="142"/>
      <c r="I41" s="142"/>
    </row>
    <row r="42" spans="1:9" ht="15" x14ac:dyDescent="0.25">
      <c r="A42" s="142"/>
      <c r="B42" s="142"/>
      <c r="C42" s="142"/>
      <c r="D42" s="142"/>
      <c r="E42" s="142"/>
      <c r="F42" s="142"/>
      <c r="G42" s="142"/>
      <c r="H42" s="142"/>
      <c r="I42" s="142"/>
    </row>
    <row r="43" spans="1:9" ht="15" x14ac:dyDescent="0.25">
      <c r="A43" s="142"/>
      <c r="B43" s="142"/>
      <c r="C43" s="142"/>
      <c r="D43" s="142"/>
      <c r="E43" s="142"/>
      <c r="F43" s="142"/>
      <c r="G43" s="142"/>
      <c r="H43" s="142"/>
      <c r="I43" s="142"/>
    </row>
    <row r="44" spans="1:9" ht="15" x14ac:dyDescent="0.25">
      <c r="A44" s="142"/>
      <c r="B44" s="142"/>
      <c r="C44" s="142"/>
      <c r="D44" s="142"/>
      <c r="E44" s="142"/>
      <c r="F44" s="142"/>
      <c r="G44" s="142"/>
      <c r="H44" s="142"/>
      <c r="I44" s="142"/>
    </row>
    <row r="45" spans="1:9" ht="15" x14ac:dyDescent="0.25">
      <c r="A45" s="141"/>
      <c r="B45" s="141"/>
      <c r="C45" s="141"/>
      <c r="D45" s="143" t="s">
        <v>217</v>
      </c>
      <c r="E45" s="141"/>
      <c r="F45" s="141"/>
      <c r="G45" s="141"/>
      <c r="H45" s="142"/>
      <c r="I45" s="142"/>
    </row>
    <row r="46" spans="1:9" ht="15.75" x14ac:dyDescent="0.25">
      <c r="A46" s="140"/>
      <c r="B46" s="141"/>
      <c r="C46" s="141"/>
      <c r="D46" s="149" t="s">
        <v>511</v>
      </c>
      <c r="E46" s="141"/>
      <c r="F46" s="141"/>
      <c r="G46" s="141"/>
      <c r="H46" s="142"/>
      <c r="I46" s="142"/>
    </row>
    <row r="47" spans="1:9" ht="15.75" x14ac:dyDescent="0.25">
      <c r="A47" s="140"/>
      <c r="B47" s="141"/>
      <c r="C47" s="141"/>
      <c r="D47" s="149"/>
      <c r="E47" s="141"/>
      <c r="F47" s="141"/>
      <c r="G47" s="141"/>
      <c r="H47" s="142"/>
      <c r="I47" s="142"/>
    </row>
    <row r="48" spans="1:9" ht="15.75" x14ac:dyDescent="0.25">
      <c r="A48" s="140"/>
      <c r="B48" s="141"/>
      <c r="C48" s="141"/>
      <c r="D48" s="141"/>
      <c r="E48" s="141"/>
      <c r="F48" s="141"/>
      <c r="G48" s="141"/>
      <c r="H48" s="142"/>
      <c r="I48" s="142"/>
    </row>
    <row r="49" spans="1:9" ht="15" x14ac:dyDescent="0.25">
      <c r="A49" s="141"/>
      <c r="B49" s="141"/>
      <c r="C49" s="141"/>
      <c r="D49" s="143" t="s">
        <v>168</v>
      </c>
      <c r="E49" s="141"/>
      <c r="F49" s="141"/>
      <c r="G49" s="141"/>
      <c r="H49" s="142"/>
      <c r="I49" s="142"/>
    </row>
    <row r="50" spans="1:9" ht="15.75" x14ac:dyDescent="0.25">
      <c r="A50" s="145"/>
      <c r="B50" s="141"/>
      <c r="C50" s="141"/>
      <c r="D50" s="143" t="s">
        <v>362</v>
      </c>
      <c r="E50" s="141"/>
      <c r="F50" s="141"/>
      <c r="G50" s="141"/>
      <c r="H50" s="142"/>
      <c r="I50" s="142"/>
    </row>
    <row r="51" spans="1:9" ht="15.75" x14ac:dyDescent="0.25">
      <c r="A51" s="140"/>
      <c r="B51" s="141"/>
      <c r="C51" s="141"/>
      <c r="D51" s="141"/>
      <c r="E51" s="141"/>
      <c r="F51" s="141"/>
      <c r="G51" s="141"/>
      <c r="H51" s="142"/>
      <c r="I51" s="142"/>
    </row>
    <row r="52" spans="1:9" ht="15.75" x14ac:dyDescent="0.25">
      <c r="A52" s="140"/>
      <c r="B52" s="141"/>
      <c r="C52" s="141"/>
      <c r="D52" s="141"/>
      <c r="E52" s="141"/>
      <c r="F52" s="141"/>
      <c r="G52" s="141"/>
      <c r="H52" s="142"/>
      <c r="I52" s="142"/>
    </row>
    <row r="53" spans="1:9" ht="15.75" x14ac:dyDescent="0.25">
      <c r="A53" s="140"/>
      <c r="B53" s="141"/>
      <c r="C53" s="141"/>
      <c r="D53" s="141"/>
      <c r="E53" s="141"/>
      <c r="F53" s="141"/>
      <c r="G53" s="141"/>
      <c r="H53" s="142"/>
      <c r="I53" s="142"/>
    </row>
    <row r="54" spans="1:9" ht="15" x14ac:dyDescent="0.25">
      <c r="A54" s="141"/>
      <c r="B54" s="141"/>
      <c r="C54" s="141"/>
      <c r="D54" s="141"/>
      <c r="E54" s="141"/>
      <c r="F54" s="141"/>
      <c r="G54" s="141"/>
      <c r="H54" s="142"/>
      <c r="I54" s="142"/>
    </row>
    <row r="55" spans="1:9" ht="15" x14ac:dyDescent="0.25">
      <c r="A55" s="141"/>
      <c r="B55" s="141"/>
      <c r="C55" s="141"/>
      <c r="D55" s="141"/>
      <c r="E55" s="141"/>
      <c r="F55" s="141"/>
      <c r="G55" s="141"/>
      <c r="H55" s="142"/>
      <c r="I55" s="142"/>
    </row>
    <row r="56" spans="1:9" ht="15" x14ac:dyDescent="0.25">
      <c r="A56" s="141"/>
      <c r="B56" s="141"/>
      <c r="C56" s="141"/>
      <c r="D56" s="352" t="s">
        <v>274</v>
      </c>
      <c r="E56" s="141"/>
      <c r="F56" s="141"/>
      <c r="G56" s="141"/>
      <c r="H56" s="142"/>
      <c r="I56" s="142"/>
    </row>
    <row r="57" spans="1:9" ht="15" x14ac:dyDescent="0.25">
      <c r="A57" s="141"/>
      <c r="B57" s="141"/>
      <c r="C57" s="141"/>
      <c r="D57" s="352" t="s">
        <v>275</v>
      </c>
      <c r="E57" s="141"/>
      <c r="F57" s="141"/>
      <c r="G57" s="141"/>
      <c r="H57" s="142"/>
      <c r="I57" s="142"/>
    </row>
    <row r="58" spans="1:9" ht="15" x14ac:dyDescent="0.25">
      <c r="A58" s="141"/>
      <c r="B58" s="141"/>
      <c r="C58" s="141"/>
      <c r="D58" s="141"/>
      <c r="E58" s="141"/>
      <c r="F58" s="141"/>
      <c r="G58" s="141"/>
      <c r="H58" s="142"/>
      <c r="I58" s="142"/>
    </row>
    <row r="59" spans="1:9" ht="15" x14ac:dyDescent="0.25">
      <c r="A59" s="141"/>
      <c r="B59" s="141"/>
      <c r="C59" s="141"/>
      <c r="D59" s="141"/>
      <c r="E59" s="141"/>
      <c r="F59" s="141"/>
      <c r="G59" s="141"/>
      <c r="H59" s="142"/>
      <c r="I59" s="142"/>
    </row>
    <row r="60" spans="1:9" ht="15" x14ac:dyDescent="0.25">
      <c r="A60" s="141"/>
      <c r="B60" s="141"/>
      <c r="C60" s="141"/>
      <c r="D60" s="141"/>
      <c r="E60" s="141"/>
      <c r="F60" s="141"/>
      <c r="G60" s="141"/>
      <c r="H60" s="142"/>
      <c r="I60" s="142"/>
    </row>
    <row r="61" spans="1:9" ht="15" x14ac:dyDescent="0.25">
      <c r="A61" s="141"/>
      <c r="B61" s="141"/>
      <c r="C61" s="141"/>
      <c r="D61" s="141"/>
      <c r="E61" s="141"/>
      <c r="F61" s="141"/>
      <c r="G61" s="141"/>
      <c r="H61" s="142"/>
      <c r="I61" s="142"/>
    </row>
    <row r="62" spans="1:9" ht="15.75" x14ac:dyDescent="0.25">
      <c r="A62" s="140"/>
      <c r="B62" s="141"/>
      <c r="C62" s="141"/>
      <c r="D62" s="141"/>
      <c r="E62" s="141"/>
      <c r="F62" s="141"/>
      <c r="G62" s="141"/>
      <c r="H62" s="142"/>
      <c r="I62" s="142"/>
    </row>
    <row r="63" spans="1:9" ht="15.75" x14ac:dyDescent="0.25">
      <c r="A63" s="140"/>
      <c r="B63" s="141"/>
      <c r="C63" s="141"/>
      <c r="D63" s="143" t="s">
        <v>444</v>
      </c>
      <c r="E63" s="141"/>
      <c r="F63" s="141"/>
      <c r="G63" s="141"/>
      <c r="H63" s="142"/>
      <c r="I63" s="142"/>
    </row>
    <row r="64" spans="1:9" ht="15" x14ac:dyDescent="0.25">
      <c r="A64" s="364" t="s">
        <v>445</v>
      </c>
      <c r="B64" s="364"/>
      <c r="C64" s="364"/>
      <c r="D64" s="364"/>
      <c r="E64" s="364"/>
      <c r="F64" s="364"/>
      <c r="G64" s="364"/>
      <c r="H64" s="364"/>
      <c r="I64" s="142"/>
    </row>
    <row r="65" spans="1:9" ht="15.75" x14ac:dyDescent="0.25">
      <c r="A65" s="140"/>
      <c r="B65" s="141"/>
      <c r="C65" s="141"/>
      <c r="D65" s="141"/>
      <c r="E65" s="141"/>
      <c r="F65" s="141"/>
      <c r="G65" s="141"/>
      <c r="H65" s="142"/>
      <c r="I65" s="142"/>
    </row>
    <row r="66" spans="1:9" ht="15.75" x14ac:dyDescent="0.25">
      <c r="A66" s="140"/>
      <c r="B66" s="141"/>
      <c r="C66" s="141"/>
      <c r="D66" s="141"/>
      <c r="E66" s="141"/>
      <c r="F66" s="141"/>
      <c r="G66" s="141"/>
      <c r="H66" s="142"/>
      <c r="I66" s="142"/>
    </row>
    <row r="67" spans="1:9" ht="15.75" x14ac:dyDescent="0.25">
      <c r="A67" s="140"/>
      <c r="B67" s="141"/>
      <c r="C67" s="141"/>
      <c r="D67" s="141"/>
      <c r="E67" s="141"/>
      <c r="F67" s="141"/>
      <c r="G67" s="141"/>
      <c r="H67" s="142"/>
      <c r="I67" s="142"/>
    </row>
    <row r="68" spans="1:9" ht="15.75" x14ac:dyDescent="0.25">
      <c r="A68" s="140"/>
      <c r="B68" s="141"/>
      <c r="C68" s="141"/>
      <c r="D68" s="143" t="s">
        <v>235</v>
      </c>
      <c r="E68" s="141"/>
      <c r="F68" s="141"/>
      <c r="G68" s="141"/>
      <c r="H68" s="142"/>
      <c r="I68" s="142"/>
    </row>
    <row r="69" spans="1:9" ht="15.75" x14ac:dyDescent="0.25">
      <c r="A69" s="140"/>
      <c r="B69" s="141"/>
      <c r="C69" s="141"/>
      <c r="D69" s="141"/>
      <c r="E69" s="141"/>
      <c r="F69" s="141"/>
      <c r="G69" s="141"/>
      <c r="H69" s="142"/>
      <c r="I69" s="142"/>
    </row>
    <row r="70" spans="1:9" ht="15.75" x14ac:dyDescent="0.25">
      <c r="A70" s="140"/>
      <c r="B70" s="141"/>
      <c r="C70" s="141"/>
      <c r="D70" s="141"/>
      <c r="E70" s="141"/>
      <c r="F70" s="141"/>
      <c r="G70" s="141"/>
      <c r="H70" s="142"/>
      <c r="I70" s="142"/>
    </row>
    <row r="71" spans="1:9" ht="15.75" x14ac:dyDescent="0.25">
      <c r="A71" s="140"/>
      <c r="B71" s="141"/>
      <c r="C71" s="141"/>
      <c r="D71" s="141"/>
      <c r="E71" s="141"/>
      <c r="F71" s="141"/>
      <c r="G71" s="141"/>
      <c r="H71" s="142"/>
      <c r="I71" s="142"/>
    </row>
    <row r="72" spans="1:9" ht="15.75" x14ac:dyDescent="0.25">
      <c r="A72" s="140"/>
      <c r="B72" s="141"/>
      <c r="C72" s="141"/>
      <c r="D72" s="141"/>
      <c r="E72" s="141"/>
      <c r="F72" s="141"/>
      <c r="G72" s="141"/>
      <c r="H72" s="142"/>
      <c r="I72" s="142"/>
    </row>
    <row r="73" spans="1:9" ht="15.75" x14ac:dyDescent="0.25">
      <c r="A73" s="140"/>
      <c r="B73" s="141"/>
      <c r="C73" s="141"/>
      <c r="D73" s="141"/>
      <c r="E73" s="141"/>
      <c r="F73" s="141"/>
      <c r="G73" s="141"/>
      <c r="H73" s="142"/>
      <c r="I73" s="142"/>
    </row>
    <row r="74" spans="1:9" ht="15.75" x14ac:dyDescent="0.25">
      <c r="A74" s="140"/>
      <c r="B74" s="141"/>
      <c r="C74" s="141"/>
      <c r="D74" s="141"/>
      <c r="E74" s="141"/>
      <c r="F74" s="141"/>
      <c r="G74" s="141"/>
      <c r="H74" s="142"/>
      <c r="I74" s="142"/>
    </row>
    <row r="75" spans="1:9" ht="15.75" x14ac:dyDescent="0.25">
      <c r="A75" s="140"/>
      <c r="B75" s="141"/>
      <c r="C75" s="141"/>
      <c r="D75" s="141"/>
      <c r="E75" s="141"/>
      <c r="F75" s="141"/>
      <c r="G75" s="141"/>
      <c r="H75" s="142"/>
      <c r="I75" s="142"/>
    </row>
    <row r="76" spans="1:9" ht="15.75" x14ac:dyDescent="0.25">
      <c r="A76" s="140"/>
      <c r="B76" s="141"/>
      <c r="C76" s="141"/>
      <c r="D76" s="141"/>
      <c r="E76" s="141"/>
      <c r="F76" s="141"/>
      <c r="G76" s="141"/>
      <c r="H76" s="142"/>
      <c r="I76" s="142"/>
    </row>
    <row r="77" spans="1:9" ht="15.75" x14ac:dyDescent="0.25">
      <c r="A77" s="140"/>
      <c r="B77" s="141"/>
      <c r="C77" s="141"/>
      <c r="D77" s="141"/>
      <c r="E77" s="141"/>
      <c r="F77" s="141"/>
      <c r="G77" s="141"/>
      <c r="H77" s="142"/>
      <c r="I77" s="142"/>
    </row>
    <row r="78" spans="1:9" ht="15.75" x14ac:dyDescent="0.25">
      <c r="A78" s="140"/>
      <c r="B78" s="141"/>
      <c r="C78" s="141"/>
      <c r="D78" s="141"/>
      <c r="E78" s="141"/>
      <c r="F78" s="141"/>
      <c r="G78" s="141"/>
      <c r="H78" s="142"/>
      <c r="I78" s="142"/>
    </row>
    <row r="79" spans="1:9" ht="15.75" x14ac:dyDescent="0.25">
      <c r="A79" s="140"/>
      <c r="B79" s="141"/>
      <c r="C79" s="141"/>
      <c r="D79" s="141"/>
      <c r="E79" s="141"/>
      <c r="F79" s="141"/>
      <c r="G79" s="141"/>
      <c r="H79" s="142"/>
      <c r="I79" s="142"/>
    </row>
    <row r="80" spans="1:9" ht="11.1" customHeight="1" x14ac:dyDescent="0.25">
      <c r="A80" s="147" t="s">
        <v>372</v>
      </c>
      <c r="B80" s="141"/>
      <c r="C80" s="141"/>
      <c r="D80" s="141"/>
      <c r="E80" s="141"/>
      <c r="F80" s="141"/>
      <c r="G80" s="141"/>
      <c r="H80" s="142"/>
      <c r="I80" s="142"/>
    </row>
    <row r="81" spans="1:9" ht="11.1" customHeight="1" x14ac:dyDescent="0.25">
      <c r="A81" s="147" t="s">
        <v>370</v>
      </c>
      <c r="B81" s="141"/>
      <c r="C81" s="141"/>
      <c r="D81" s="141"/>
      <c r="E81" s="141"/>
      <c r="F81" s="141"/>
      <c r="G81" s="141"/>
      <c r="H81" s="142"/>
      <c r="I81" s="142"/>
    </row>
    <row r="82" spans="1:9" ht="11.1" customHeight="1" x14ac:dyDescent="0.25">
      <c r="A82" s="147" t="s">
        <v>371</v>
      </c>
      <c r="B82" s="141"/>
      <c r="C82" s="147"/>
      <c r="D82" s="148"/>
      <c r="E82" s="141"/>
      <c r="F82" s="141"/>
      <c r="G82" s="141"/>
      <c r="H82" s="142"/>
      <c r="I82" s="142"/>
    </row>
    <row r="83" spans="1:9" ht="11.1" customHeight="1" x14ac:dyDescent="0.25">
      <c r="A83" s="150" t="s">
        <v>276</v>
      </c>
      <c r="B83" s="141"/>
      <c r="C83" s="141"/>
      <c r="D83" s="141"/>
      <c r="E83" s="141"/>
      <c r="F83" s="141"/>
      <c r="G83" s="141"/>
      <c r="H83" s="142"/>
      <c r="I83" s="142"/>
    </row>
    <row r="84" spans="1:9" ht="15" x14ac:dyDescent="0.25">
      <c r="A84" s="141"/>
      <c r="B84" s="141"/>
      <c r="C84" s="141"/>
      <c r="D84" s="141"/>
      <c r="E84" s="141"/>
      <c r="F84" s="141"/>
      <c r="G84" s="141"/>
      <c r="H84" s="142"/>
      <c r="I84" s="142"/>
    </row>
    <row r="85" spans="1:9" ht="15" x14ac:dyDescent="0.25">
      <c r="A85" s="362" t="s">
        <v>277</v>
      </c>
      <c r="B85" s="362"/>
      <c r="C85" s="362"/>
      <c r="D85" s="362"/>
      <c r="E85" s="362"/>
      <c r="F85" s="362"/>
      <c r="G85" s="362"/>
      <c r="H85" s="142"/>
      <c r="I85" s="142"/>
    </row>
    <row r="86" spans="1:9" ht="6.95" customHeight="1" x14ac:dyDescent="0.25">
      <c r="A86" s="151"/>
      <c r="B86" s="151"/>
      <c r="C86" s="151"/>
      <c r="D86" s="151"/>
      <c r="E86" s="151"/>
      <c r="F86" s="151"/>
      <c r="G86" s="151"/>
      <c r="H86" s="142"/>
      <c r="I86" s="142"/>
    </row>
    <row r="87" spans="1:9" ht="15" x14ac:dyDescent="0.25">
      <c r="A87" s="152" t="s">
        <v>42</v>
      </c>
      <c r="B87" s="153" t="s">
        <v>43</v>
      </c>
      <c r="C87" s="153"/>
      <c r="D87" s="153"/>
      <c r="E87" s="153"/>
      <c r="F87" s="153"/>
      <c r="G87" s="154" t="s">
        <v>44</v>
      </c>
      <c r="H87" s="142"/>
      <c r="I87" s="142"/>
    </row>
    <row r="88" spans="1:9" ht="6.95" customHeight="1" x14ac:dyDescent="0.25">
      <c r="A88" s="155"/>
      <c r="B88" s="155"/>
      <c r="C88" s="155"/>
      <c r="D88" s="155"/>
      <c r="E88" s="155"/>
      <c r="F88" s="155"/>
      <c r="G88" s="156"/>
      <c r="H88" s="142"/>
      <c r="I88" s="142"/>
    </row>
    <row r="89" spans="1:9" ht="12.95" customHeight="1" x14ac:dyDescent="0.25">
      <c r="A89" s="157" t="s">
        <v>45</v>
      </c>
      <c r="B89" s="158" t="s">
        <v>433</v>
      </c>
      <c r="C89" s="151"/>
      <c r="D89" s="151"/>
      <c r="E89" s="151"/>
      <c r="F89" s="151"/>
      <c r="G89" s="225">
        <v>4</v>
      </c>
      <c r="H89" s="142"/>
      <c r="I89" s="142"/>
    </row>
    <row r="90" spans="1:9" ht="12.95" customHeight="1" x14ac:dyDescent="0.25">
      <c r="A90" s="157" t="s">
        <v>46</v>
      </c>
      <c r="B90" s="158" t="s">
        <v>443</v>
      </c>
      <c r="C90" s="151"/>
      <c r="D90" s="151"/>
      <c r="E90" s="151"/>
      <c r="F90" s="151"/>
      <c r="G90" s="225">
        <v>5</v>
      </c>
      <c r="H90" s="142"/>
      <c r="I90" s="142"/>
    </row>
    <row r="91" spans="1:9" ht="12.95" customHeight="1" x14ac:dyDescent="0.25">
      <c r="A91" s="157" t="s">
        <v>47</v>
      </c>
      <c r="B91" s="158" t="s">
        <v>429</v>
      </c>
      <c r="C91" s="151"/>
      <c r="D91" s="151"/>
      <c r="E91" s="151"/>
      <c r="F91" s="151"/>
      <c r="G91" s="268">
        <v>6</v>
      </c>
      <c r="H91" s="142"/>
      <c r="I91" s="142"/>
    </row>
    <row r="92" spans="1:9" ht="12.95" customHeight="1" x14ac:dyDescent="0.25">
      <c r="A92" s="157" t="s">
        <v>48</v>
      </c>
      <c r="B92" s="158" t="s">
        <v>245</v>
      </c>
      <c r="C92" s="151"/>
      <c r="D92" s="151"/>
      <c r="E92" s="151"/>
      <c r="F92" s="151"/>
      <c r="G92" s="268">
        <v>7</v>
      </c>
      <c r="H92" s="142"/>
      <c r="I92" s="142"/>
    </row>
    <row r="93" spans="1:9" ht="12.95" customHeight="1" x14ac:dyDescent="0.25">
      <c r="A93" s="157" t="s">
        <v>49</v>
      </c>
      <c r="B93" s="158" t="s">
        <v>218</v>
      </c>
      <c r="C93" s="151"/>
      <c r="D93" s="151"/>
      <c r="E93" s="151"/>
      <c r="F93" s="151"/>
      <c r="G93" s="268">
        <v>8</v>
      </c>
      <c r="H93" s="142"/>
      <c r="I93" s="142"/>
    </row>
    <row r="94" spans="1:9" ht="12.95" customHeight="1" x14ac:dyDescent="0.25">
      <c r="A94" s="157" t="s">
        <v>50</v>
      </c>
      <c r="B94" s="158" t="s">
        <v>231</v>
      </c>
      <c r="C94" s="151"/>
      <c r="D94" s="151"/>
      <c r="E94" s="151"/>
      <c r="F94" s="151"/>
      <c r="G94" s="268">
        <v>10</v>
      </c>
      <c r="H94" s="142"/>
      <c r="I94" s="142"/>
    </row>
    <row r="95" spans="1:9" ht="12.95" customHeight="1" x14ac:dyDescent="0.25">
      <c r="A95" s="157" t="s">
        <v>51</v>
      </c>
      <c r="B95" s="158" t="s">
        <v>229</v>
      </c>
      <c r="C95" s="151"/>
      <c r="D95" s="151"/>
      <c r="E95" s="151"/>
      <c r="F95" s="151"/>
      <c r="G95" s="268">
        <v>12</v>
      </c>
      <c r="H95" s="142"/>
      <c r="I95" s="142"/>
    </row>
    <row r="96" spans="1:9" ht="12.95" customHeight="1" x14ac:dyDescent="0.25">
      <c r="A96" s="157" t="s">
        <v>52</v>
      </c>
      <c r="B96" s="158" t="s">
        <v>230</v>
      </c>
      <c r="C96" s="151"/>
      <c r="D96" s="151"/>
      <c r="E96" s="151"/>
      <c r="F96" s="151"/>
      <c r="G96" s="268">
        <v>13</v>
      </c>
      <c r="H96" s="142"/>
      <c r="I96" s="142"/>
    </row>
    <row r="97" spans="1:9" ht="12.95" hidden="1" customHeight="1" x14ac:dyDescent="0.25">
      <c r="A97" s="157" t="s">
        <v>53</v>
      </c>
      <c r="B97" s="158" t="s">
        <v>219</v>
      </c>
      <c r="C97" s="151"/>
      <c r="D97" s="151"/>
      <c r="E97" s="151"/>
      <c r="F97" s="151"/>
      <c r="G97" s="268">
        <v>14</v>
      </c>
      <c r="H97" s="142"/>
      <c r="I97" s="142"/>
    </row>
    <row r="98" spans="1:9" ht="12.95" hidden="1" customHeight="1" x14ac:dyDescent="0.25">
      <c r="A98" s="157" t="s">
        <v>74</v>
      </c>
      <c r="B98" s="158" t="s">
        <v>151</v>
      </c>
      <c r="C98" s="151"/>
      <c r="D98" s="151"/>
      <c r="E98" s="151"/>
      <c r="F98" s="151"/>
      <c r="G98" s="268">
        <v>15</v>
      </c>
      <c r="H98" s="142"/>
      <c r="I98" s="142"/>
    </row>
    <row r="99" spans="1:9" ht="12.95" customHeight="1" x14ac:dyDescent="0.25">
      <c r="A99" s="157" t="s">
        <v>53</v>
      </c>
      <c r="B99" s="158" t="s">
        <v>251</v>
      </c>
      <c r="C99" s="158"/>
      <c r="D99" s="158"/>
      <c r="E99" s="151"/>
      <c r="F99" s="151"/>
      <c r="G99" s="268">
        <v>14</v>
      </c>
      <c r="H99" s="142"/>
      <c r="I99" s="142"/>
    </row>
    <row r="100" spans="1:9" ht="12.95" customHeight="1" x14ac:dyDescent="0.25">
      <c r="A100" s="157" t="s">
        <v>74</v>
      </c>
      <c r="B100" s="158" t="s">
        <v>462</v>
      </c>
      <c r="C100" s="158"/>
      <c r="D100" s="158"/>
      <c r="E100" s="151"/>
      <c r="F100" s="151"/>
      <c r="G100" s="268">
        <v>15</v>
      </c>
      <c r="H100" s="142"/>
      <c r="I100" s="142"/>
    </row>
    <row r="101" spans="1:9" ht="12.95" customHeight="1" x14ac:dyDescent="0.25">
      <c r="A101" s="157" t="s">
        <v>88</v>
      </c>
      <c r="B101" s="158" t="s">
        <v>220</v>
      </c>
      <c r="C101" s="151"/>
      <c r="D101" s="151"/>
      <c r="E101" s="151"/>
      <c r="F101" s="151"/>
      <c r="G101" s="268">
        <v>16</v>
      </c>
      <c r="H101" s="142"/>
      <c r="I101" s="142"/>
    </row>
    <row r="102" spans="1:9" ht="12.95" customHeight="1" x14ac:dyDescent="0.25">
      <c r="A102" s="157" t="s">
        <v>89</v>
      </c>
      <c r="B102" s="158" t="s">
        <v>278</v>
      </c>
      <c r="C102" s="151"/>
      <c r="D102" s="151"/>
      <c r="E102" s="151"/>
      <c r="F102" s="151"/>
      <c r="G102" s="268">
        <v>18</v>
      </c>
      <c r="H102" s="142"/>
      <c r="I102" s="142"/>
    </row>
    <row r="103" spans="1:9" ht="12.95" customHeight="1" x14ac:dyDescent="0.25">
      <c r="A103" s="157" t="s">
        <v>103</v>
      </c>
      <c r="B103" s="158" t="s">
        <v>221</v>
      </c>
      <c r="C103" s="151"/>
      <c r="D103" s="151"/>
      <c r="E103" s="151"/>
      <c r="F103" s="151"/>
      <c r="G103" s="268">
        <v>19</v>
      </c>
      <c r="H103" s="142"/>
      <c r="I103" s="142"/>
    </row>
    <row r="104" spans="1:9" ht="12.95" customHeight="1" x14ac:dyDescent="0.25">
      <c r="A104" s="157" t="s">
        <v>104</v>
      </c>
      <c r="B104" s="158" t="s">
        <v>232</v>
      </c>
      <c r="C104" s="151"/>
      <c r="D104" s="151"/>
      <c r="E104" s="151"/>
      <c r="F104" s="151"/>
      <c r="G104" s="268">
        <v>20</v>
      </c>
      <c r="H104" s="142"/>
      <c r="I104" s="142"/>
    </row>
    <row r="105" spans="1:9" ht="12.95" customHeight="1" x14ac:dyDescent="0.25">
      <c r="A105" s="157" t="s">
        <v>106</v>
      </c>
      <c r="B105" s="158" t="s">
        <v>222</v>
      </c>
      <c r="C105" s="151"/>
      <c r="D105" s="151"/>
      <c r="E105" s="151"/>
      <c r="F105" s="151"/>
      <c r="G105" s="268">
        <v>21</v>
      </c>
      <c r="H105" s="142"/>
      <c r="I105" s="142"/>
    </row>
    <row r="106" spans="1:9" ht="12.95" customHeight="1" x14ac:dyDescent="0.25">
      <c r="A106" s="157" t="s">
        <v>192</v>
      </c>
      <c r="B106" s="158" t="s">
        <v>223</v>
      </c>
      <c r="C106" s="151"/>
      <c r="D106" s="151"/>
      <c r="E106" s="151"/>
      <c r="F106" s="151"/>
      <c r="G106" s="268">
        <v>22</v>
      </c>
      <c r="H106" s="142"/>
      <c r="I106" s="142"/>
    </row>
    <row r="107" spans="1:9" ht="12.95" customHeight="1" x14ac:dyDescent="0.25">
      <c r="A107" s="157" t="s">
        <v>202</v>
      </c>
      <c r="B107" s="158" t="s">
        <v>224</v>
      </c>
      <c r="C107" s="151"/>
      <c r="D107" s="151"/>
      <c r="E107" s="151"/>
      <c r="F107" s="151"/>
      <c r="G107" s="268">
        <v>23</v>
      </c>
      <c r="H107" s="142"/>
      <c r="I107" s="142"/>
    </row>
    <row r="108" spans="1:9" ht="12.95" customHeight="1" x14ac:dyDescent="0.25">
      <c r="A108" s="157" t="s">
        <v>203</v>
      </c>
      <c r="B108" s="158" t="s">
        <v>281</v>
      </c>
      <c r="C108" s="151"/>
      <c r="D108" s="151"/>
      <c r="E108" s="151"/>
      <c r="F108" s="151"/>
      <c r="G108" s="268">
        <v>24</v>
      </c>
      <c r="H108" s="142"/>
      <c r="I108" s="142"/>
    </row>
    <row r="109" spans="1:9" ht="12.95" customHeight="1" x14ac:dyDescent="0.25">
      <c r="A109" s="157" t="s">
        <v>259</v>
      </c>
      <c r="B109" s="158" t="s">
        <v>225</v>
      </c>
      <c r="C109" s="151"/>
      <c r="D109" s="151"/>
      <c r="E109" s="151"/>
      <c r="F109" s="151"/>
      <c r="G109" s="268">
        <v>25</v>
      </c>
      <c r="H109" s="142"/>
      <c r="I109" s="142"/>
    </row>
    <row r="110" spans="1:9" ht="12.95" customHeight="1" x14ac:dyDescent="0.25">
      <c r="A110" s="157" t="s">
        <v>282</v>
      </c>
      <c r="B110" s="158" t="s">
        <v>226</v>
      </c>
      <c r="C110" s="151"/>
      <c r="D110" s="151"/>
      <c r="E110" s="151"/>
      <c r="F110" s="151"/>
      <c r="G110" s="269">
        <v>27</v>
      </c>
      <c r="H110" s="142"/>
      <c r="I110" s="142"/>
    </row>
    <row r="111" spans="1:9" ht="6.95" customHeight="1" x14ac:dyDescent="0.25">
      <c r="A111" s="157"/>
      <c r="B111" s="151"/>
      <c r="C111" s="151"/>
      <c r="D111" s="151"/>
      <c r="E111" s="151"/>
      <c r="F111" s="151"/>
      <c r="G111" s="159"/>
      <c r="H111" s="142"/>
      <c r="I111" s="142"/>
    </row>
    <row r="112" spans="1:9" ht="15" x14ac:dyDescent="0.25">
      <c r="A112" s="152" t="s">
        <v>54</v>
      </c>
      <c r="B112" s="153" t="s">
        <v>43</v>
      </c>
      <c r="C112" s="153"/>
      <c r="D112" s="153"/>
      <c r="E112" s="153"/>
      <c r="F112" s="153"/>
      <c r="G112" s="154" t="s">
        <v>44</v>
      </c>
      <c r="H112" s="142"/>
      <c r="I112" s="142"/>
    </row>
    <row r="113" spans="1:9" ht="6.95" customHeight="1" x14ac:dyDescent="0.25">
      <c r="A113" s="160"/>
      <c r="B113" s="155"/>
      <c r="C113" s="155"/>
      <c r="D113" s="155"/>
      <c r="E113" s="155"/>
      <c r="F113" s="155"/>
      <c r="G113" s="161"/>
      <c r="H113" s="142"/>
      <c r="I113" s="142"/>
    </row>
    <row r="114" spans="1:9" ht="12.95" customHeight="1" x14ac:dyDescent="0.25">
      <c r="A114" s="157" t="s">
        <v>45</v>
      </c>
      <c r="B114" s="158" t="s">
        <v>433</v>
      </c>
      <c r="C114" s="151"/>
      <c r="D114" s="151"/>
      <c r="E114" s="151"/>
      <c r="F114" s="151"/>
      <c r="G114" s="225">
        <v>4</v>
      </c>
      <c r="H114" s="142"/>
      <c r="I114" s="142"/>
    </row>
    <row r="115" spans="1:9" ht="12.95" customHeight="1" x14ac:dyDescent="0.25">
      <c r="A115" s="157" t="s">
        <v>46</v>
      </c>
      <c r="B115" s="158" t="s">
        <v>432</v>
      </c>
      <c r="C115" s="151"/>
      <c r="D115" s="151"/>
      <c r="E115" s="151"/>
      <c r="F115" s="151"/>
      <c r="G115" s="225">
        <v>5</v>
      </c>
      <c r="H115" s="142"/>
      <c r="I115" s="142"/>
    </row>
    <row r="116" spans="1:9" ht="12.95" customHeight="1" x14ac:dyDescent="0.25">
      <c r="A116" s="157" t="s">
        <v>47</v>
      </c>
      <c r="B116" s="158" t="s">
        <v>430</v>
      </c>
      <c r="C116" s="151"/>
      <c r="D116" s="151"/>
      <c r="E116" s="151"/>
      <c r="F116" s="151"/>
      <c r="G116" s="225">
        <v>6</v>
      </c>
      <c r="H116" s="142"/>
      <c r="I116" s="142"/>
    </row>
    <row r="117" spans="1:9" ht="12.95" customHeight="1" x14ac:dyDescent="0.25">
      <c r="A117" s="157" t="s">
        <v>48</v>
      </c>
      <c r="B117" s="158" t="s">
        <v>431</v>
      </c>
      <c r="C117" s="151"/>
      <c r="D117" s="151"/>
      <c r="E117" s="151"/>
      <c r="F117" s="151"/>
      <c r="G117" s="225">
        <v>7</v>
      </c>
      <c r="H117" s="142"/>
      <c r="I117" s="142"/>
    </row>
    <row r="118" spans="1:9" ht="12.95" customHeight="1" x14ac:dyDescent="0.25">
      <c r="A118" s="157" t="s">
        <v>49</v>
      </c>
      <c r="B118" s="158" t="s">
        <v>227</v>
      </c>
      <c r="C118" s="151"/>
      <c r="D118" s="151"/>
      <c r="E118" s="151"/>
      <c r="F118" s="151"/>
      <c r="G118" s="225">
        <v>9</v>
      </c>
      <c r="H118" s="142"/>
      <c r="I118" s="142"/>
    </row>
    <row r="119" spans="1:9" ht="12.95" customHeight="1" x14ac:dyDescent="0.25">
      <c r="A119" s="157" t="s">
        <v>50</v>
      </c>
      <c r="B119" s="158" t="s">
        <v>228</v>
      </c>
      <c r="C119" s="151"/>
      <c r="D119" s="151"/>
      <c r="E119" s="151"/>
      <c r="F119" s="151"/>
      <c r="G119" s="225">
        <v>9</v>
      </c>
      <c r="H119" s="142"/>
      <c r="I119" s="142"/>
    </row>
    <row r="120" spans="1:9" ht="12.95" customHeight="1" x14ac:dyDescent="0.25">
      <c r="A120" s="157" t="s">
        <v>51</v>
      </c>
      <c r="B120" s="158" t="s">
        <v>233</v>
      </c>
      <c r="C120" s="151"/>
      <c r="D120" s="151"/>
      <c r="E120" s="151"/>
      <c r="F120" s="151"/>
      <c r="G120" s="225">
        <v>11</v>
      </c>
      <c r="H120" s="142"/>
      <c r="I120" s="142"/>
    </row>
    <row r="121" spans="1:9" ht="12.95" customHeight="1" x14ac:dyDescent="0.25">
      <c r="A121" s="157" t="s">
        <v>52</v>
      </c>
      <c r="B121" s="158" t="s">
        <v>234</v>
      </c>
      <c r="C121" s="151"/>
      <c r="D121" s="151"/>
      <c r="E121" s="151"/>
      <c r="F121" s="151"/>
      <c r="G121" s="225">
        <v>11</v>
      </c>
      <c r="H121" s="142"/>
      <c r="I121" s="142"/>
    </row>
    <row r="122" spans="1:9" ht="12.95" customHeight="1" x14ac:dyDescent="0.25">
      <c r="A122" s="157" t="s">
        <v>53</v>
      </c>
      <c r="B122" s="158" t="s">
        <v>229</v>
      </c>
      <c r="C122" s="151"/>
      <c r="D122" s="151"/>
      <c r="E122" s="151"/>
      <c r="F122" s="151"/>
      <c r="G122" s="225">
        <v>12</v>
      </c>
      <c r="H122" s="142"/>
      <c r="I122" s="142"/>
    </row>
    <row r="123" spans="1:9" ht="12.95" customHeight="1" x14ac:dyDescent="0.25">
      <c r="A123" s="157" t="s">
        <v>74</v>
      </c>
      <c r="B123" s="158" t="s">
        <v>230</v>
      </c>
      <c r="C123" s="151"/>
      <c r="D123" s="151"/>
      <c r="E123" s="151"/>
      <c r="F123" s="151"/>
      <c r="G123" s="225">
        <v>13</v>
      </c>
      <c r="H123" s="142"/>
      <c r="I123" s="142"/>
    </row>
    <row r="124" spans="1:9" ht="12.95" customHeight="1" x14ac:dyDescent="0.25">
      <c r="A124" s="157" t="s">
        <v>88</v>
      </c>
      <c r="B124" s="158" t="s">
        <v>219</v>
      </c>
      <c r="C124" s="151"/>
      <c r="D124" s="151"/>
      <c r="E124" s="151"/>
      <c r="F124" s="151"/>
      <c r="G124" s="225">
        <v>14</v>
      </c>
      <c r="H124" s="142"/>
      <c r="I124" s="142"/>
    </row>
    <row r="125" spans="1:9" ht="12.95" customHeight="1" x14ac:dyDescent="0.25">
      <c r="A125" s="157" t="s">
        <v>89</v>
      </c>
      <c r="B125" s="158" t="s">
        <v>151</v>
      </c>
      <c r="C125" s="151"/>
      <c r="D125" s="151"/>
      <c r="E125" s="151"/>
      <c r="F125" s="151"/>
      <c r="G125" s="225">
        <v>15</v>
      </c>
      <c r="H125" s="142"/>
      <c r="I125" s="142"/>
    </row>
    <row r="126" spans="1:9" ht="12.95" customHeight="1" x14ac:dyDescent="0.25">
      <c r="A126" s="157" t="s">
        <v>103</v>
      </c>
      <c r="B126" s="158" t="s">
        <v>251</v>
      </c>
      <c r="C126" s="151"/>
      <c r="D126" s="151"/>
      <c r="E126" s="151"/>
      <c r="F126" s="151"/>
      <c r="G126" s="225">
        <v>16</v>
      </c>
      <c r="H126" s="142"/>
      <c r="I126" s="142"/>
    </row>
    <row r="127" spans="1:9" ht="12.95" customHeight="1" x14ac:dyDescent="0.25">
      <c r="A127" s="157" t="s">
        <v>104</v>
      </c>
      <c r="B127" s="158" t="s">
        <v>462</v>
      </c>
      <c r="C127" s="151"/>
      <c r="D127" s="151"/>
      <c r="E127" s="151"/>
      <c r="F127" s="151"/>
      <c r="G127" s="225">
        <v>16</v>
      </c>
      <c r="H127" s="142"/>
      <c r="I127" s="142"/>
    </row>
    <row r="128" spans="1:9" ht="54.75" customHeight="1" x14ac:dyDescent="0.25">
      <c r="A128" s="363" t="s">
        <v>237</v>
      </c>
      <c r="B128" s="363"/>
      <c r="C128" s="363"/>
      <c r="D128" s="363"/>
      <c r="E128" s="363"/>
      <c r="F128" s="363"/>
      <c r="G128" s="363"/>
      <c r="H128" s="142"/>
      <c r="I128" s="142"/>
    </row>
    <row r="129" spans="1:9" ht="15" customHeight="1" x14ac:dyDescent="0.25">
      <c r="A129" s="158"/>
      <c r="B129" s="158"/>
      <c r="C129" s="158"/>
      <c r="D129" s="158"/>
      <c r="E129" s="158"/>
      <c r="F129" s="158"/>
      <c r="G129" s="158"/>
      <c r="H129" s="142"/>
      <c r="I129" s="142"/>
    </row>
    <row r="130" spans="1:9" ht="11.1" customHeight="1" x14ac:dyDescent="0.25">
      <c r="A130" s="162" t="s">
        <v>372</v>
      </c>
      <c r="B130" s="142"/>
      <c r="C130" s="163"/>
      <c r="D130" s="163"/>
      <c r="E130" s="163"/>
      <c r="F130" s="163"/>
      <c r="G130" s="163"/>
      <c r="H130" s="142"/>
      <c r="I130" s="142"/>
    </row>
    <row r="131" spans="1:9" ht="11.1" customHeight="1" x14ac:dyDescent="0.25">
      <c r="A131" s="162" t="s">
        <v>370</v>
      </c>
      <c r="B131" s="142"/>
      <c r="C131" s="163"/>
      <c r="D131" s="163"/>
      <c r="E131" s="163"/>
      <c r="F131" s="163"/>
      <c r="G131" s="163"/>
      <c r="H131" s="142"/>
      <c r="I131" s="142"/>
    </row>
    <row r="132" spans="1:9" ht="11.1" customHeight="1" x14ac:dyDescent="0.25">
      <c r="A132" s="162" t="s">
        <v>371</v>
      </c>
      <c r="B132" s="142"/>
      <c r="C132" s="163"/>
      <c r="D132" s="163"/>
      <c r="E132" s="163"/>
      <c r="F132" s="163"/>
      <c r="G132" s="163"/>
      <c r="H132" s="142"/>
      <c r="I132" s="142"/>
    </row>
    <row r="133" spans="1:9" ht="11.1" customHeight="1" x14ac:dyDescent="0.25">
      <c r="A133" s="150" t="s">
        <v>276</v>
      </c>
      <c r="B133" s="164"/>
      <c r="C133" s="163"/>
      <c r="D133" s="163"/>
      <c r="E133" s="163"/>
      <c r="F133" s="163"/>
      <c r="G133" s="163"/>
      <c r="H133" s="142"/>
      <c r="I133" s="142"/>
    </row>
    <row r="134" spans="1:9" ht="11.1" customHeight="1" x14ac:dyDescent="0.25">
      <c r="A134" s="142"/>
      <c r="B134" s="142"/>
      <c r="C134" s="142"/>
      <c r="D134" s="142"/>
      <c r="E134" s="142"/>
      <c r="F134" s="142"/>
      <c r="G134" s="142"/>
      <c r="H134" s="142"/>
      <c r="I134" s="142"/>
    </row>
    <row r="135" spans="1:9" ht="15" x14ac:dyDescent="0.25">
      <c r="A135" s="142"/>
      <c r="B135" s="142"/>
      <c r="C135" s="142"/>
      <c r="D135" s="142"/>
      <c r="E135" s="142"/>
      <c r="F135" s="142"/>
      <c r="G135" s="142"/>
      <c r="H135" s="142"/>
      <c r="I135" s="142"/>
    </row>
  </sheetData>
  <mergeCells count="5">
    <mergeCell ref="C13:H13"/>
    <mergeCell ref="C14:H14"/>
    <mergeCell ref="A85:G85"/>
    <mergeCell ref="A128:G128"/>
    <mergeCell ref="A64:H64"/>
  </mergeCells>
  <hyperlinks>
    <hyperlink ref="G89" location="balanza_periodos!A1" display="balanza_periodos!A1" xr:uid="{00000000-0004-0000-0000-000000000000}"/>
    <hyperlink ref="G114" location="balanza_periodos!A23" display="balanza_periodos!A23" xr:uid="{00000000-0004-0000-0000-000001000000}"/>
    <hyperlink ref="G116" location="evolución_comercio!A13" display="evolución_comercio!A13" xr:uid="{00000000-0004-0000-0000-000002000000}"/>
    <hyperlink ref="G117" location="evolución_comercio!A54" display="evolución_comercio!A54" xr:uid="{00000000-0004-0000-0000-000003000000}"/>
    <hyperlink ref="G118" location="'balanza productos_clase_sector'!A38" display="'balanza productos_clase_sector'!A38" xr:uid="{00000000-0004-0000-0000-000004000000}"/>
    <hyperlink ref="G119" location="'balanza productos_clase_sector'!A60" display="'balanza productos_clase_sector'!A60" xr:uid="{00000000-0004-0000-0000-000005000000}"/>
    <hyperlink ref="G120" location="'zona economica'!A42" display="'zona economica'!A42" xr:uid="{00000000-0004-0000-0000-000006000000}"/>
    <hyperlink ref="G121" location="'zona economica'!A64" display="'zona economica'!A64" xr:uid="{00000000-0004-0000-0000-000007000000}"/>
    <hyperlink ref="G122" location="'prin paises exp e imp'!A25" display="'prin paises exp e imp'!A25" xr:uid="{00000000-0004-0000-0000-000008000000}"/>
    <hyperlink ref="G123" location="'prin paises exp e imp'!A73" display="'prin paises exp e imp'!A73" xr:uid="{00000000-0004-0000-0000-000009000000}"/>
    <hyperlink ref="G124" location="'prin prod exp e imp'!A26" display="'prin prod exp e imp'!A26" xr:uid="{00000000-0004-0000-0000-00000A000000}"/>
    <hyperlink ref="G125" location="'prin prod exp e imp'!A76" display="'prin prod exp e imp'!A76" xr:uid="{00000000-0004-0000-0000-00000B000000}"/>
    <hyperlink ref="G126" location="'Principales Rubros'!A30" display="'Principales Rubros'!A30" xr:uid="{00000000-0004-0000-0000-00000C000000}"/>
    <hyperlink ref="G90" location="balanza_anuales!A1" display="balanza_anuales!A1" xr:uid="{00000000-0004-0000-0000-00000D000000}"/>
    <hyperlink ref="G91" location="evolución_comercio!A1" display="evolución_comercio!A1" xr:uid="{00000000-0004-0000-0000-00000E000000}"/>
    <hyperlink ref="G92" location="evolución_comercio!A37" display="evolución_comercio!A37" xr:uid="{00000000-0004-0000-0000-00000F000000}"/>
    <hyperlink ref="G93" location="'balanza productos_clase_sector'!A1" display="'balanza productos_clase_sector'!A1" xr:uid="{00000000-0004-0000-0000-000010000000}"/>
    <hyperlink ref="G94" location="'zona economica'!A1" display="'zona economica'!A1" xr:uid="{00000000-0004-0000-0000-000011000000}"/>
    <hyperlink ref="G95" location="'prin paises exp e imp'!A1" display="'prin paises exp e imp'!A1" xr:uid="{00000000-0004-0000-0000-000012000000}"/>
    <hyperlink ref="G96" location="'prin paises exp e imp'!A49" display="'prin paises exp e imp'!A49" xr:uid="{00000000-0004-0000-0000-000013000000}"/>
    <hyperlink ref="G97" location="'prin prod exp e imp'!A1" display="'prin prod exp e imp'!A1" xr:uid="{00000000-0004-0000-0000-000014000000}"/>
    <hyperlink ref="G98" location="'prin prod exp e imp'!A50" display="'prin prod exp e imp'!A50" xr:uid="{00000000-0004-0000-0000-000015000000}"/>
    <hyperlink ref="G99" location="'Principales Rubros'!A1" display="'Principales Rubros'!A1" xr:uid="{00000000-0004-0000-0000-000016000000}"/>
    <hyperlink ref="G101" location="productos!A1" display="productos!A1" xr:uid="{00000000-0004-0000-0000-000017000000}"/>
    <hyperlink ref="G102" location="productos!A96" display="productos!A96" xr:uid="{00000000-0004-0000-0000-000018000000}"/>
    <hyperlink ref="G103" location="productos!A128" display="productos!A128" xr:uid="{00000000-0004-0000-0000-000019000000}"/>
    <hyperlink ref="G104" location="productos!A158" display="productos!A158" xr:uid="{00000000-0004-0000-0000-00001A000000}"/>
    <hyperlink ref="G105" location="productos!A193" display="productos!A193" xr:uid="{00000000-0004-0000-0000-00001B000000}"/>
    <hyperlink ref="G106" location="productos!A231" display="productos!A231" xr:uid="{00000000-0004-0000-0000-00001C000000}"/>
    <hyperlink ref="G107" location="productos!A271" display="productos!A271" xr:uid="{00000000-0004-0000-0000-00001D000000}"/>
    <hyperlink ref="G108" location="productos!A310" display="productos!A310" xr:uid="{00000000-0004-0000-0000-00001E000000}"/>
    <hyperlink ref="G109" location="productos!A350" display="productos!A350" xr:uid="{00000000-0004-0000-0000-00001F000000}"/>
    <hyperlink ref="G110" location="productos!A390" display="productos!A390" xr:uid="{00000000-0004-0000-0000-000020000000}"/>
    <hyperlink ref="G115" location="balanza_anuales!A23" display="balanza_anuales!A23" xr:uid="{00000000-0004-0000-0000-000021000000}"/>
    <hyperlink ref="G100" location="'Principales Rubros'!Área_de_impresión" display="'Principales Rubros'!Área_de_impresión" xr:uid="{925DD942-FFB0-4346-B909-CC560F31265E}"/>
  </hyperlinks>
  <pageMargins left="1.5354330708661419" right="0.19685039370078741" top="1.7322834645669292" bottom="1.0236220472440944" header="0.31496062992125984" footer="0.31496062992125984"/>
  <pageSetup scale="94" orientation="portrait" r:id="rId1"/>
  <rowBreaks count="2" manualBreakCount="2">
    <brk id="41" max="7" man="1"/>
    <brk id="84" max="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U85"/>
  <sheetViews>
    <sheetView workbookViewId="0">
      <selection activeCell="O2" sqref="O2"/>
    </sheetView>
  </sheetViews>
  <sheetFormatPr baseColWidth="10" defaultRowHeight="12.75" x14ac:dyDescent="0.2"/>
  <cols>
    <col min="1" max="1" width="19.85546875" bestFit="1" customWidth="1"/>
    <col min="2" max="4" width="8.5703125" customWidth="1"/>
    <col min="5" max="5" width="8.7109375" bestFit="1" customWidth="1"/>
    <col min="6" max="6" width="2.28515625" customWidth="1"/>
    <col min="7" max="9" width="8.5703125" customWidth="1"/>
    <col min="10" max="10" width="9.7109375" bestFit="1" customWidth="1"/>
    <col min="11" max="11" width="9.28515625" bestFit="1" customWidth="1"/>
    <col min="12" max="12" width="10.140625" bestFit="1" customWidth="1"/>
    <col min="16" max="16" width="13.85546875" bestFit="1" customWidth="1"/>
    <col min="17" max="17" width="12.85546875" bestFit="1" customWidth="1"/>
  </cols>
  <sheetData>
    <row r="1" spans="1:17" s="14" customFormat="1" ht="20.100000000000001" customHeight="1" x14ac:dyDescent="0.2">
      <c r="A1" s="404" t="s">
        <v>153</v>
      </c>
      <c r="B1" s="404"/>
      <c r="C1" s="404"/>
      <c r="D1" s="404"/>
      <c r="E1" s="404"/>
      <c r="F1" s="404"/>
      <c r="G1" s="404"/>
      <c r="H1" s="404"/>
      <c r="I1" s="404"/>
      <c r="J1" s="404"/>
      <c r="K1" s="404"/>
      <c r="L1" s="83"/>
      <c r="M1" s="83"/>
      <c r="N1" s="83"/>
      <c r="O1" s="83"/>
    </row>
    <row r="2" spans="1:17" s="14" customFormat="1" ht="20.100000000000001" customHeight="1" x14ac:dyDescent="0.15">
      <c r="A2" s="405" t="s">
        <v>260</v>
      </c>
      <c r="B2" s="405"/>
      <c r="C2" s="405"/>
      <c r="D2" s="405"/>
      <c r="E2" s="405"/>
      <c r="F2" s="405"/>
      <c r="G2" s="405"/>
      <c r="H2" s="405"/>
      <c r="I2" s="405"/>
      <c r="J2" s="405"/>
      <c r="K2" s="405"/>
      <c r="L2" s="85"/>
      <c r="M2" s="85"/>
      <c r="N2" s="85"/>
      <c r="O2" s="85"/>
    </row>
    <row r="3" spans="1:17" s="20" customFormat="1" ht="11.25" x14ac:dyDescent="0.2">
      <c r="A3" s="17"/>
      <c r="B3" s="406" t="s">
        <v>261</v>
      </c>
      <c r="C3" s="406"/>
      <c r="D3" s="406"/>
      <c r="E3" s="406"/>
      <c r="F3" s="358"/>
      <c r="G3" s="406" t="s">
        <v>421</v>
      </c>
      <c r="H3" s="406"/>
      <c r="I3" s="406"/>
      <c r="J3" s="406"/>
      <c r="K3" s="406"/>
      <c r="L3" s="91"/>
      <c r="M3" s="91"/>
      <c r="N3" s="91"/>
      <c r="O3" s="91"/>
    </row>
    <row r="4" spans="1:17" s="20" customFormat="1" ht="11.25" x14ac:dyDescent="0.2">
      <c r="A4" s="17" t="s">
        <v>264</v>
      </c>
      <c r="B4" s="122">
        <v>2019</v>
      </c>
      <c r="C4" s="407" t="s">
        <v>512</v>
      </c>
      <c r="D4" s="407"/>
      <c r="E4" s="407"/>
      <c r="F4" s="358"/>
      <c r="G4" s="122">
        <v>2019</v>
      </c>
      <c r="H4" s="407" t="s">
        <v>512</v>
      </c>
      <c r="I4" s="407"/>
      <c r="J4" s="407"/>
      <c r="K4" s="407"/>
      <c r="L4" s="91"/>
      <c r="M4" s="91"/>
      <c r="N4" s="91"/>
      <c r="O4" s="91"/>
    </row>
    <row r="5" spans="1:17" s="20" customFormat="1" ht="11.25" x14ac:dyDescent="0.2">
      <c r="A5" s="123"/>
      <c r="B5" s="123"/>
      <c r="C5" s="124">
        <v>2019</v>
      </c>
      <c r="D5" s="124">
        <v>2020</v>
      </c>
      <c r="E5" s="359" t="s">
        <v>524</v>
      </c>
      <c r="F5" s="125"/>
      <c r="G5" s="123"/>
      <c r="H5" s="124">
        <v>2019</v>
      </c>
      <c r="I5" s="124">
        <v>2020</v>
      </c>
      <c r="J5" s="359" t="s">
        <v>524</v>
      </c>
      <c r="K5" s="359" t="s">
        <v>525</v>
      </c>
    </row>
    <row r="7" spans="1:17" x14ac:dyDescent="0.2">
      <c r="A7" s="17" t="s">
        <v>252</v>
      </c>
      <c r="B7" s="126"/>
      <c r="C7" s="126"/>
      <c r="D7" s="126"/>
      <c r="E7" s="127"/>
      <c r="F7" s="2"/>
      <c r="G7" s="126">
        <v>16774684</v>
      </c>
      <c r="H7" s="126">
        <v>6906524</v>
      </c>
      <c r="I7" s="126">
        <v>5848479</v>
      </c>
      <c r="J7" s="128">
        <v>-0.15319500808221331</v>
      </c>
      <c r="L7" s="40"/>
      <c r="M7" s="290"/>
    </row>
    <row r="8" spans="1:17" x14ac:dyDescent="0.2">
      <c r="L8" s="40"/>
    </row>
    <row r="9" spans="1:17" s="107" customFormat="1" x14ac:dyDescent="0.2">
      <c r="A9" s="9" t="s">
        <v>279</v>
      </c>
      <c r="B9" s="116">
        <v>2814494.0042326003</v>
      </c>
      <c r="C9" s="116">
        <v>1307635.6633891</v>
      </c>
      <c r="D9" s="116">
        <v>1255599.7707033004</v>
      </c>
      <c r="E9" s="119">
        <v>-3.9793876951118134E-2</v>
      </c>
      <c r="G9" s="116">
        <v>5978483.6627299991</v>
      </c>
      <c r="H9" s="116">
        <v>3231534.8823199999</v>
      </c>
      <c r="I9" s="116">
        <v>2664350.0912499987</v>
      </c>
      <c r="J9" s="120">
        <v>-0.17551560225239005</v>
      </c>
      <c r="K9" s="120">
        <v>0.45556290639839842</v>
      </c>
      <c r="L9" s="40"/>
      <c r="M9" s="116"/>
    </row>
    <row r="10" spans="1:17" s="107" customFormat="1" x14ac:dyDescent="0.2">
      <c r="A10" s="10" t="s">
        <v>77</v>
      </c>
      <c r="B10" s="116">
        <v>4624643.9049999993</v>
      </c>
      <c r="C10" s="93">
        <v>1531062.051</v>
      </c>
      <c r="D10" s="93">
        <v>1293047.6339999998</v>
      </c>
      <c r="E10" s="119">
        <v>-0.15545706775538137</v>
      </c>
      <c r="F10" s="93"/>
      <c r="G10" s="93">
        <v>2681825.5768200001</v>
      </c>
      <c r="H10" s="93">
        <v>1006856.20606</v>
      </c>
      <c r="I10" s="93">
        <v>616438.87894000008</v>
      </c>
      <c r="J10" s="120">
        <v>-0.38775877307025741</v>
      </c>
      <c r="K10" s="120">
        <v>0.10540157174882565</v>
      </c>
      <c r="L10" s="40"/>
      <c r="M10" s="337"/>
      <c r="N10" s="15"/>
      <c r="O10" s="14"/>
      <c r="P10" s="14"/>
      <c r="Q10" s="15"/>
    </row>
    <row r="11" spans="1:17" s="107" customFormat="1" x14ac:dyDescent="0.2">
      <c r="A11" s="107" t="s">
        <v>262</v>
      </c>
      <c r="B11" s="116">
        <v>879531.89013200009</v>
      </c>
      <c r="C11" s="116">
        <v>289483.78673220001</v>
      </c>
      <c r="D11" s="116">
        <v>265592.00636780006</v>
      </c>
      <c r="E11" s="119">
        <v>-8.2532360910775648E-2</v>
      </c>
      <c r="G11" s="116">
        <v>1948258.6641200003</v>
      </c>
      <c r="H11" s="116">
        <v>619412.2091900002</v>
      </c>
      <c r="I11" s="116">
        <v>556723.0554699999</v>
      </c>
      <c r="J11" s="120">
        <v>-0.10120748798603496</v>
      </c>
      <c r="K11" s="120">
        <v>9.5191083950203106E-2</v>
      </c>
      <c r="L11" s="40"/>
    </row>
    <row r="12" spans="1:17" s="107" customFormat="1" x14ac:dyDescent="0.2">
      <c r="A12" s="9" t="s">
        <v>246</v>
      </c>
      <c r="B12" s="116">
        <v>622481.7272397998</v>
      </c>
      <c r="C12" s="116">
        <v>179431.92329430001</v>
      </c>
      <c r="D12" s="116">
        <v>188504.36485899996</v>
      </c>
      <c r="E12" s="119">
        <v>5.0562025965800617E-2</v>
      </c>
      <c r="G12" s="116">
        <v>1246091.27526</v>
      </c>
      <c r="H12" s="116">
        <v>373308.12439000001</v>
      </c>
      <c r="I12" s="116">
        <v>380976.28021000006</v>
      </c>
      <c r="J12" s="120">
        <v>2.0541090104936988E-2</v>
      </c>
      <c r="K12" s="120">
        <v>6.5141087145905802E-2</v>
      </c>
      <c r="L12" s="40"/>
    </row>
    <row r="13" spans="1:17" s="107" customFormat="1" x14ac:dyDescent="0.2">
      <c r="A13" s="107" t="s">
        <v>352</v>
      </c>
      <c r="B13" s="134" t="s">
        <v>120</v>
      </c>
      <c r="C13" s="134" t="s">
        <v>120</v>
      </c>
      <c r="D13" s="134" t="s">
        <v>120</v>
      </c>
      <c r="E13" s="134" t="s">
        <v>120</v>
      </c>
      <c r="G13" s="116">
        <v>1098785.6551699999</v>
      </c>
      <c r="H13" s="116">
        <v>369701.82769999997</v>
      </c>
      <c r="I13" s="116">
        <v>325104.37763</v>
      </c>
      <c r="J13" s="120">
        <v>-0.12063086176081672</v>
      </c>
      <c r="K13" s="120">
        <v>5.5587850726659019E-2</v>
      </c>
      <c r="L13" s="40"/>
    </row>
    <row r="14" spans="1:17" s="107" customFormat="1" x14ac:dyDescent="0.2">
      <c r="A14" s="107" t="s">
        <v>69</v>
      </c>
      <c r="B14" s="116">
        <v>452364.71957770007</v>
      </c>
      <c r="C14" s="116">
        <v>143267.69041549999</v>
      </c>
      <c r="D14" s="116">
        <v>157869.361963</v>
      </c>
      <c r="E14" s="119">
        <v>0.10191880322180635</v>
      </c>
      <c r="G14" s="116">
        <v>1171728.2743599997</v>
      </c>
      <c r="H14" s="116">
        <v>346821.42981</v>
      </c>
      <c r="I14" s="116">
        <v>443809.96240000008</v>
      </c>
      <c r="J14" s="120">
        <v>0.27964976859455759</v>
      </c>
      <c r="K14" s="120">
        <v>7.5884680854629058E-2</v>
      </c>
      <c r="L14" s="40"/>
    </row>
    <row r="15" spans="1:17" s="107" customFormat="1" x14ac:dyDescent="0.2">
      <c r="A15" s="107" t="s">
        <v>265</v>
      </c>
      <c r="B15" s="134" t="s">
        <v>120</v>
      </c>
      <c r="C15" s="134" t="s">
        <v>120</v>
      </c>
      <c r="D15" s="134" t="s">
        <v>120</v>
      </c>
      <c r="E15" s="135" t="s">
        <v>120</v>
      </c>
      <c r="G15" s="116">
        <v>790646.91877000011</v>
      </c>
      <c r="H15" s="116">
        <v>290878.22175999999</v>
      </c>
      <c r="I15" s="116">
        <v>217956.20968000003</v>
      </c>
      <c r="J15" s="120">
        <v>-0.25069601855640811</v>
      </c>
      <c r="K15" s="120">
        <v>3.7267161202083489E-2</v>
      </c>
      <c r="L15" s="40"/>
      <c r="M15" s="116"/>
    </row>
    <row r="16" spans="1:17" s="107" customFormat="1" x14ac:dyDescent="0.2">
      <c r="A16" s="107" t="s">
        <v>75</v>
      </c>
      <c r="B16" s="116">
        <v>5352731.2822000002</v>
      </c>
      <c r="C16" s="116">
        <v>1765588.682</v>
      </c>
      <c r="D16" s="116">
        <v>1897443.6640000001</v>
      </c>
      <c r="E16" s="119">
        <v>7.4680463997220059E-2</v>
      </c>
      <c r="G16" s="116">
        <v>395362.04144</v>
      </c>
      <c r="H16" s="116">
        <v>128493.64505999997</v>
      </c>
      <c r="I16" s="116">
        <v>150012.09589999999</v>
      </c>
      <c r="J16" s="120">
        <v>0.16746704344757291</v>
      </c>
      <c r="K16" s="120">
        <v>2.5649762254425463E-2</v>
      </c>
      <c r="L16" s="40"/>
      <c r="M16" s="116"/>
    </row>
    <row r="17" spans="1:17" s="107" customFormat="1" x14ac:dyDescent="0.2">
      <c r="A17" s="107" t="s">
        <v>249</v>
      </c>
      <c r="B17" s="116">
        <v>45385.603295399997</v>
      </c>
      <c r="C17" s="116">
        <v>25021.270009400007</v>
      </c>
      <c r="D17" s="116">
        <v>25609.271672300001</v>
      </c>
      <c r="E17" s="119">
        <v>2.350007264535714E-2</v>
      </c>
      <c r="G17" s="116">
        <v>338394.2668199999</v>
      </c>
      <c r="H17" s="116">
        <v>147485.42699000001</v>
      </c>
      <c r="I17" s="116">
        <v>136802.72795000003</v>
      </c>
      <c r="J17" s="120">
        <v>-7.2432234546971896E-2</v>
      </c>
      <c r="K17" s="120">
        <v>2.3391163403339573E-2</v>
      </c>
      <c r="L17" s="40"/>
    </row>
    <row r="18" spans="1:17" s="107" customFormat="1" x14ac:dyDescent="0.2">
      <c r="A18" s="107" t="s">
        <v>62</v>
      </c>
      <c r="B18" s="116">
        <v>72595.6836797</v>
      </c>
      <c r="C18" s="116">
        <v>29751.018851999997</v>
      </c>
      <c r="D18" s="116">
        <v>23191.010559999995</v>
      </c>
      <c r="E18" s="119">
        <v>-0.22049692901723961</v>
      </c>
      <c r="G18" s="116">
        <v>161480.49454000001</v>
      </c>
      <c r="H18" s="116">
        <v>67026.192009999999</v>
      </c>
      <c r="I18" s="116">
        <v>51650.029469999994</v>
      </c>
      <c r="J18" s="120">
        <v>-0.22940528290352458</v>
      </c>
      <c r="K18" s="120">
        <v>8.8313610205320043E-3</v>
      </c>
      <c r="L18" s="40"/>
    </row>
    <row r="19" spans="1:17" s="107" customFormat="1" x14ac:dyDescent="0.2">
      <c r="A19" s="107" t="s">
        <v>248</v>
      </c>
      <c r="B19" s="116">
        <v>205654.67825200001</v>
      </c>
      <c r="C19" s="116">
        <v>50026.052797400007</v>
      </c>
      <c r="D19" s="116">
        <v>65129.46272000001</v>
      </c>
      <c r="E19" s="119">
        <v>0.30191088598908955</v>
      </c>
      <c r="G19" s="116">
        <v>216615.49762999997</v>
      </c>
      <c r="H19" s="116">
        <v>59745.687339999989</v>
      </c>
      <c r="I19" s="116">
        <v>67980.121730000013</v>
      </c>
      <c r="J19" s="120">
        <v>0.13782474947755818</v>
      </c>
      <c r="K19" s="120">
        <v>1.1623555753555757E-2</v>
      </c>
      <c r="L19" s="40"/>
    </row>
    <row r="20" spans="1:17" s="107" customFormat="1" x14ac:dyDescent="0.2">
      <c r="A20" s="107" t="s">
        <v>247</v>
      </c>
      <c r="B20" s="116">
        <v>55314.948950000005</v>
      </c>
      <c r="C20" s="116">
        <v>41055.837080000012</v>
      </c>
      <c r="D20" s="116">
        <v>37422.309600000001</v>
      </c>
      <c r="E20" s="119">
        <v>-8.850209223404315E-2</v>
      </c>
      <c r="G20" s="116">
        <v>44583.51943</v>
      </c>
      <c r="H20" s="116">
        <v>29954.727279999999</v>
      </c>
      <c r="I20" s="116">
        <v>37224.675309999991</v>
      </c>
      <c r="J20" s="120">
        <v>0.24269785406639133</v>
      </c>
      <c r="K20" s="120">
        <v>6.3648472209612093E-3</v>
      </c>
      <c r="L20" s="40"/>
    </row>
    <row r="21" spans="1:17" s="107" customFormat="1" x14ac:dyDescent="0.2">
      <c r="A21" s="194" t="s">
        <v>250</v>
      </c>
      <c r="B21" s="195">
        <v>116749.93915890002</v>
      </c>
      <c r="C21" s="195">
        <v>11573.456999100001</v>
      </c>
      <c r="D21" s="195">
        <v>21550.2241416</v>
      </c>
      <c r="E21" s="196">
        <v>0.86203864094158145</v>
      </c>
      <c r="F21" s="194"/>
      <c r="G21" s="195">
        <v>34273.418479999993</v>
      </c>
      <c r="H21" s="195">
        <v>4692.0435099999995</v>
      </c>
      <c r="I21" s="195">
        <v>3917.9762999999994</v>
      </c>
      <c r="J21" s="196">
        <v>-0.16497443136455492</v>
      </c>
      <c r="K21" s="196">
        <v>6.6991371602770551E-4</v>
      </c>
      <c r="L21" s="40"/>
    </row>
    <row r="22" spans="1:17" s="14" customFormat="1" x14ac:dyDescent="0.2">
      <c r="A22" s="117" t="s">
        <v>376</v>
      </c>
      <c r="B22" s="118">
        <v>4249.8386900000005</v>
      </c>
      <c r="C22" s="118">
        <v>1144.6713</v>
      </c>
      <c r="D22" s="118">
        <v>666.84130000000005</v>
      </c>
      <c r="E22" s="266">
        <v>-0.41743861316344699</v>
      </c>
      <c r="F22" s="117"/>
      <c r="G22" s="118">
        <v>12516.602169999998</v>
      </c>
      <c r="H22" s="118">
        <v>3398.4910999999997</v>
      </c>
      <c r="I22" s="118">
        <v>1979.4577600000002</v>
      </c>
      <c r="J22" s="121">
        <v>-0.41754805242832604</v>
      </c>
      <c r="K22" s="121">
        <v>3.384568466433752E-4</v>
      </c>
      <c r="L22" s="40"/>
      <c r="M22" s="107"/>
      <c r="N22" s="107"/>
      <c r="O22" s="107"/>
      <c r="P22" s="107"/>
      <c r="Q22" s="107"/>
    </row>
    <row r="23" spans="1:17" s="14" customFormat="1" ht="11.25" x14ac:dyDescent="0.2">
      <c r="A23" s="9" t="s">
        <v>411</v>
      </c>
      <c r="B23" s="9"/>
      <c r="C23" s="9"/>
      <c r="D23" s="9"/>
      <c r="E23" s="9"/>
      <c r="F23" s="9"/>
      <c r="G23" s="9"/>
      <c r="H23" s="9"/>
      <c r="I23" s="9"/>
      <c r="J23" s="9"/>
      <c r="K23" s="9"/>
      <c r="L23" s="15"/>
      <c r="M23" s="15"/>
      <c r="N23" s="15"/>
      <c r="Q23" s="15"/>
    </row>
    <row r="24" spans="1:17" s="107" customFormat="1" ht="11.25" x14ac:dyDescent="0.2">
      <c r="A24" s="107" t="s">
        <v>263</v>
      </c>
      <c r="G24" s="116"/>
    </row>
    <row r="25" spans="1:17" s="107" customFormat="1" ht="11.25" x14ac:dyDescent="0.2">
      <c r="G25" s="116"/>
    </row>
    <row r="26" spans="1:17" s="107" customFormat="1" ht="11.25" x14ac:dyDescent="0.2"/>
    <row r="27" spans="1:17" s="107" customFormat="1" ht="11.25" x14ac:dyDescent="0.2"/>
    <row r="28" spans="1:17" s="107" customFormat="1" ht="11.25" x14ac:dyDescent="0.2"/>
    <row r="29" spans="1:17" s="107" customFormat="1" ht="11.25" x14ac:dyDescent="0.2"/>
    <row r="30" spans="1:17" s="107" customFormat="1" ht="11.25" x14ac:dyDescent="0.2"/>
    <row r="31" spans="1:17" s="107" customFormat="1" ht="11.25" x14ac:dyDescent="0.2"/>
    <row r="32" spans="1:17" s="107" customFormat="1" ht="11.25" x14ac:dyDescent="0.2"/>
    <row r="33" spans="9:10" s="107" customFormat="1" ht="11.25" x14ac:dyDescent="0.2"/>
    <row r="34" spans="9:10" s="107" customFormat="1" ht="11.25" x14ac:dyDescent="0.2"/>
    <row r="35" spans="9:10" s="107" customFormat="1" ht="11.25" x14ac:dyDescent="0.2"/>
    <row r="36" spans="9:10" s="107" customFormat="1" ht="11.25" x14ac:dyDescent="0.2">
      <c r="I36" s="120"/>
      <c r="J36" s="120"/>
    </row>
    <row r="37" spans="9:10" s="107" customFormat="1" ht="11.25" x14ac:dyDescent="0.2"/>
    <row r="56" spans="1:21" s="14" customFormat="1" ht="11.25" x14ac:dyDescent="0.2">
      <c r="A56" s="404" t="s">
        <v>253</v>
      </c>
      <c r="B56" s="404"/>
      <c r="C56" s="404"/>
      <c r="D56" s="404"/>
      <c r="E56" s="404"/>
      <c r="F56" s="404"/>
      <c r="G56" s="404"/>
      <c r="H56" s="404"/>
      <c r="I56" s="404"/>
      <c r="J56" s="404"/>
      <c r="K56" s="404"/>
      <c r="L56" s="83"/>
      <c r="M56" s="83"/>
      <c r="N56" s="83"/>
      <c r="O56" s="83"/>
    </row>
    <row r="57" spans="1:21" s="14" customFormat="1" ht="11.25" x14ac:dyDescent="0.15">
      <c r="A57" s="405" t="s">
        <v>462</v>
      </c>
      <c r="B57" s="405"/>
      <c r="C57" s="405"/>
      <c r="D57" s="405"/>
      <c r="E57" s="405"/>
      <c r="F57" s="405"/>
      <c r="G57" s="405"/>
      <c r="H57" s="405"/>
      <c r="I57" s="405"/>
      <c r="J57" s="405"/>
      <c r="K57" s="405"/>
      <c r="L57" s="85"/>
      <c r="M57" s="85"/>
      <c r="N57" s="85"/>
      <c r="O57" s="85"/>
    </row>
    <row r="58" spans="1:21" s="20" customFormat="1" ht="11.25" x14ac:dyDescent="0.2">
      <c r="A58" s="17"/>
      <c r="B58" s="406" t="s">
        <v>261</v>
      </c>
      <c r="C58" s="406"/>
      <c r="D58" s="406"/>
      <c r="E58" s="406"/>
      <c r="F58" s="358"/>
      <c r="G58" s="406" t="s">
        <v>463</v>
      </c>
      <c r="H58" s="406"/>
      <c r="I58" s="406"/>
      <c r="J58" s="406"/>
      <c r="K58" s="406"/>
      <c r="L58" s="91"/>
      <c r="M58" s="91"/>
      <c r="N58" s="91"/>
      <c r="O58" s="91"/>
    </row>
    <row r="59" spans="1:21" s="20" customFormat="1" x14ac:dyDescent="0.2">
      <c r="A59" s="17" t="s">
        <v>264</v>
      </c>
      <c r="B59" s="122">
        <v>2019</v>
      </c>
      <c r="C59" s="407" t="s">
        <v>512</v>
      </c>
      <c r="D59" s="407"/>
      <c r="E59" s="407"/>
      <c r="F59" s="358"/>
      <c r="G59" s="122">
        <v>2019</v>
      </c>
      <c r="H59" s="407" t="s">
        <v>512</v>
      </c>
      <c r="I59" s="407"/>
      <c r="J59" s="407"/>
      <c r="K59" s="407"/>
      <c r="L59" s="91"/>
      <c r="M59" s="91"/>
      <c r="N59" s="91"/>
      <c r="O59" s="91"/>
      <c r="P59"/>
      <c r="Q59"/>
    </row>
    <row r="60" spans="1:21" s="20" customFormat="1" x14ac:dyDescent="0.2">
      <c r="A60" s="123"/>
      <c r="B60" s="123"/>
      <c r="C60" s="124">
        <v>2019</v>
      </c>
      <c r="D60" s="124">
        <v>2020</v>
      </c>
      <c r="E60" s="359" t="s">
        <v>524</v>
      </c>
      <c r="F60" s="125"/>
      <c r="G60" s="123"/>
      <c r="H60" s="124">
        <v>2019</v>
      </c>
      <c r="I60" s="124">
        <v>2020</v>
      </c>
      <c r="J60" s="359" t="s">
        <v>524</v>
      </c>
      <c r="K60" s="359" t="s">
        <v>525</v>
      </c>
      <c r="P60"/>
      <c r="Q60" s="307"/>
    </row>
    <row r="61" spans="1:21" x14ac:dyDescent="0.2">
      <c r="A61" s="17" t="s">
        <v>464</v>
      </c>
      <c r="B61" s="126"/>
      <c r="C61" s="126"/>
      <c r="D61" s="126"/>
      <c r="E61" s="127"/>
      <c r="F61" s="2"/>
      <c r="G61" s="126">
        <v>6347116</v>
      </c>
      <c r="H61" s="126">
        <v>2059600</v>
      </c>
      <c r="I61" s="126">
        <v>2084571</v>
      </c>
      <c r="J61" s="128">
        <v>1.2124198873567638E-2</v>
      </c>
      <c r="Q61" s="307"/>
    </row>
    <row r="62" spans="1:21" s="295" customFormat="1" x14ac:dyDescent="0.2">
      <c r="A62" s="17" t="s">
        <v>69</v>
      </c>
      <c r="B62" s="126">
        <v>472068.91180430003</v>
      </c>
      <c r="C62" s="126">
        <v>137151.5962882</v>
      </c>
      <c r="D62" s="126">
        <v>140487.3676124</v>
      </c>
      <c r="E62" s="127">
        <v>2.4321782716917539E-2</v>
      </c>
      <c r="G62" s="126">
        <v>1575362.1331400003</v>
      </c>
      <c r="H62" s="126">
        <v>448556.10188000003</v>
      </c>
      <c r="I62" s="126">
        <v>496418.44728000014</v>
      </c>
      <c r="J62" s="128">
        <v>0.10670314192449548</v>
      </c>
      <c r="K62" s="128">
        <v>0.2381393808510241</v>
      </c>
      <c r="M62" s="342"/>
      <c r="N62" s="297"/>
      <c r="P62"/>
      <c r="Q62" s="307"/>
    </row>
    <row r="63" spans="1:21" s="107" customFormat="1" x14ac:dyDescent="0.2">
      <c r="A63" s="10" t="s">
        <v>475</v>
      </c>
      <c r="B63" s="116">
        <v>231041.23406200003</v>
      </c>
      <c r="C63" s="116">
        <v>68689.244154499989</v>
      </c>
      <c r="D63" s="116">
        <v>66079.522491900003</v>
      </c>
      <c r="E63" s="119">
        <v>-3.7993163190586876E-2</v>
      </c>
      <c r="F63" s="93"/>
      <c r="G63" s="93">
        <v>1071017.13011</v>
      </c>
      <c r="H63" s="93">
        <v>316060.44709000003</v>
      </c>
      <c r="I63" s="93">
        <v>333558.76831000013</v>
      </c>
      <c r="J63" s="120">
        <v>5.5363843787189726E-2</v>
      </c>
      <c r="K63" s="120">
        <v>0.16001314817773063</v>
      </c>
      <c r="L63" s="15"/>
      <c r="M63" s="342"/>
      <c r="N63" s="15"/>
      <c r="O63" s="14"/>
      <c r="P63"/>
      <c r="Q63" s="307"/>
      <c r="R63"/>
      <c r="S63"/>
      <c r="T63"/>
      <c r="U63"/>
    </row>
    <row r="64" spans="1:21" s="107" customFormat="1" x14ac:dyDescent="0.2">
      <c r="A64" s="107" t="s">
        <v>468</v>
      </c>
      <c r="B64" s="116">
        <v>101422.48714070002</v>
      </c>
      <c r="C64" s="116">
        <v>31825.385184399995</v>
      </c>
      <c r="D64" s="116">
        <v>32191.915669599995</v>
      </c>
      <c r="E64" s="119">
        <v>1.1516922201452617E-2</v>
      </c>
      <c r="G64" s="116">
        <v>265238.98647</v>
      </c>
      <c r="H64" s="116">
        <v>75462.022920000003</v>
      </c>
      <c r="I64" s="116">
        <v>93556.673970000003</v>
      </c>
      <c r="J64" s="120">
        <v>0.23978486594750836</v>
      </c>
      <c r="K64" s="120">
        <v>4.4880540873877647E-2</v>
      </c>
      <c r="M64" s="342"/>
      <c r="P64"/>
      <c r="Q64" s="307"/>
      <c r="R64"/>
      <c r="S64"/>
      <c r="T64"/>
      <c r="U64"/>
    </row>
    <row r="65" spans="1:21" s="107" customFormat="1" x14ac:dyDescent="0.2">
      <c r="A65" s="9" t="s">
        <v>469</v>
      </c>
      <c r="B65" s="116">
        <v>136013.90646330002</v>
      </c>
      <c r="C65" s="116">
        <v>35371.750969000008</v>
      </c>
      <c r="D65" s="116">
        <v>40358.286329100003</v>
      </c>
      <c r="E65" s="119">
        <v>0.14097507823319866</v>
      </c>
      <c r="G65" s="116">
        <v>224713.02545000004</v>
      </c>
      <c r="H65" s="116">
        <v>52246.783140000007</v>
      </c>
      <c r="I65" s="116">
        <v>63253.842129999997</v>
      </c>
      <c r="J65" s="120">
        <v>0.21067438660301008</v>
      </c>
      <c r="K65" s="120">
        <v>3.0343817567259641E-2</v>
      </c>
      <c r="M65" s="342"/>
      <c r="P65"/>
      <c r="Q65" s="307"/>
      <c r="R65"/>
      <c r="S65"/>
      <c r="T65"/>
      <c r="U65"/>
    </row>
    <row r="66" spans="1:21" s="295" customFormat="1" x14ac:dyDescent="0.2">
      <c r="A66" s="17" t="s">
        <v>437</v>
      </c>
      <c r="B66" s="126">
        <v>1705585.7488488003</v>
      </c>
      <c r="C66" s="126">
        <v>552014.37843429996</v>
      </c>
      <c r="D66" s="126">
        <v>625788.90463910019</v>
      </c>
      <c r="E66" s="127">
        <v>0.13364602279753979</v>
      </c>
      <c r="G66" s="126">
        <v>933155.58407000022</v>
      </c>
      <c r="H66" s="126">
        <v>310226.73232999991</v>
      </c>
      <c r="I66" s="126">
        <v>346756.87789</v>
      </c>
      <c r="J66" s="128">
        <v>0.11775305527552526</v>
      </c>
      <c r="K66" s="128">
        <v>0.16634447945884309</v>
      </c>
      <c r="M66" s="342"/>
      <c r="P66" s="2"/>
      <c r="Q66" s="308"/>
      <c r="R66" s="2"/>
      <c r="S66" s="2"/>
      <c r="T66" s="2"/>
      <c r="U66" s="2"/>
    </row>
    <row r="67" spans="1:21" s="107" customFormat="1" x14ac:dyDescent="0.2">
      <c r="A67" s="107" t="s">
        <v>473</v>
      </c>
      <c r="B67" s="134">
        <v>334924.39264699991</v>
      </c>
      <c r="C67" s="134">
        <v>106639.78063520002</v>
      </c>
      <c r="D67" s="134">
        <v>114064.44753809999</v>
      </c>
      <c r="E67" s="119">
        <v>6.9623801349505188E-2</v>
      </c>
      <c r="G67" s="134">
        <v>309532.17385999998</v>
      </c>
      <c r="H67" s="134">
        <v>97685.52102</v>
      </c>
      <c r="I67" s="134">
        <v>108777.18045000001</v>
      </c>
      <c r="J67" s="120">
        <v>0.11354455925693552</v>
      </c>
      <c r="K67" s="120">
        <v>5.2182046305930582E-2</v>
      </c>
      <c r="M67" s="342"/>
      <c r="P67"/>
      <c r="Q67" s="307"/>
      <c r="R67"/>
    </row>
    <row r="68" spans="1:21" s="107" customFormat="1" x14ac:dyDescent="0.2">
      <c r="A68" s="107" t="s">
        <v>477</v>
      </c>
      <c r="B68" s="134">
        <v>919206.62967000005</v>
      </c>
      <c r="C68" s="134">
        <v>288532.65873999998</v>
      </c>
      <c r="D68" s="134">
        <v>338284.26430000004</v>
      </c>
      <c r="E68" s="119">
        <v>0.17242972000903301</v>
      </c>
      <c r="G68" s="134">
        <v>327127.29305000004</v>
      </c>
      <c r="H68" s="134">
        <v>105193.31457999999</v>
      </c>
      <c r="I68" s="134">
        <v>122762.56946000001</v>
      </c>
      <c r="J68" s="120">
        <v>0.16701874021317709</v>
      </c>
      <c r="K68" s="120">
        <v>5.8891047347391867E-2</v>
      </c>
      <c r="M68" s="342"/>
      <c r="P68"/>
      <c r="Q68" s="307"/>
      <c r="R68"/>
    </row>
    <row r="69" spans="1:21" s="295" customFormat="1" x14ac:dyDescent="0.2">
      <c r="A69" s="295" t="s">
        <v>436</v>
      </c>
      <c r="B69" s="302">
        <v>3986693.9459539</v>
      </c>
      <c r="C69" s="302">
        <v>1263338.106226</v>
      </c>
      <c r="D69" s="302">
        <v>1359840.9023368007</v>
      </c>
      <c r="E69" s="127">
        <v>7.6387148962905771E-2</v>
      </c>
      <c r="G69" s="126">
        <v>966394.81604000053</v>
      </c>
      <c r="H69" s="302">
        <v>316246.63979999966</v>
      </c>
      <c r="I69" s="302">
        <v>332825.60997000028</v>
      </c>
      <c r="J69" s="128">
        <v>5.2424178105055841E-2</v>
      </c>
      <c r="K69" s="128">
        <v>0.15966144111666156</v>
      </c>
      <c r="M69" s="342"/>
      <c r="N69" s="297"/>
      <c r="P69" s="2"/>
      <c r="Q69" s="308"/>
      <c r="R69" s="2"/>
    </row>
    <row r="70" spans="1:21" s="107" customFormat="1" x14ac:dyDescent="0.2">
      <c r="A70" s="107" t="s">
        <v>470</v>
      </c>
      <c r="B70" s="116">
        <v>1156278.7390000003</v>
      </c>
      <c r="C70" s="116">
        <v>422660.08500000002</v>
      </c>
      <c r="D70" s="116">
        <v>409588.49028250005</v>
      </c>
      <c r="E70" s="119">
        <v>-3.092696751220303E-2</v>
      </c>
      <c r="G70" s="116">
        <v>746419.88133</v>
      </c>
      <c r="H70" s="116">
        <v>238739.92579999997</v>
      </c>
      <c r="I70" s="116">
        <v>257817.74639000001</v>
      </c>
      <c r="J70" s="120">
        <v>7.99104738182006E-2</v>
      </c>
      <c r="K70" s="120">
        <v>0.1236790430213219</v>
      </c>
      <c r="M70" s="342"/>
      <c r="P70"/>
      <c r="Q70" s="307"/>
      <c r="R70"/>
    </row>
    <row r="71" spans="1:21" s="107" customFormat="1" x14ac:dyDescent="0.2">
      <c r="A71" s="107" t="s">
        <v>471</v>
      </c>
      <c r="B71" s="116">
        <v>2409228.0258109001</v>
      </c>
      <c r="C71" s="116">
        <v>664578.22481850011</v>
      </c>
      <c r="D71" s="116">
        <v>800040.45923620008</v>
      </c>
      <c r="E71" s="119">
        <v>0.20383188819449427</v>
      </c>
      <c r="G71" s="116">
        <v>457854.84879999998</v>
      </c>
      <c r="H71" s="116">
        <v>130043.01078999999</v>
      </c>
      <c r="I71" s="116">
        <v>161221.10503999999</v>
      </c>
      <c r="J71" s="120">
        <v>0.23975217168993401</v>
      </c>
      <c r="K71" s="120">
        <v>7.7340184162592682E-2</v>
      </c>
      <c r="M71" s="342"/>
      <c r="P71"/>
      <c r="Q71" s="307"/>
      <c r="R71"/>
    </row>
    <row r="72" spans="1:21" s="107" customFormat="1" x14ac:dyDescent="0.2">
      <c r="A72" s="107" t="s">
        <v>472</v>
      </c>
      <c r="B72" s="116">
        <v>153737.28889889998</v>
      </c>
      <c r="C72" s="116">
        <v>52569.409948100001</v>
      </c>
      <c r="D72" s="116">
        <v>54717.6363308</v>
      </c>
      <c r="E72" s="119">
        <v>4.086457095145013E-2</v>
      </c>
      <c r="G72" s="116">
        <v>69557.643929999991</v>
      </c>
      <c r="H72" s="116">
        <v>23430.869750000005</v>
      </c>
      <c r="I72" s="116">
        <v>25698.254959999998</v>
      </c>
      <c r="J72" s="120">
        <v>9.6769144047672118E-2</v>
      </c>
      <c r="K72" s="120">
        <v>1.2327838658409812E-2</v>
      </c>
      <c r="M72" s="342"/>
      <c r="P72"/>
      <c r="Q72" s="307"/>
    </row>
    <row r="73" spans="1:21" s="295" customFormat="1" x14ac:dyDescent="0.2">
      <c r="A73" s="295" t="s">
        <v>435</v>
      </c>
      <c r="B73" s="126">
        <v>474033.89148340025</v>
      </c>
      <c r="C73" s="126">
        <v>146891.70983099993</v>
      </c>
      <c r="D73" s="126">
        <v>146431.08226580001</v>
      </c>
      <c r="E73" s="127">
        <v>-3.1358309174144283E-3</v>
      </c>
      <c r="G73" s="126">
        <v>377230.84266999993</v>
      </c>
      <c r="H73" s="126">
        <v>123360.43540999993</v>
      </c>
      <c r="I73" s="126">
        <v>123645.30384999997</v>
      </c>
      <c r="J73" s="128">
        <v>2.3092366612784687E-3</v>
      </c>
      <c r="K73" s="128">
        <v>5.9314508284918077E-2</v>
      </c>
      <c r="M73" s="342"/>
      <c r="N73" s="297"/>
      <c r="P73"/>
      <c r="Q73" s="307"/>
    </row>
    <row r="74" spans="1:21" s="295" customFormat="1" x14ac:dyDescent="0.2">
      <c r="A74" s="295" t="s">
        <v>62</v>
      </c>
      <c r="B74" s="126">
        <v>99350.213780099992</v>
      </c>
      <c r="C74" s="126">
        <v>36413.551255700004</v>
      </c>
      <c r="D74" s="126">
        <v>32337.229862000007</v>
      </c>
      <c r="E74" s="127">
        <v>-0.11194517571427232</v>
      </c>
      <c r="G74" s="126">
        <v>302829.06905000005</v>
      </c>
      <c r="H74" s="126">
        <v>112405.60741999996</v>
      </c>
      <c r="I74" s="126">
        <v>103980.77008999995</v>
      </c>
      <c r="J74" s="128">
        <v>-7.4950329644328795E-2</v>
      </c>
      <c r="K74" s="128">
        <v>4.9881136257771956E-2</v>
      </c>
      <c r="M74" s="342"/>
      <c r="N74" s="297"/>
      <c r="P74"/>
      <c r="Q74" s="307"/>
    </row>
    <row r="75" spans="1:21" s="295" customFormat="1" x14ac:dyDescent="0.2">
      <c r="A75" s="295" t="s">
        <v>10</v>
      </c>
      <c r="B75" s="126"/>
      <c r="C75" s="126"/>
      <c r="D75" s="126"/>
      <c r="E75" s="127"/>
      <c r="G75" s="126">
        <v>260080</v>
      </c>
      <c r="H75" s="126">
        <v>95395</v>
      </c>
      <c r="I75" s="126">
        <v>75334</v>
      </c>
      <c r="J75" s="128">
        <v>-0.21029404056816392</v>
      </c>
      <c r="K75" s="128">
        <v>3.6138850631616766E-2</v>
      </c>
      <c r="M75" s="342"/>
      <c r="N75" s="297"/>
      <c r="P75"/>
      <c r="Q75" s="307"/>
    </row>
    <row r="76" spans="1:21" s="107" customFormat="1" x14ac:dyDescent="0.2">
      <c r="A76" s="107" t="s">
        <v>474</v>
      </c>
      <c r="B76" s="116"/>
      <c r="C76" s="116"/>
      <c r="D76" s="116"/>
      <c r="E76" s="119"/>
      <c r="G76" s="116">
        <v>212312.35867000005</v>
      </c>
      <c r="H76" s="116">
        <v>79260.068859999999</v>
      </c>
      <c r="I76" s="116">
        <v>61997.523520000002</v>
      </c>
      <c r="J76" s="120">
        <v>-0.21779624454391366</v>
      </c>
      <c r="K76" s="120">
        <v>2.9741142671561679E-2</v>
      </c>
      <c r="M76" s="342"/>
      <c r="N76" s="298"/>
      <c r="P76"/>
      <c r="Q76" s="307"/>
    </row>
    <row r="77" spans="1:21" s="295" customFormat="1" x14ac:dyDescent="0.2">
      <c r="A77" s="295" t="s">
        <v>262</v>
      </c>
      <c r="B77" s="302">
        <v>287499.77309680003</v>
      </c>
      <c r="C77" s="302">
        <v>115246.46551000007</v>
      </c>
      <c r="D77" s="302">
        <v>80175.926555100072</v>
      </c>
      <c r="E77" s="127">
        <v>-0.30430901980119196</v>
      </c>
      <c r="G77" s="302">
        <v>356340.20281999989</v>
      </c>
      <c r="H77" s="302">
        <v>133251.43347999998</v>
      </c>
      <c r="I77" s="302">
        <v>93947.366179999983</v>
      </c>
      <c r="J77" s="128">
        <v>-0.29496168464033246</v>
      </c>
      <c r="K77" s="128">
        <v>4.5067961791658805E-2</v>
      </c>
      <c r="M77" s="342"/>
      <c r="N77" s="297"/>
      <c r="P77"/>
      <c r="Q77" s="307"/>
    </row>
    <row r="78" spans="1:21" s="295" customFormat="1" x14ac:dyDescent="0.2">
      <c r="A78" s="303" t="s">
        <v>438</v>
      </c>
      <c r="B78" s="304">
        <v>250268.91406360021</v>
      </c>
      <c r="C78" s="304">
        <v>68587.295745299969</v>
      </c>
      <c r="D78" s="304">
        <v>72023.176482900002</v>
      </c>
      <c r="E78" s="305">
        <v>5.0095002292541713E-2</v>
      </c>
      <c r="F78" s="303"/>
      <c r="G78" s="309">
        <v>249672.56713999991</v>
      </c>
      <c r="H78" s="304">
        <v>76267.632520000043</v>
      </c>
      <c r="I78" s="304">
        <v>74903.911369999958</v>
      </c>
      <c r="J78" s="305">
        <v>-1.7880732690141787E-2</v>
      </c>
      <c r="K78" s="128">
        <v>3.5932530659785612E-2</v>
      </c>
      <c r="M78" s="342"/>
      <c r="N78" s="297"/>
      <c r="P78"/>
      <c r="Q78" s="307"/>
    </row>
    <row r="79" spans="1:21" s="295" customFormat="1" x14ac:dyDescent="0.2">
      <c r="A79" s="310" t="s">
        <v>3</v>
      </c>
      <c r="B79" s="311">
        <v>484287.04432229995</v>
      </c>
      <c r="C79" s="311">
        <v>150810.88900999998</v>
      </c>
      <c r="D79" s="311">
        <v>159082.2664538</v>
      </c>
      <c r="E79" s="312">
        <v>5.4846022711606324E-2</v>
      </c>
      <c r="F79" s="310"/>
      <c r="G79" s="311">
        <v>142156.13679000005</v>
      </c>
      <c r="H79" s="311">
        <v>53546.867170000005</v>
      </c>
      <c r="I79" s="311">
        <v>63195.67113000001</v>
      </c>
      <c r="J79" s="313">
        <v>0.18019362233400305</v>
      </c>
      <c r="K79" s="313">
        <v>3.0315912065360214E-2</v>
      </c>
      <c r="M79" s="342"/>
      <c r="N79" s="297"/>
      <c r="P79" s="2"/>
      <c r="Q79" s="308"/>
    </row>
    <row r="80" spans="1:21" s="14" customFormat="1" x14ac:dyDescent="0.2">
      <c r="A80" s="9" t="s">
        <v>414</v>
      </c>
      <c r="B80" s="9"/>
      <c r="C80" s="9"/>
      <c r="D80" s="9"/>
      <c r="E80" s="9"/>
      <c r="F80" s="9"/>
      <c r="G80" s="9"/>
      <c r="H80" s="9"/>
      <c r="I80" s="9"/>
      <c r="J80" s="9"/>
      <c r="K80" s="9"/>
      <c r="L80" s="15"/>
      <c r="M80" s="15"/>
      <c r="N80" s="299"/>
      <c r="P80"/>
      <c r="Q80"/>
    </row>
    <row r="81" spans="1:10" s="107" customFormat="1" ht="11.25" x14ac:dyDescent="0.2">
      <c r="A81" s="107" t="s">
        <v>263</v>
      </c>
      <c r="G81" s="116"/>
    </row>
    <row r="82" spans="1:10" x14ac:dyDescent="0.2">
      <c r="E82" s="306"/>
      <c r="F82" s="306"/>
      <c r="G82" s="116"/>
      <c r="H82" s="306"/>
      <c r="I82" s="306"/>
      <c r="J82" s="306"/>
    </row>
    <row r="83" spans="1:10" x14ac:dyDescent="0.2">
      <c r="A83" s="105"/>
      <c r="E83" s="306"/>
      <c r="F83" s="306"/>
      <c r="G83" s="116"/>
      <c r="H83" s="306"/>
      <c r="I83" s="306"/>
      <c r="J83" s="306"/>
    </row>
    <row r="84" spans="1:10" x14ac:dyDescent="0.2">
      <c r="G84" s="296"/>
    </row>
    <row r="85" spans="1:10" x14ac:dyDescent="0.2">
      <c r="G85" s="296"/>
    </row>
  </sheetData>
  <sortState xmlns:xlrd2="http://schemas.microsoft.com/office/spreadsheetml/2017/richdata2" ref="A9:I22">
    <sortCondition descending="1" ref="I9:I22"/>
  </sortState>
  <mergeCells count="12">
    <mergeCell ref="A1:K1"/>
    <mergeCell ref="A2:K2"/>
    <mergeCell ref="B3:E3"/>
    <mergeCell ref="G3:K3"/>
    <mergeCell ref="C4:E4"/>
    <mergeCell ref="H4:K4"/>
    <mergeCell ref="A56:K56"/>
    <mergeCell ref="A57:K57"/>
    <mergeCell ref="B58:E58"/>
    <mergeCell ref="G58:K58"/>
    <mergeCell ref="C59:E59"/>
    <mergeCell ref="H59:K59"/>
  </mergeCells>
  <pageMargins left="0.70866141732283472" right="0.70866141732283472" top="0.74803149606299213" bottom="0.74803149606299213" header="0.31496062992125984" footer="0.31496062992125984"/>
  <pageSetup scale="74" orientation="portrait" r:id="rId1"/>
  <headerFooter>
    <oddFooter>&amp;C&amp;P</oddFooter>
  </headerFooter>
  <rowBreaks count="1" manualBreakCount="1">
    <brk id="54" max="1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tabColor rgb="FFFFC000"/>
  </sheetPr>
  <dimension ref="A1:X493"/>
  <sheetViews>
    <sheetView zoomScaleNormal="100" workbookViewId="0">
      <selection sqref="A1:J1"/>
    </sheetView>
  </sheetViews>
  <sheetFormatPr baseColWidth="10" defaultColWidth="11.42578125" defaultRowHeight="11.25" x14ac:dyDescent="0.2"/>
  <cols>
    <col min="1" max="1" width="36.5703125" style="14" customWidth="1"/>
    <col min="2" max="5" width="11.7109375" style="14" customWidth="1"/>
    <col min="6" max="6" width="2.7109375" style="14" customWidth="1"/>
    <col min="7" max="13" width="11.7109375" style="14" customWidth="1"/>
    <col min="14" max="14" width="5.7109375" style="14" bestFit="1" customWidth="1"/>
    <col min="15" max="15" width="15.5703125" style="172" customWidth="1"/>
    <col min="16" max="16" width="20.140625" style="172" customWidth="1"/>
    <col min="17" max="17" width="15.5703125" style="172" customWidth="1"/>
    <col min="18" max="18" width="15.42578125" style="14" customWidth="1"/>
    <col min="19" max="19" width="12" style="14" customWidth="1"/>
    <col min="20" max="20" width="14" style="14" customWidth="1"/>
    <col min="21" max="21" width="12" style="14" customWidth="1"/>
    <col min="22" max="23" width="15.140625" style="14" bestFit="1" customWidth="1"/>
    <col min="24" max="16384" width="11.42578125" style="14"/>
  </cols>
  <sheetData>
    <row r="1" spans="1:18" ht="20.100000000000001" customHeight="1" x14ac:dyDescent="0.2">
      <c r="A1" s="404" t="s">
        <v>254</v>
      </c>
      <c r="B1" s="404"/>
      <c r="C1" s="404"/>
      <c r="D1" s="404"/>
      <c r="E1" s="404"/>
      <c r="F1" s="404"/>
      <c r="G1" s="404"/>
      <c r="H1" s="404"/>
      <c r="I1" s="404"/>
      <c r="J1" s="404"/>
      <c r="K1" s="357"/>
      <c r="L1" s="357"/>
      <c r="M1" s="357"/>
      <c r="N1" s="83"/>
      <c r="O1" s="169"/>
      <c r="P1" s="169"/>
      <c r="Q1" s="169"/>
      <c r="R1" s="83"/>
    </row>
    <row r="2" spans="1:18" ht="20.100000000000001" customHeight="1" x14ac:dyDescent="0.15">
      <c r="A2" s="405" t="s">
        <v>152</v>
      </c>
      <c r="B2" s="405"/>
      <c r="C2" s="405"/>
      <c r="D2" s="405"/>
      <c r="E2" s="405"/>
      <c r="F2" s="405"/>
      <c r="G2" s="405"/>
      <c r="H2" s="405"/>
      <c r="I2" s="405"/>
      <c r="J2" s="405"/>
      <c r="K2" s="357"/>
      <c r="L2" s="357"/>
      <c r="M2" s="357"/>
      <c r="N2" s="257"/>
      <c r="O2" s="257"/>
      <c r="P2" s="257"/>
      <c r="Q2" s="257"/>
      <c r="R2" s="257"/>
    </row>
    <row r="3" spans="1:18" s="20" customFormat="1" x14ac:dyDescent="0.2">
      <c r="A3" s="17"/>
      <c r="B3" s="406" t="s">
        <v>101</v>
      </c>
      <c r="C3" s="406"/>
      <c r="D3" s="406"/>
      <c r="E3" s="406"/>
      <c r="F3" s="358"/>
      <c r="G3" s="406" t="s">
        <v>422</v>
      </c>
      <c r="H3" s="406"/>
      <c r="I3" s="406"/>
      <c r="J3" s="406"/>
      <c r="K3" s="358"/>
      <c r="L3" s="358"/>
      <c r="M3" s="358"/>
      <c r="N3" s="91"/>
      <c r="O3" s="170"/>
      <c r="P3" s="170"/>
      <c r="Q3" s="170"/>
      <c r="R3" s="91"/>
    </row>
    <row r="4" spans="1:18" s="20" customFormat="1" x14ac:dyDescent="0.2">
      <c r="A4" s="17" t="s">
        <v>258</v>
      </c>
      <c r="B4" s="409">
        <v>2019</v>
      </c>
      <c r="C4" s="407" t="s">
        <v>512</v>
      </c>
      <c r="D4" s="407"/>
      <c r="E4" s="407"/>
      <c r="F4" s="358"/>
      <c r="G4" s="409">
        <v>2019</v>
      </c>
      <c r="H4" s="407" t="s">
        <v>526</v>
      </c>
      <c r="I4" s="407"/>
      <c r="J4" s="407"/>
      <c r="K4" s="358"/>
      <c r="L4" s="358"/>
      <c r="M4" s="358"/>
      <c r="N4" s="91"/>
      <c r="O4" s="170"/>
      <c r="P4" s="170"/>
      <c r="Q4" s="170"/>
      <c r="R4" s="91"/>
    </row>
    <row r="5" spans="1:18" s="20" customFormat="1" x14ac:dyDescent="0.2">
      <c r="A5" s="123"/>
      <c r="B5" s="410"/>
      <c r="C5" s="256">
        <v>2019</v>
      </c>
      <c r="D5" s="256">
        <v>2020</v>
      </c>
      <c r="E5" s="359" t="s">
        <v>524</v>
      </c>
      <c r="F5" s="125"/>
      <c r="G5" s="410"/>
      <c r="H5" s="256">
        <v>2019</v>
      </c>
      <c r="I5" s="256">
        <v>2020</v>
      </c>
      <c r="J5" s="359" t="s">
        <v>524</v>
      </c>
      <c r="K5" s="358"/>
      <c r="L5" s="358"/>
      <c r="M5" s="358"/>
      <c r="O5" s="171"/>
      <c r="P5" s="171"/>
      <c r="Q5" s="171"/>
    </row>
    <row r="6" spans="1:18" x14ac:dyDescent="0.2">
      <c r="A6" s="9"/>
      <c r="B6" s="9"/>
      <c r="C6" s="9"/>
      <c r="D6" s="9"/>
      <c r="E6" s="9"/>
      <c r="F6" s="9"/>
      <c r="G6" s="9"/>
      <c r="H6" s="9"/>
      <c r="I6" s="9"/>
      <c r="J6" s="9"/>
      <c r="K6" s="9"/>
      <c r="L6" s="9"/>
      <c r="M6" s="9"/>
    </row>
    <row r="7" spans="1:18" s="21" customFormat="1" x14ac:dyDescent="0.2">
      <c r="A7" s="86" t="s">
        <v>288</v>
      </c>
      <c r="B7" s="86">
        <v>3436975.7314724</v>
      </c>
      <c r="C7" s="86">
        <v>1487067.5866834</v>
      </c>
      <c r="D7" s="86">
        <v>1444104.1355623002</v>
      </c>
      <c r="E7" s="87">
        <v>-2.889139102071411</v>
      </c>
      <c r="F7" s="86"/>
      <c r="G7" s="86">
        <v>7224574.9379899986</v>
      </c>
      <c r="H7" s="86">
        <v>3604843.0067099999</v>
      </c>
      <c r="I7" s="86">
        <v>3045326.3714599987</v>
      </c>
      <c r="J7" s="16">
        <v>-15.52124833754273</v>
      </c>
      <c r="K7" s="16"/>
      <c r="L7" s="16"/>
      <c r="M7" s="16"/>
      <c r="O7" s="173"/>
      <c r="P7" s="201"/>
      <c r="Q7" s="201"/>
    </row>
    <row r="8" spans="1:18" s="20" customFormat="1" ht="11.25" customHeight="1" x14ac:dyDescent="0.2">
      <c r="A8" s="17"/>
      <c r="B8" s="18"/>
      <c r="C8" s="18"/>
      <c r="D8" s="18"/>
      <c r="E8" s="16"/>
      <c r="F8" s="16"/>
      <c r="G8" s="18"/>
      <c r="H8" s="18"/>
      <c r="I8" s="18"/>
      <c r="J8" s="16"/>
      <c r="K8" s="16"/>
      <c r="L8" s="16"/>
      <c r="M8" s="16"/>
      <c r="O8" s="173"/>
      <c r="P8" s="178"/>
      <c r="Q8" s="178"/>
    </row>
    <row r="9" spans="1:18" s="20" customFormat="1" ht="11.25" customHeight="1" x14ac:dyDescent="0.2">
      <c r="A9" s="17" t="s">
        <v>255</v>
      </c>
      <c r="B9" s="18">
        <v>2814494.0042326003</v>
      </c>
      <c r="C9" s="18">
        <v>1307635.6633891</v>
      </c>
      <c r="D9" s="18">
        <v>1255599.7707033004</v>
      </c>
      <c r="E9" s="16">
        <v>-3.9793876951118108</v>
      </c>
      <c r="F9" s="16"/>
      <c r="G9" s="18">
        <v>5978483.6627299991</v>
      </c>
      <c r="H9" s="18">
        <v>3231534.8823199999</v>
      </c>
      <c r="I9" s="18">
        <v>2664350.0912499987</v>
      </c>
      <c r="J9" s="16">
        <v>-17.551560225239001</v>
      </c>
      <c r="K9" s="16"/>
      <c r="L9" s="16"/>
      <c r="M9" s="16"/>
      <c r="O9" s="173"/>
      <c r="P9" s="171"/>
      <c r="Q9" s="171"/>
    </row>
    <row r="10" spans="1:18" s="20" customFormat="1" ht="11.25" customHeight="1" x14ac:dyDescent="0.2">
      <c r="A10" s="17"/>
      <c r="B10" s="18"/>
      <c r="C10" s="18"/>
      <c r="D10" s="18"/>
      <c r="E10" s="16"/>
      <c r="F10" s="16"/>
      <c r="G10" s="18"/>
      <c r="H10" s="18"/>
      <c r="I10" s="18"/>
      <c r="J10" s="16"/>
      <c r="K10" s="16"/>
      <c r="L10" s="16"/>
      <c r="M10" s="16"/>
      <c r="O10" s="173"/>
      <c r="P10" s="171"/>
      <c r="Q10" s="171"/>
    </row>
    <row r="11" spans="1:18" s="20" customFormat="1" ht="11.25" customHeight="1" x14ac:dyDescent="0.2">
      <c r="A11" s="17" t="s">
        <v>174</v>
      </c>
      <c r="B11" s="18">
        <v>2683699.7753726002</v>
      </c>
      <c r="C11" s="18">
        <v>1292925.6905890999</v>
      </c>
      <c r="D11" s="18">
        <v>1247753.4234633003</v>
      </c>
      <c r="E11" s="16">
        <v>-3.4938022698905087</v>
      </c>
      <c r="F11" s="16"/>
      <c r="G11" s="18">
        <v>5384000.8028599992</v>
      </c>
      <c r="H11" s="18">
        <v>3167330.2795699998</v>
      </c>
      <c r="I11" s="18">
        <v>2620420.8608099986</v>
      </c>
      <c r="J11" s="16">
        <v>-17.267205200786648</v>
      </c>
      <c r="K11" s="127"/>
      <c r="L11" s="16"/>
      <c r="M11" s="16"/>
      <c r="O11" s="173"/>
      <c r="P11" s="178"/>
      <c r="Q11" s="171"/>
    </row>
    <row r="12" spans="1:18" ht="10.9" customHeight="1" x14ac:dyDescent="0.2">
      <c r="A12" s="10" t="s">
        <v>170</v>
      </c>
      <c r="B12" s="11">
        <v>652522.52222640009</v>
      </c>
      <c r="C12" s="11">
        <v>539039.50885549979</v>
      </c>
      <c r="D12" s="11">
        <v>529217.48109090014</v>
      </c>
      <c r="E12" s="12">
        <v>-1.8221350389425055</v>
      </c>
      <c r="F12" s="12"/>
      <c r="G12" s="11">
        <v>1248530.5140900004</v>
      </c>
      <c r="H12" s="11">
        <v>1048096.2084299995</v>
      </c>
      <c r="I12" s="11">
        <v>811585.47105999966</v>
      </c>
      <c r="J12" s="12">
        <v>-22.565746872062647</v>
      </c>
      <c r="K12" s="351"/>
      <c r="L12" s="12"/>
      <c r="M12" s="12"/>
      <c r="O12" s="174"/>
    </row>
    <row r="13" spans="1:18" ht="10.9" customHeight="1" x14ac:dyDescent="0.2">
      <c r="A13" s="10" t="s">
        <v>93</v>
      </c>
      <c r="B13" s="11">
        <v>673611.96866810007</v>
      </c>
      <c r="C13" s="11">
        <v>166725.45401580006</v>
      </c>
      <c r="D13" s="11">
        <v>158304.8243978</v>
      </c>
      <c r="E13" s="12">
        <v>-5.0505963037905843</v>
      </c>
      <c r="F13" s="12"/>
      <c r="G13" s="11">
        <v>620202.04402999976</v>
      </c>
      <c r="H13" s="11">
        <v>147121.17430000001</v>
      </c>
      <c r="I13" s="11">
        <v>132062.80682999996</v>
      </c>
      <c r="J13" s="12">
        <v>-10.235350242171123</v>
      </c>
      <c r="K13" s="351"/>
      <c r="L13" s="12"/>
      <c r="M13" s="12"/>
      <c r="O13" s="174"/>
    </row>
    <row r="14" spans="1:18" ht="11.25" customHeight="1" x14ac:dyDescent="0.2">
      <c r="A14" s="10" t="s">
        <v>94</v>
      </c>
      <c r="B14" s="11">
        <v>153364.13709989996</v>
      </c>
      <c r="C14" s="11">
        <v>16028.2996</v>
      </c>
      <c r="D14" s="11">
        <v>14654.384900000001</v>
      </c>
      <c r="E14" s="12">
        <v>-8.5718057079491956</v>
      </c>
      <c r="F14" s="12"/>
      <c r="G14" s="11">
        <v>188571.26445000002</v>
      </c>
      <c r="H14" s="11">
        <v>20564.41044</v>
      </c>
      <c r="I14" s="11">
        <v>17503.842559999994</v>
      </c>
      <c r="J14" s="12">
        <v>-14.882837944368546</v>
      </c>
      <c r="K14" s="351"/>
      <c r="L14" s="12"/>
      <c r="M14" s="12"/>
      <c r="O14" s="174"/>
    </row>
    <row r="15" spans="1:18" ht="11.25" customHeight="1" x14ac:dyDescent="0.2">
      <c r="A15" s="10" t="s">
        <v>424</v>
      </c>
      <c r="B15" s="11">
        <v>144642.4711</v>
      </c>
      <c r="C15" s="11">
        <v>40644.155140000003</v>
      </c>
      <c r="D15" s="11">
        <v>31516.476600000002</v>
      </c>
      <c r="E15" s="12">
        <v>-22.457542809192219</v>
      </c>
      <c r="F15" s="12"/>
      <c r="G15" s="11">
        <v>366825.69047000003</v>
      </c>
      <c r="H15" s="11">
        <v>95386.948300000018</v>
      </c>
      <c r="I15" s="11">
        <v>74177.964510000005</v>
      </c>
      <c r="J15" s="12">
        <v>-22.234681125656692</v>
      </c>
      <c r="K15" s="351"/>
      <c r="L15" s="12"/>
      <c r="M15" s="12"/>
      <c r="O15" s="174"/>
    </row>
    <row r="16" spans="1:18" ht="11.25" customHeight="1" x14ac:dyDescent="0.2">
      <c r="A16" s="10" t="s">
        <v>95</v>
      </c>
      <c r="B16" s="11">
        <v>155286.99638140001</v>
      </c>
      <c r="C16" s="11">
        <v>144314.66198140002</v>
      </c>
      <c r="D16" s="11">
        <v>118844.01741340001</v>
      </c>
      <c r="E16" s="12">
        <v>-17.649381024973593</v>
      </c>
      <c r="F16" s="12"/>
      <c r="G16" s="11">
        <v>213311.74694000019</v>
      </c>
      <c r="H16" s="11">
        <v>198500.82030000014</v>
      </c>
      <c r="I16" s="11">
        <v>156549.31931000002</v>
      </c>
      <c r="J16" s="12">
        <v>-21.134170088867933</v>
      </c>
      <c r="K16" s="351"/>
      <c r="L16" s="12"/>
      <c r="M16" s="12"/>
      <c r="O16" s="174"/>
    </row>
    <row r="17" spans="1:22" ht="11.25" customHeight="1" x14ac:dyDescent="0.2">
      <c r="A17" s="10" t="s">
        <v>313</v>
      </c>
      <c r="B17" s="11">
        <v>131507.57788</v>
      </c>
      <c r="C17" s="11">
        <v>67800.19461000002</v>
      </c>
      <c r="D17" s="11">
        <v>65402.133300000001</v>
      </c>
      <c r="E17" s="12">
        <v>-3.5369534317624556</v>
      </c>
      <c r="F17" s="12"/>
      <c r="G17" s="11">
        <v>129115.52643999997</v>
      </c>
      <c r="H17" s="11">
        <v>68738.658910000013</v>
      </c>
      <c r="I17" s="11">
        <v>64197.153760000001</v>
      </c>
      <c r="J17" s="12">
        <v>-6.6069155581668184</v>
      </c>
      <c r="K17" s="351"/>
      <c r="L17" s="12"/>
      <c r="M17" s="12"/>
      <c r="O17" s="174"/>
    </row>
    <row r="18" spans="1:22" ht="11.25" customHeight="1" x14ac:dyDescent="0.2">
      <c r="A18" s="10" t="s">
        <v>383</v>
      </c>
      <c r="B18" s="11">
        <v>111865.68983050005</v>
      </c>
      <c r="C18" s="11">
        <v>87115.996346000014</v>
      </c>
      <c r="D18" s="11">
        <v>84388.349614000035</v>
      </c>
      <c r="E18" s="12">
        <v>-3.1310515248732713</v>
      </c>
      <c r="F18" s="12"/>
      <c r="G18" s="11">
        <v>557452.97495000018</v>
      </c>
      <c r="H18" s="11">
        <v>423143.49315000017</v>
      </c>
      <c r="I18" s="11">
        <v>402488.66964999971</v>
      </c>
      <c r="J18" s="12">
        <v>-4.8812811337922426</v>
      </c>
      <c r="K18" s="351"/>
      <c r="L18" s="12"/>
      <c r="M18" s="12"/>
      <c r="O18" s="174"/>
    </row>
    <row r="19" spans="1:22" ht="11.25" customHeight="1" x14ac:dyDescent="0.2">
      <c r="A19" s="10" t="s">
        <v>334</v>
      </c>
      <c r="B19" s="11">
        <v>67796.033710000003</v>
      </c>
      <c r="C19" s="11">
        <v>64401.415719999997</v>
      </c>
      <c r="D19" s="11">
        <v>69783.637866000005</v>
      </c>
      <c r="E19" s="12">
        <v>8.3573040838115418</v>
      </c>
      <c r="F19" s="12"/>
      <c r="G19" s="11">
        <v>103236.02200000003</v>
      </c>
      <c r="H19" s="11">
        <v>97976.914170000033</v>
      </c>
      <c r="I19" s="11">
        <v>91663.044059999986</v>
      </c>
      <c r="J19" s="12">
        <v>-6.444242670313983</v>
      </c>
      <c r="K19" s="351"/>
      <c r="L19" s="12"/>
      <c r="M19" s="12"/>
      <c r="O19" s="174"/>
    </row>
    <row r="20" spans="1:22" ht="11.25" customHeight="1" x14ac:dyDescent="0.2">
      <c r="A20" s="10" t="s">
        <v>96</v>
      </c>
      <c r="B20" s="11">
        <v>29902.00318</v>
      </c>
      <c r="C20" s="11">
        <v>26223.725609999998</v>
      </c>
      <c r="D20" s="11">
        <v>25366.546038200002</v>
      </c>
      <c r="E20" s="12">
        <v>-3.2687177426579126</v>
      </c>
      <c r="F20" s="12"/>
      <c r="G20" s="11">
        <v>40889.042990000002</v>
      </c>
      <c r="H20" s="11">
        <v>35248.359570000001</v>
      </c>
      <c r="I20" s="11">
        <v>32363.942200000009</v>
      </c>
      <c r="J20" s="12">
        <v>-8.1831251303250099</v>
      </c>
      <c r="K20" s="351"/>
      <c r="L20" s="12"/>
      <c r="M20" s="12"/>
      <c r="O20" s="174"/>
    </row>
    <row r="21" spans="1:22" ht="11.25" customHeight="1" x14ac:dyDescent="0.2">
      <c r="A21" s="10" t="s">
        <v>171</v>
      </c>
      <c r="B21" s="11">
        <v>86489.630463999987</v>
      </c>
      <c r="C21" s="11">
        <v>6.5000000000000002E-2</v>
      </c>
      <c r="D21" s="11">
        <v>6.56</v>
      </c>
      <c r="E21" s="12">
        <v>9992.3076923076915</v>
      </c>
      <c r="F21" s="12"/>
      <c r="G21" s="11">
        <v>86610.934370000003</v>
      </c>
      <c r="H21" s="11">
        <v>7.4749999999999997E-2</v>
      </c>
      <c r="I21" s="11">
        <v>19.954000000000001</v>
      </c>
      <c r="J21" s="12">
        <v>26594.314381270902</v>
      </c>
      <c r="K21" s="351"/>
      <c r="L21" s="12"/>
      <c r="M21" s="12"/>
      <c r="O21" s="174"/>
    </row>
    <row r="22" spans="1:22" ht="11.25" customHeight="1" x14ac:dyDescent="0.2">
      <c r="A22" s="10" t="s">
        <v>389</v>
      </c>
      <c r="B22" s="11">
        <v>144303.1982899</v>
      </c>
      <c r="C22" s="11">
        <v>0.1</v>
      </c>
      <c r="D22" s="11">
        <v>424.89499999999998</v>
      </c>
      <c r="E22" s="12">
        <v>424795</v>
      </c>
      <c r="F22" s="12"/>
      <c r="G22" s="11">
        <v>197956.09205999997</v>
      </c>
      <c r="H22" s="11">
        <v>0.15</v>
      </c>
      <c r="I22" s="11">
        <v>476.35750000000002</v>
      </c>
      <c r="J22" s="12">
        <v>317471.66666666669</v>
      </c>
      <c r="K22" s="351"/>
      <c r="L22" s="12"/>
      <c r="M22" s="12"/>
      <c r="O22" s="174"/>
    </row>
    <row r="23" spans="1:22" ht="11.25" customHeight="1" x14ac:dyDescent="0.2">
      <c r="A23" s="10" t="s">
        <v>97</v>
      </c>
      <c r="B23" s="11">
        <v>220455.55709239992</v>
      </c>
      <c r="C23" s="11">
        <v>136668.98619040003</v>
      </c>
      <c r="D23" s="11">
        <v>145171.00313999993</v>
      </c>
      <c r="E23" s="12">
        <v>6.2208824303089187</v>
      </c>
      <c r="F23" s="12"/>
      <c r="G23" s="11">
        <v>1527871.2354199982</v>
      </c>
      <c r="H23" s="11">
        <v>1021336.6603699998</v>
      </c>
      <c r="I23" s="11">
        <v>825461.83661</v>
      </c>
      <c r="J23" s="12">
        <v>-19.178281888857313</v>
      </c>
      <c r="K23" s="351"/>
      <c r="L23" s="12"/>
      <c r="M23" s="12"/>
      <c r="O23" s="174"/>
    </row>
    <row r="24" spans="1:22" ht="11.25" customHeight="1" x14ac:dyDescent="0.2">
      <c r="A24" s="10" t="s">
        <v>99</v>
      </c>
      <c r="B24" s="11">
        <v>100111.51416999999</v>
      </c>
      <c r="C24" s="11">
        <v>405.35199999999998</v>
      </c>
      <c r="D24" s="11">
        <v>202.35</v>
      </c>
      <c r="E24" s="12">
        <v>-50.080423927845423</v>
      </c>
      <c r="F24" s="12"/>
      <c r="G24" s="11">
        <v>78648.549249999982</v>
      </c>
      <c r="H24" s="11">
        <v>337.32829000000004</v>
      </c>
      <c r="I24" s="11">
        <v>209.7679</v>
      </c>
      <c r="J24" s="12">
        <v>-37.814910216987741</v>
      </c>
      <c r="K24" s="351"/>
      <c r="L24" s="12"/>
      <c r="M24" s="12"/>
      <c r="O24" s="174"/>
    </row>
    <row r="25" spans="1:22" ht="11.25" customHeight="1" x14ac:dyDescent="0.2">
      <c r="A25" s="10" t="s">
        <v>0</v>
      </c>
      <c r="B25" s="11">
        <v>11840.475280000001</v>
      </c>
      <c r="C25" s="11">
        <v>3557.7755199999992</v>
      </c>
      <c r="D25" s="11">
        <v>4470.7641029999986</v>
      </c>
      <c r="E25" s="12">
        <v>25.661781578619653</v>
      </c>
      <c r="F25" s="12"/>
      <c r="G25" s="11">
        <v>24779.165399999998</v>
      </c>
      <c r="H25" s="11">
        <v>10879.078590000003</v>
      </c>
      <c r="I25" s="11">
        <v>11660.73086</v>
      </c>
      <c r="J25" s="12">
        <v>7.1849124310811447</v>
      </c>
      <c r="K25" s="351"/>
      <c r="L25" s="12"/>
      <c r="M25" s="12"/>
      <c r="O25" s="174"/>
    </row>
    <row r="26" spans="1:22" ht="11.25" customHeight="1" x14ac:dyDescent="0.2">
      <c r="A26" s="9"/>
      <c r="B26" s="11"/>
      <c r="C26" s="11"/>
      <c r="D26" s="11"/>
      <c r="E26" s="12"/>
      <c r="F26" s="12"/>
      <c r="G26" s="11"/>
      <c r="H26" s="11"/>
      <c r="I26" s="11"/>
      <c r="J26" s="12"/>
      <c r="K26" s="351"/>
      <c r="L26" s="12"/>
      <c r="M26" s="12"/>
      <c r="O26" s="174"/>
    </row>
    <row r="27" spans="1:22" s="20" customFormat="1" ht="11.25" customHeight="1" x14ac:dyDescent="0.2">
      <c r="A27" s="89" t="s">
        <v>173</v>
      </c>
      <c r="B27" s="18">
        <v>130794.22886</v>
      </c>
      <c r="C27" s="18">
        <v>14709.9728</v>
      </c>
      <c r="D27" s="18">
        <v>7846.3472400000001</v>
      </c>
      <c r="E27" s="16">
        <v>-46.659675400623449</v>
      </c>
      <c r="F27" s="16"/>
      <c r="G27" s="18">
        <v>594482.85987000016</v>
      </c>
      <c r="H27" s="18">
        <v>64204.602750000005</v>
      </c>
      <c r="I27" s="18">
        <v>43929.230439999999</v>
      </c>
      <c r="J27" s="16">
        <v>-31.579312761965511</v>
      </c>
      <c r="K27" s="351"/>
      <c r="L27" s="16"/>
      <c r="M27" s="16"/>
      <c r="O27" s="173"/>
      <c r="P27" s="171"/>
      <c r="Q27" s="171"/>
    </row>
    <row r="28" spans="1:22" ht="11.25" customHeight="1" x14ac:dyDescent="0.2">
      <c r="A28" s="10" t="s">
        <v>320</v>
      </c>
      <c r="B28" s="11">
        <v>177.07499999999999</v>
      </c>
      <c r="C28" s="11">
        <v>95.2</v>
      </c>
      <c r="D28" s="11">
        <v>11.34</v>
      </c>
      <c r="E28" s="12">
        <v>-88.088235294117652</v>
      </c>
      <c r="F28" s="12"/>
      <c r="G28" s="11">
        <v>884.16592999999989</v>
      </c>
      <c r="H28" s="11">
        <v>441.56400000000002</v>
      </c>
      <c r="I28" s="11">
        <v>17.010000000000002</v>
      </c>
      <c r="J28" s="12">
        <v>-96.147783786721746</v>
      </c>
      <c r="K28" s="351"/>
      <c r="L28" s="12"/>
      <c r="M28" s="12"/>
      <c r="O28" s="200"/>
    </row>
    <row r="29" spans="1:22" ht="11.25" customHeight="1" x14ac:dyDescent="0.2">
      <c r="A29" s="10" t="s">
        <v>369</v>
      </c>
      <c r="B29" s="11">
        <v>10124.289640000001</v>
      </c>
      <c r="C29" s="11">
        <v>1930.3720000000001</v>
      </c>
      <c r="D29" s="11">
        <v>952.89009999999996</v>
      </c>
      <c r="E29" s="12">
        <v>-50.636970490661909</v>
      </c>
      <c r="F29" s="12"/>
      <c r="G29" s="11">
        <v>73412.902679999999</v>
      </c>
      <c r="H29" s="11">
        <v>13227.975550000003</v>
      </c>
      <c r="I29" s="11">
        <v>7447.6230400000004</v>
      </c>
      <c r="J29" s="12">
        <v>-43.697937663635919</v>
      </c>
      <c r="K29" s="351"/>
      <c r="L29" s="12"/>
      <c r="M29" s="12"/>
      <c r="O29" s="200"/>
    </row>
    <row r="30" spans="1:22" ht="11.25" customHeight="1" x14ac:dyDescent="0.2">
      <c r="A30" s="10" t="s">
        <v>172</v>
      </c>
      <c r="B30" s="11">
        <v>52.6</v>
      </c>
      <c r="C30" s="11">
        <v>0</v>
      </c>
      <c r="D30" s="11">
        <v>317.03699999999998</v>
      </c>
      <c r="E30" s="12" t="s">
        <v>527</v>
      </c>
      <c r="F30" s="12"/>
      <c r="G30" s="11">
        <v>191.47499999999999</v>
      </c>
      <c r="H30" s="11">
        <v>0</v>
      </c>
      <c r="I30" s="11">
        <v>1177.8382099999999</v>
      </c>
      <c r="J30" s="12" t="s">
        <v>527</v>
      </c>
      <c r="K30" s="351"/>
      <c r="L30" s="12"/>
      <c r="M30" s="12"/>
      <c r="O30" s="200"/>
    </row>
    <row r="31" spans="1:22" ht="11.25" customHeight="1" x14ac:dyDescent="0.2">
      <c r="A31" s="10" t="s">
        <v>335</v>
      </c>
      <c r="B31" s="11">
        <v>11948.18636</v>
      </c>
      <c r="C31" s="11">
        <v>1187.627</v>
      </c>
      <c r="D31" s="11">
        <v>1963.4335000000001</v>
      </c>
      <c r="E31" s="12">
        <v>65.324087444963794</v>
      </c>
      <c r="F31" s="12"/>
      <c r="G31" s="11">
        <v>87143.653470000005</v>
      </c>
      <c r="H31" s="11">
        <v>6527.9944599999999</v>
      </c>
      <c r="I31" s="11">
        <v>14213.216789999999</v>
      </c>
      <c r="J31" s="12">
        <v>117.72715766060867</v>
      </c>
      <c r="K31" s="351"/>
      <c r="L31" s="12"/>
      <c r="M31" s="12"/>
      <c r="O31" s="200"/>
      <c r="P31" s="218"/>
      <c r="Q31" s="175"/>
      <c r="R31" s="13"/>
      <c r="S31" s="13"/>
      <c r="T31" s="13"/>
      <c r="U31" s="13"/>
      <c r="V31" s="13"/>
    </row>
    <row r="32" spans="1:22" ht="11.25" customHeight="1" x14ac:dyDescent="0.2">
      <c r="A32" s="10" t="s">
        <v>364</v>
      </c>
      <c r="B32" s="11">
        <v>2970.5678799999996</v>
      </c>
      <c r="C32" s="11">
        <v>0</v>
      </c>
      <c r="D32" s="11">
        <v>0</v>
      </c>
      <c r="E32" s="12" t="s">
        <v>527</v>
      </c>
      <c r="F32" s="12"/>
      <c r="G32" s="11">
        <v>5227.1856799999996</v>
      </c>
      <c r="H32" s="11">
        <v>0</v>
      </c>
      <c r="I32" s="11">
        <v>0</v>
      </c>
      <c r="J32" s="12" t="s">
        <v>527</v>
      </c>
      <c r="K32" s="351"/>
      <c r="L32" s="12"/>
      <c r="M32" s="12"/>
      <c r="O32" s="200"/>
      <c r="Q32" s="175"/>
      <c r="R32" s="13"/>
      <c r="S32" s="13"/>
      <c r="T32" s="13"/>
      <c r="U32" s="13"/>
      <c r="V32" s="13"/>
    </row>
    <row r="33" spans="1:18" ht="11.25" customHeight="1" x14ac:dyDescent="0.2">
      <c r="A33" s="10" t="s">
        <v>425</v>
      </c>
      <c r="B33" s="11">
        <v>20.137999999999998</v>
      </c>
      <c r="C33" s="11">
        <v>2.1379999999999999</v>
      </c>
      <c r="D33" s="11">
        <v>3.375</v>
      </c>
      <c r="E33" s="12">
        <v>57.857811038353617</v>
      </c>
      <c r="F33" s="12"/>
      <c r="G33" s="11">
        <v>113.17010000000001</v>
      </c>
      <c r="H33" s="11">
        <v>7.8138500000000004</v>
      </c>
      <c r="I33" s="11">
        <v>11.955</v>
      </c>
      <c r="J33" s="12">
        <v>52.997562021282704</v>
      </c>
      <c r="K33" s="351"/>
      <c r="L33" s="12"/>
      <c r="M33" s="12"/>
      <c r="O33" s="200"/>
    </row>
    <row r="34" spans="1:18" ht="11.25" customHeight="1" x14ac:dyDescent="0.2">
      <c r="A34" s="10" t="s">
        <v>98</v>
      </c>
      <c r="B34" s="11">
        <v>73772.273220000003</v>
      </c>
      <c r="C34" s="11">
        <v>6834.3270000000002</v>
      </c>
      <c r="D34" s="11">
        <v>2571.7716</v>
      </c>
      <c r="E34" s="12">
        <v>-62.369790031995834</v>
      </c>
      <c r="F34" s="12"/>
      <c r="G34" s="11">
        <v>202221.81667000009</v>
      </c>
      <c r="H34" s="11">
        <v>17641.534669999997</v>
      </c>
      <c r="I34" s="11">
        <v>7255.6152499999998</v>
      </c>
      <c r="J34" s="12">
        <v>-58.871972389463323</v>
      </c>
      <c r="K34" s="351"/>
      <c r="L34" s="12"/>
      <c r="M34" s="12"/>
      <c r="O34" s="200"/>
    </row>
    <row r="35" spans="1:18" ht="11.25" customHeight="1" x14ac:dyDescent="0.2">
      <c r="A35" s="10" t="s">
        <v>336</v>
      </c>
      <c r="B35" s="11">
        <v>31656.492760000001</v>
      </c>
      <c r="C35" s="11">
        <v>4597.0527999999995</v>
      </c>
      <c r="D35" s="11">
        <v>2026.5000400000001</v>
      </c>
      <c r="E35" s="12">
        <v>-55.917407779175385</v>
      </c>
      <c r="F35" s="12"/>
      <c r="G35" s="11">
        <v>224972.83253000007</v>
      </c>
      <c r="H35" s="11">
        <v>26132.210140000003</v>
      </c>
      <c r="I35" s="11">
        <v>13805.97215</v>
      </c>
      <c r="J35" s="12">
        <v>-47.168754284324763</v>
      </c>
      <c r="K35" s="351"/>
      <c r="L35" s="12"/>
      <c r="M35" s="12"/>
      <c r="O35" s="200"/>
    </row>
    <row r="36" spans="1:18" ht="11.25" customHeight="1" x14ac:dyDescent="0.2">
      <c r="A36" s="10" t="s">
        <v>333</v>
      </c>
      <c r="B36" s="11">
        <v>0.3</v>
      </c>
      <c r="C36" s="11">
        <v>0</v>
      </c>
      <c r="D36" s="11">
        <v>0</v>
      </c>
      <c r="E36" s="12" t="s">
        <v>527</v>
      </c>
      <c r="F36" s="12"/>
      <c r="G36" s="11">
        <v>4.2300000000000004</v>
      </c>
      <c r="H36" s="11">
        <v>0</v>
      </c>
      <c r="I36" s="11">
        <v>0</v>
      </c>
      <c r="J36" s="12" t="s">
        <v>527</v>
      </c>
      <c r="K36" s="351">
        <v>0</v>
      </c>
      <c r="L36" s="12"/>
      <c r="M36" s="12"/>
      <c r="O36" s="200"/>
    </row>
    <row r="37" spans="1:18" ht="11.25" customHeight="1" x14ac:dyDescent="0.2">
      <c r="A37" s="10" t="s">
        <v>236</v>
      </c>
      <c r="B37" s="11">
        <v>72.305999999999997</v>
      </c>
      <c r="C37" s="11">
        <v>63.255999999999993</v>
      </c>
      <c r="D37" s="11">
        <v>0</v>
      </c>
      <c r="E37" s="12" t="s">
        <v>527</v>
      </c>
      <c r="F37" s="12"/>
      <c r="G37" s="11">
        <v>311.42781000000002</v>
      </c>
      <c r="H37" s="11">
        <v>225.51008000000002</v>
      </c>
      <c r="I37" s="11">
        <v>0</v>
      </c>
      <c r="J37" s="12" t="s">
        <v>527</v>
      </c>
      <c r="K37" s="127"/>
      <c r="L37" s="12"/>
      <c r="M37" s="12"/>
      <c r="O37" s="200"/>
    </row>
    <row r="38" spans="1:18" ht="11.25" customHeight="1" x14ac:dyDescent="0.2">
      <c r="B38" s="11"/>
      <c r="C38" s="11"/>
      <c r="D38" s="11"/>
      <c r="E38" s="12"/>
      <c r="F38" s="12"/>
      <c r="G38" s="11"/>
      <c r="H38" s="11"/>
      <c r="I38" s="11"/>
      <c r="J38" s="12"/>
      <c r="K38" s="127"/>
      <c r="L38" s="12"/>
      <c r="M38" s="12"/>
      <c r="O38" s="174"/>
    </row>
    <row r="39" spans="1:18" x14ac:dyDescent="0.2">
      <c r="A39" s="84"/>
      <c r="B39" s="90"/>
      <c r="C39" s="90"/>
      <c r="D39" s="90"/>
      <c r="E39" s="90"/>
      <c r="F39" s="90"/>
      <c r="G39" s="90"/>
      <c r="H39" s="90"/>
      <c r="I39" s="90"/>
      <c r="J39" s="90"/>
      <c r="K39" s="127"/>
      <c r="L39" s="11"/>
      <c r="M39" s="11"/>
      <c r="O39" s="174"/>
    </row>
    <row r="40" spans="1:18" x14ac:dyDescent="0.2">
      <c r="A40" s="9" t="s">
        <v>456</v>
      </c>
      <c r="B40" s="9"/>
      <c r="C40" s="9"/>
      <c r="D40" s="9"/>
      <c r="E40" s="9"/>
      <c r="F40" s="9"/>
      <c r="G40" s="9"/>
      <c r="H40" s="9"/>
      <c r="I40" s="9"/>
      <c r="J40" s="9"/>
      <c r="K40" s="127"/>
      <c r="L40" s="9"/>
      <c r="M40" s="9"/>
      <c r="O40" s="174"/>
    </row>
    <row r="41" spans="1:18" ht="47.45" customHeight="1" x14ac:dyDescent="0.25">
      <c r="A41" s="414" t="s">
        <v>508</v>
      </c>
      <c r="B41" s="414"/>
      <c r="C41" s="414"/>
      <c r="D41" s="414"/>
      <c r="E41" s="414"/>
      <c r="F41" s="414"/>
      <c r="G41" s="414"/>
      <c r="H41" s="414"/>
      <c r="I41" s="414"/>
      <c r="J41" s="414"/>
      <c r="K41" s="127"/>
      <c r="L41" s="344"/>
      <c r="M41" s="344"/>
      <c r="O41" s="174"/>
    </row>
    <row r="42" spans="1:18" ht="20.100000000000001" customHeight="1" x14ac:dyDescent="0.2">
      <c r="A42" s="404" t="s">
        <v>480</v>
      </c>
      <c r="B42" s="404"/>
      <c r="C42" s="404"/>
      <c r="D42" s="404"/>
      <c r="E42" s="404"/>
      <c r="F42" s="404"/>
      <c r="G42" s="404"/>
      <c r="H42" s="404"/>
      <c r="I42" s="404"/>
      <c r="J42" s="404"/>
      <c r="K42" s="127"/>
      <c r="L42" s="357"/>
      <c r="M42" s="357"/>
      <c r="N42" s="83"/>
      <c r="O42" s="169"/>
      <c r="P42" s="169"/>
      <c r="Q42" s="169"/>
      <c r="R42" s="83"/>
    </row>
    <row r="43" spans="1:18" ht="20.100000000000001" customHeight="1" x14ac:dyDescent="0.2">
      <c r="A43" s="405" t="s">
        <v>152</v>
      </c>
      <c r="B43" s="405"/>
      <c r="C43" s="405"/>
      <c r="D43" s="405"/>
      <c r="E43" s="405"/>
      <c r="F43" s="405"/>
      <c r="G43" s="405"/>
      <c r="H43" s="405"/>
      <c r="I43" s="405"/>
      <c r="J43" s="405"/>
      <c r="K43" s="127"/>
      <c r="L43" s="357"/>
      <c r="M43" s="357"/>
      <c r="N43" s="257"/>
      <c r="O43" s="257"/>
      <c r="P43" s="257"/>
      <c r="Q43" s="257"/>
      <c r="R43" s="257"/>
    </row>
    <row r="44" spans="1:18" s="20" customFormat="1" x14ac:dyDescent="0.2">
      <c r="A44" s="17"/>
      <c r="B44" s="406" t="s">
        <v>101</v>
      </c>
      <c r="C44" s="406"/>
      <c r="D44" s="406"/>
      <c r="E44" s="406"/>
      <c r="F44" s="358"/>
      <c r="G44" s="406" t="s">
        <v>422</v>
      </c>
      <c r="H44" s="406"/>
      <c r="I44" s="406"/>
      <c r="J44" s="406"/>
      <c r="K44" s="127"/>
      <c r="L44" s="358"/>
      <c r="M44" s="358"/>
      <c r="N44" s="91"/>
      <c r="O44" s="170"/>
      <c r="P44" s="170"/>
      <c r="Q44" s="170"/>
      <c r="R44" s="91"/>
    </row>
    <row r="45" spans="1:18" s="20" customFormat="1" x14ac:dyDescent="0.2">
      <c r="A45" s="17" t="s">
        <v>258</v>
      </c>
      <c r="B45" s="409">
        <v>2019</v>
      </c>
      <c r="C45" s="407" t="s">
        <v>512</v>
      </c>
      <c r="D45" s="407"/>
      <c r="E45" s="407"/>
      <c r="F45" s="358"/>
      <c r="G45" s="409">
        <v>2019</v>
      </c>
      <c r="H45" s="407" t="s">
        <v>512</v>
      </c>
      <c r="I45" s="407"/>
      <c r="J45" s="407"/>
      <c r="K45" s="127"/>
      <c r="L45" s="358"/>
      <c r="M45" s="358"/>
      <c r="N45" s="91"/>
      <c r="O45" s="170"/>
      <c r="P45" s="170"/>
      <c r="Q45" s="170"/>
      <c r="R45" s="91"/>
    </row>
    <row r="46" spans="1:18" s="20" customFormat="1" x14ac:dyDescent="0.2">
      <c r="A46" s="123"/>
      <c r="B46" s="412"/>
      <c r="C46" s="256">
        <v>2019</v>
      </c>
      <c r="D46" s="256">
        <v>2020</v>
      </c>
      <c r="E46" s="359" t="s">
        <v>524</v>
      </c>
      <c r="F46" s="125"/>
      <c r="G46" s="412"/>
      <c r="H46" s="256">
        <v>2019</v>
      </c>
      <c r="I46" s="256">
        <v>2020</v>
      </c>
      <c r="J46" s="359" t="s">
        <v>524</v>
      </c>
      <c r="K46" s="127"/>
      <c r="L46" s="358"/>
      <c r="M46" s="358"/>
      <c r="O46" s="171"/>
      <c r="P46" s="171"/>
      <c r="Q46" s="171"/>
    </row>
    <row r="47" spans="1:18" s="20" customFormat="1" ht="11.25" customHeight="1" x14ac:dyDescent="0.2">
      <c r="A47" s="17" t="s">
        <v>256</v>
      </c>
      <c r="B47" s="18">
        <v>622481.7272397998</v>
      </c>
      <c r="C47" s="18">
        <v>179431.92329430001</v>
      </c>
      <c r="D47" s="18">
        <v>188504.36485899996</v>
      </c>
      <c r="E47" s="16">
        <v>5.0562025965800643</v>
      </c>
      <c r="F47" s="16"/>
      <c r="G47" s="18">
        <v>1246091.27526</v>
      </c>
      <c r="H47" s="18">
        <v>373308.12439000001</v>
      </c>
      <c r="I47" s="18">
        <v>380976.28021000006</v>
      </c>
      <c r="J47" s="16">
        <v>2.0541090104937041</v>
      </c>
      <c r="K47" s="127"/>
      <c r="L47" s="16"/>
      <c r="M47" s="16"/>
      <c r="N47" s="19"/>
      <c r="O47" s="173"/>
      <c r="P47" s="171"/>
      <c r="Q47" s="171"/>
    </row>
    <row r="48" spans="1:18" ht="11.25" customHeight="1" x14ac:dyDescent="0.2">
      <c r="A48" s="9"/>
      <c r="B48" s="11"/>
      <c r="C48" s="11"/>
      <c r="D48" s="11"/>
      <c r="E48" s="12"/>
      <c r="F48" s="12"/>
      <c r="G48" s="11"/>
      <c r="H48" s="11"/>
      <c r="I48" s="11"/>
      <c r="J48" s="12"/>
      <c r="K48" s="127"/>
      <c r="L48" s="12"/>
      <c r="M48" s="12"/>
      <c r="O48" s="174"/>
    </row>
    <row r="49" spans="1:20" s="20" customFormat="1" ht="11.25" customHeight="1" x14ac:dyDescent="0.2">
      <c r="A49" s="17" t="s">
        <v>311</v>
      </c>
      <c r="B49" s="18">
        <v>144161.37855499994</v>
      </c>
      <c r="C49" s="18">
        <v>40444.425181400002</v>
      </c>
      <c r="D49" s="18">
        <v>37788.775353400008</v>
      </c>
      <c r="E49" s="16">
        <v>-6.5661702845051195</v>
      </c>
      <c r="F49" s="16"/>
      <c r="G49" s="18">
        <v>164939.70623000001</v>
      </c>
      <c r="H49" s="18">
        <v>46528.271139999997</v>
      </c>
      <c r="I49" s="18">
        <v>42065.021049999996</v>
      </c>
      <c r="J49" s="16">
        <v>-9.592555194175219</v>
      </c>
      <c r="K49" s="127"/>
      <c r="L49" s="16"/>
      <c r="M49" s="16"/>
      <c r="O49" s="173"/>
      <c r="P49" s="171"/>
      <c r="Q49" s="171"/>
    </row>
    <row r="50" spans="1:20" ht="11.25" customHeight="1" x14ac:dyDescent="0.2">
      <c r="A50" s="9" t="s">
        <v>309</v>
      </c>
      <c r="B50" s="11">
        <v>613.28228999999999</v>
      </c>
      <c r="C50" s="11">
        <v>278.40199999999999</v>
      </c>
      <c r="D50" s="11">
        <v>289.21100000000001</v>
      </c>
      <c r="E50" s="12">
        <v>3.8825152118160133</v>
      </c>
      <c r="F50" s="12"/>
      <c r="G50" s="11">
        <v>716.20889999999997</v>
      </c>
      <c r="H50" s="11">
        <v>296.44344999999998</v>
      </c>
      <c r="I50" s="11">
        <v>347.10210000000001</v>
      </c>
      <c r="J50" s="12">
        <v>17.088807325646769</v>
      </c>
      <c r="K50" s="127"/>
      <c r="L50" s="12"/>
      <c r="M50" s="12"/>
      <c r="O50" s="174"/>
    </row>
    <row r="51" spans="1:20" ht="11.25" customHeight="1" x14ac:dyDescent="0.2">
      <c r="A51" s="9" t="s">
        <v>310</v>
      </c>
      <c r="B51" s="11">
        <v>30450.274253</v>
      </c>
      <c r="C51" s="11">
        <v>11374.319457399999</v>
      </c>
      <c r="D51" s="11">
        <v>11859.040900000002</v>
      </c>
      <c r="E51" s="12">
        <v>4.2615423666920975</v>
      </c>
      <c r="F51" s="12"/>
      <c r="G51" s="11">
        <v>28000.949350000003</v>
      </c>
      <c r="H51" s="11">
        <v>10696.883239999997</v>
      </c>
      <c r="I51" s="11">
        <v>10719.929749999998</v>
      </c>
      <c r="J51" s="12">
        <v>0.21545070169430858</v>
      </c>
      <c r="K51" s="127"/>
      <c r="L51" s="12"/>
      <c r="M51" s="12"/>
      <c r="O51" s="174"/>
      <c r="P51" s="174"/>
      <c r="Q51" s="174"/>
      <c r="R51" s="13"/>
      <c r="S51" s="13"/>
      <c r="T51" s="13"/>
    </row>
    <row r="52" spans="1:20" ht="11.25" customHeight="1" x14ac:dyDescent="0.2">
      <c r="A52" s="9" t="s">
        <v>148</v>
      </c>
      <c r="B52" s="11">
        <v>113097.82201199996</v>
      </c>
      <c r="C52" s="11">
        <v>28791.703723999999</v>
      </c>
      <c r="D52" s="11">
        <v>25640.523453400005</v>
      </c>
      <c r="E52" s="12">
        <v>-10.944750963011799</v>
      </c>
      <c r="F52" s="12"/>
      <c r="G52" s="11">
        <v>136222.54798</v>
      </c>
      <c r="H52" s="11">
        <v>35534.944450000003</v>
      </c>
      <c r="I52" s="11">
        <v>30997.9892</v>
      </c>
      <c r="J52" s="12">
        <v>-12.767587849711703</v>
      </c>
      <c r="K52" s="127"/>
      <c r="L52" s="12"/>
      <c r="M52" s="12"/>
      <c r="O52" s="174"/>
    </row>
    <row r="53" spans="1:20" ht="11.25" customHeight="1" x14ac:dyDescent="0.2">
      <c r="A53" s="9"/>
      <c r="B53" s="11"/>
      <c r="C53" s="11"/>
      <c r="D53" s="11"/>
      <c r="E53" s="12"/>
      <c r="F53" s="12"/>
      <c r="G53" s="11"/>
      <c r="H53" s="11"/>
      <c r="I53" s="11"/>
      <c r="J53" s="12"/>
      <c r="K53" s="127"/>
      <c r="L53" s="12"/>
      <c r="M53" s="12"/>
      <c r="O53" s="174"/>
    </row>
    <row r="54" spans="1:20" s="20" customFormat="1" ht="11.25" customHeight="1" x14ac:dyDescent="0.2">
      <c r="A54" s="17" t="s">
        <v>105</v>
      </c>
      <c r="B54" s="18">
        <v>90932.773907199997</v>
      </c>
      <c r="C54" s="18">
        <v>26753.909143999997</v>
      </c>
      <c r="D54" s="18">
        <v>27010.490510000003</v>
      </c>
      <c r="E54" s="16">
        <v>0.95904252578186799</v>
      </c>
      <c r="F54" s="16"/>
      <c r="G54" s="18">
        <v>126000.24449000001</v>
      </c>
      <c r="H54" s="18">
        <v>37824.328660000006</v>
      </c>
      <c r="I54" s="18">
        <v>36046.720010000005</v>
      </c>
      <c r="J54" s="16">
        <v>-4.699643623496371</v>
      </c>
      <c r="K54" s="127"/>
      <c r="L54" s="16"/>
      <c r="M54" s="16"/>
      <c r="O54" s="173"/>
      <c r="P54" s="171"/>
      <c r="Q54" s="171"/>
    </row>
    <row r="55" spans="1:20" ht="11.25" customHeight="1" x14ac:dyDescent="0.2">
      <c r="A55" s="9" t="s">
        <v>312</v>
      </c>
      <c r="B55" s="11">
        <v>1347.7681600000001</v>
      </c>
      <c r="C55" s="11">
        <v>1056.0440000000001</v>
      </c>
      <c r="D55" s="11">
        <v>93.533910000000006</v>
      </c>
      <c r="E55" s="12">
        <v>-91.142991201124204</v>
      </c>
      <c r="F55" s="12"/>
      <c r="G55" s="11">
        <v>2656.6632300000001</v>
      </c>
      <c r="H55" s="11">
        <v>2085.1360999999997</v>
      </c>
      <c r="I55" s="11">
        <v>194.83434000000003</v>
      </c>
      <c r="J55" s="12">
        <v>-90.656037272578999</v>
      </c>
      <c r="K55" s="127"/>
      <c r="L55" s="12"/>
      <c r="M55" s="12"/>
      <c r="O55" s="174"/>
    </row>
    <row r="56" spans="1:20" ht="11.25" customHeight="1" x14ac:dyDescent="0.2">
      <c r="A56" s="9" t="s">
        <v>97</v>
      </c>
      <c r="B56" s="11">
        <v>4070.8174999999997</v>
      </c>
      <c r="C56" s="11">
        <v>1255.4034000000001</v>
      </c>
      <c r="D56" s="11">
        <v>1157.6958000000002</v>
      </c>
      <c r="E56" s="12">
        <v>-7.7829644240249678</v>
      </c>
      <c r="F56" s="12"/>
      <c r="G56" s="11">
        <v>10622.86224</v>
      </c>
      <c r="H56" s="11">
        <v>3226.1401700000001</v>
      </c>
      <c r="I56" s="11">
        <v>3017.3524700000003</v>
      </c>
      <c r="J56" s="12">
        <v>-6.4717491800735871</v>
      </c>
      <c r="K56" s="127"/>
      <c r="L56" s="12"/>
      <c r="M56" s="12"/>
      <c r="O56" s="174"/>
    </row>
    <row r="57" spans="1:20" ht="11.25" customHeight="1" x14ac:dyDescent="0.2">
      <c r="A57" s="9" t="s">
        <v>309</v>
      </c>
      <c r="B57" s="11">
        <v>73.531199999999998</v>
      </c>
      <c r="C57" s="11">
        <v>20.5656</v>
      </c>
      <c r="D57" s="11">
        <v>0</v>
      </c>
      <c r="E57" s="12" t="s">
        <v>527</v>
      </c>
      <c r="F57" s="12"/>
      <c r="G57" s="11">
        <v>117.89395</v>
      </c>
      <c r="H57" s="11">
        <v>36.575000000000003</v>
      </c>
      <c r="I57" s="11">
        <v>0</v>
      </c>
      <c r="J57" s="12" t="s">
        <v>527</v>
      </c>
      <c r="K57" s="127"/>
      <c r="L57" s="12"/>
      <c r="M57" s="12"/>
      <c r="O57" s="174"/>
    </row>
    <row r="58" spans="1:20" ht="11.25" customHeight="1" x14ac:dyDescent="0.2">
      <c r="A58" s="9" t="s">
        <v>310</v>
      </c>
      <c r="B58" s="11">
        <v>53058.040448000007</v>
      </c>
      <c r="C58" s="11">
        <v>15321.938094000001</v>
      </c>
      <c r="D58" s="11">
        <v>13831.390200000002</v>
      </c>
      <c r="E58" s="12">
        <v>-9.7281942066042575</v>
      </c>
      <c r="F58" s="12"/>
      <c r="G58" s="11">
        <v>67677.059020000001</v>
      </c>
      <c r="H58" s="11">
        <v>19527.994200000005</v>
      </c>
      <c r="I58" s="11">
        <v>16304.508269999998</v>
      </c>
      <c r="J58" s="12">
        <v>-16.506999628256779</v>
      </c>
      <c r="K58" s="127"/>
      <c r="L58" s="12"/>
      <c r="M58" s="12"/>
      <c r="O58" s="174"/>
    </row>
    <row r="59" spans="1:20" ht="11.25" customHeight="1" x14ac:dyDescent="0.2">
      <c r="A59" s="9" t="s">
        <v>337</v>
      </c>
      <c r="B59" s="11">
        <v>2462.5670492000008</v>
      </c>
      <c r="C59" s="11">
        <v>475.45902000000001</v>
      </c>
      <c r="D59" s="11">
        <v>1408.4083299999995</v>
      </c>
      <c r="E59" s="12">
        <v>196.22076157057649</v>
      </c>
      <c r="F59" s="12"/>
      <c r="G59" s="11">
        <v>10161.68434</v>
      </c>
      <c r="H59" s="11">
        <v>2509.1439300000002</v>
      </c>
      <c r="I59" s="11">
        <v>4109.4409000000005</v>
      </c>
      <c r="J59" s="12">
        <v>63.778603963942402</v>
      </c>
      <c r="K59" s="127"/>
      <c r="L59" s="12"/>
      <c r="M59" s="12"/>
      <c r="O59" s="174"/>
    </row>
    <row r="60" spans="1:20" ht="11.25" customHeight="1" x14ac:dyDescent="0.2">
      <c r="A60" s="9" t="s">
        <v>338</v>
      </c>
      <c r="B60" s="11">
        <v>1125.8294900000001</v>
      </c>
      <c r="C60" s="11">
        <v>337.15177</v>
      </c>
      <c r="D60" s="11">
        <v>328.13504999999998</v>
      </c>
      <c r="E60" s="12">
        <v>-2.6743801463655359</v>
      </c>
      <c r="F60" s="12"/>
      <c r="G60" s="11">
        <v>9537.6261099999992</v>
      </c>
      <c r="H60" s="11">
        <v>2949.4678800000002</v>
      </c>
      <c r="I60" s="11">
        <v>2929.21416</v>
      </c>
      <c r="J60" s="12">
        <v>-0.68669064468673469</v>
      </c>
      <c r="K60" s="127"/>
      <c r="L60" s="12"/>
      <c r="M60" s="12"/>
      <c r="O60" s="174"/>
    </row>
    <row r="61" spans="1:20" ht="11.25" customHeight="1" x14ac:dyDescent="0.2">
      <c r="A61" s="9" t="s">
        <v>390</v>
      </c>
      <c r="B61" s="11">
        <v>0</v>
      </c>
      <c r="C61" s="11">
        <v>0</v>
      </c>
      <c r="D61" s="11">
        <v>0</v>
      </c>
      <c r="E61" s="12" t="s">
        <v>527</v>
      </c>
      <c r="F61" s="12"/>
      <c r="G61" s="11">
        <v>0</v>
      </c>
      <c r="H61" s="11">
        <v>0</v>
      </c>
      <c r="I61" s="11">
        <v>0</v>
      </c>
      <c r="J61" s="12" t="s">
        <v>527</v>
      </c>
      <c r="K61" s="127"/>
      <c r="L61" s="12"/>
      <c r="M61" s="12"/>
      <c r="O61" s="174"/>
    </row>
    <row r="62" spans="1:20" ht="11.25" customHeight="1" x14ac:dyDescent="0.2">
      <c r="A62" s="9" t="s">
        <v>313</v>
      </c>
      <c r="B62" s="11">
        <v>1939.9350200000001</v>
      </c>
      <c r="C62" s="11">
        <v>322.95359999999999</v>
      </c>
      <c r="D62" s="11">
        <v>601.13927999999987</v>
      </c>
      <c r="E62" s="12">
        <v>86.137971522844111</v>
      </c>
      <c r="F62" s="12"/>
      <c r="G62" s="11">
        <v>2217.48738</v>
      </c>
      <c r="H62" s="11">
        <v>302.66636999999997</v>
      </c>
      <c r="I62" s="11">
        <v>636.62454000000002</v>
      </c>
      <c r="J62" s="12">
        <v>110.33871057428684</v>
      </c>
      <c r="K62" s="127"/>
      <c r="L62" s="12"/>
      <c r="M62" s="12"/>
      <c r="O62" s="174"/>
    </row>
    <row r="63" spans="1:20" ht="11.25" customHeight="1" x14ac:dyDescent="0.2">
      <c r="A63" s="9" t="s">
        <v>208</v>
      </c>
      <c r="B63" s="11">
        <v>26854.285039999995</v>
      </c>
      <c r="C63" s="11">
        <v>7964.3936599999997</v>
      </c>
      <c r="D63" s="11">
        <v>9590.1879400000016</v>
      </c>
      <c r="E63" s="12">
        <v>20.413283790394686</v>
      </c>
      <c r="F63" s="12"/>
      <c r="G63" s="11">
        <v>23008.968219999995</v>
      </c>
      <c r="H63" s="11">
        <v>7187.2050100000006</v>
      </c>
      <c r="I63" s="11">
        <v>8854.7453300000016</v>
      </c>
      <c r="J63" s="12">
        <v>23.201513212435842</v>
      </c>
      <c r="K63" s="127"/>
      <c r="L63" s="12"/>
      <c r="M63" s="12"/>
      <c r="O63" s="174"/>
    </row>
    <row r="64" spans="1:20" ht="11.25" customHeight="1" x14ac:dyDescent="0.2">
      <c r="A64" s="9"/>
      <c r="B64" s="11"/>
      <c r="C64" s="11"/>
      <c r="D64" s="11"/>
      <c r="E64" s="12"/>
      <c r="F64" s="12"/>
      <c r="G64" s="11"/>
      <c r="H64" s="11"/>
      <c r="I64" s="11"/>
      <c r="J64" s="12"/>
      <c r="K64" s="127"/>
      <c r="L64" s="12"/>
      <c r="M64" s="12"/>
      <c r="O64" s="174"/>
    </row>
    <row r="65" spans="1:22" s="20" customFormat="1" ht="11.25" customHeight="1" x14ac:dyDescent="0.2">
      <c r="A65" s="17" t="s">
        <v>216</v>
      </c>
      <c r="B65" s="18">
        <v>151529.25271000003</v>
      </c>
      <c r="C65" s="18">
        <v>57713.101540000003</v>
      </c>
      <c r="D65" s="18">
        <v>70014.60338</v>
      </c>
      <c r="E65" s="16">
        <v>21.314920722938496</v>
      </c>
      <c r="F65" s="16"/>
      <c r="G65" s="18">
        <v>384141.96765000006</v>
      </c>
      <c r="H65" s="18">
        <v>145200.05364</v>
      </c>
      <c r="I65" s="18">
        <v>171629.20897000001</v>
      </c>
      <c r="J65" s="16">
        <v>18.201890886023236</v>
      </c>
      <c r="K65" s="127"/>
      <c r="L65" s="16"/>
      <c r="M65" s="16"/>
      <c r="O65" s="173"/>
      <c r="P65" s="171"/>
      <c r="Q65" s="171"/>
    </row>
    <row r="66" spans="1:22" s="20" customFormat="1" ht="11.25" customHeight="1" x14ac:dyDescent="0.2">
      <c r="A66" s="9" t="s">
        <v>383</v>
      </c>
      <c r="B66" s="11">
        <v>44184.057729999993</v>
      </c>
      <c r="C66" s="11">
        <v>15243.183939999997</v>
      </c>
      <c r="D66" s="11">
        <v>13872.787984999999</v>
      </c>
      <c r="E66" s="12">
        <v>-8.9902212057148319</v>
      </c>
      <c r="F66" s="12"/>
      <c r="G66" s="11">
        <v>128420.09056000004</v>
      </c>
      <c r="H66" s="11">
        <v>42717.769740000011</v>
      </c>
      <c r="I66" s="11">
        <v>37455.529409999996</v>
      </c>
      <c r="J66" s="12">
        <v>-12.318621412186147</v>
      </c>
      <c r="K66" s="127"/>
      <c r="L66" s="12"/>
      <c r="M66" s="12"/>
      <c r="O66" s="173"/>
      <c r="P66" s="171"/>
      <c r="Q66" s="171"/>
    </row>
    <row r="67" spans="1:22" ht="11.25" customHeight="1" x14ac:dyDescent="0.2">
      <c r="A67" s="9" t="s">
        <v>204</v>
      </c>
      <c r="B67" s="11">
        <v>23713.976550000003</v>
      </c>
      <c r="C67" s="11">
        <v>7908.1811000000007</v>
      </c>
      <c r="D67" s="11">
        <v>8934.4417850000009</v>
      </c>
      <c r="E67" s="12">
        <v>12.977202621219689</v>
      </c>
      <c r="F67" s="12"/>
      <c r="G67" s="11">
        <v>68829.042219999988</v>
      </c>
      <c r="H67" s="11">
        <v>23546.497160000003</v>
      </c>
      <c r="I67" s="11">
        <v>29741.008749999997</v>
      </c>
      <c r="J67" s="12">
        <v>26.307571558979163</v>
      </c>
      <c r="K67" s="127"/>
      <c r="L67" s="12"/>
      <c r="M67" s="12"/>
      <c r="O67" s="174"/>
    </row>
    <row r="68" spans="1:22" ht="11.25" customHeight="1" x14ac:dyDescent="0.2">
      <c r="A68" s="9" t="s">
        <v>205</v>
      </c>
      <c r="B68" s="11">
        <v>41940.431540000027</v>
      </c>
      <c r="C68" s="11">
        <v>17773.905929999997</v>
      </c>
      <c r="D68" s="11">
        <v>26538.135355000002</v>
      </c>
      <c r="E68" s="12">
        <v>49.309529708982808</v>
      </c>
      <c r="F68" s="12"/>
      <c r="G68" s="11">
        <v>89254.523170000015</v>
      </c>
      <c r="H68" s="11">
        <v>38636.522669999991</v>
      </c>
      <c r="I68" s="11">
        <v>55302.255400000002</v>
      </c>
      <c r="J68" s="12">
        <v>43.134660104752157</v>
      </c>
      <c r="K68" s="127"/>
      <c r="L68" s="12"/>
      <c r="M68" s="12"/>
      <c r="O68" s="174"/>
    </row>
    <row r="69" spans="1:22" ht="11.25" customHeight="1" x14ac:dyDescent="0.2">
      <c r="A69" s="9" t="s">
        <v>206</v>
      </c>
      <c r="B69" s="11">
        <v>17812.021189999996</v>
      </c>
      <c r="C69" s="11">
        <v>9047.810980000002</v>
      </c>
      <c r="D69" s="11">
        <v>11422.892415000002</v>
      </c>
      <c r="E69" s="12">
        <v>26.250343207324605</v>
      </c>
      <c r="F69" s="12"/>
      <c r="G69" s="11">
        <v>36083.616569999998</v>
      </c>
      <c r="H69" s="11">
        <v>18395.20133</v>
      </c>
      <c r="I69" s="11">
        <v>22965.288599999996</v>
      </c>
      <c r="J69" s="12">
        <v>24.843910039445035</v>
      </c>
      <c r="K69" s="127"/>
      <c r="L69" s="12"/>
      <c r="M69" s="12"/>
      <c r="N69"/>
      <c r="O69"/>
      <c r="P69"/>
      <c r="Q69"/>
      <c r="R69"/>
      <c r="S69"/>
      <c r="T69"/>
      <c r="U69"/>
      <c r="V69"/>
    </row>
    <row r="70" spans="1:22" ht="11.25" customHeight="1" x14ac:dyDescent="0.2">
      <c r="A70" s="9" t="s">
        <v>391</v>
      </c>
      <c r="B70" s="11">
        <v>649.73102000000006</v>
      </c>
      <c r="C70" s="11">
        <v>389.89802000000003</v>
      </c>
      <c r="D70" s="11">
        <v>233.48103999999998</v>
      </c>
      <c r="E70" s="12">
        <v>-40.117408136619936</v>
      </c>
      <c r="F70" s="12"/>
      <c r="G70" s="11">
        <v>2006.85312</v>
      </c>
      <c r="H70" s="11">
        <v>1175.7429299999997</v>
      </c>
      <c r="I70" s="11">
        <v>669.96594999999991</v>
      </c>
      <c r="J70" s="12">
        <v>-43.017650125270144</v>
      </c>
      <c r="K70" s="127"/>
      <c r="L70" s="12"/>
      <c r="M70" s="12"/>
      <c r="N70"/>
      <c r="O70"/>
      <c r="P70"/>
      <c r="Q70"/>
      <c r="R70"/>
      <c r="S70"/>
      <c r="T70"/>
      <c r="U70"/>
      <c r="V70"/>
    </row>
    <row r="71" spans="1:22" ht="11.25" customHeight="1" x14ac:dyDescent="0.2">
      <c r="A71" s="9" t="s">
        <v>207</v>
      </c>
      <c r="B71" s="11">
        <v>23229.034679999997</v>
      </c>
      <c r="C71" s="11">
        <v>7350.1215700000002</v>
      </c>
      <c r="D71" s="11">
        <v>9012.8647999999994</v>
      </c>
      <c r="E71" s="12">
        <v>22.6219827000766</v>
      </c>
      <c r="F71" s="12"/>
      <c r="G71" s="11">
        <v>59547.84201</v>
      </c>
      <c r="H71" s="11">
        <v>20728.319809999997</v>
      </c>
      <c r="I71" s="11">
        <v>25495.160860000004</v>
      </c>
      <c r="J71" s="12">
        <v>22.996755615958463</v>
      </c>
      <c r="K71" s="127"/>
      <c r="L71" s="12"/>
      <c r="M71" s="12"/>
      <c r="N71"/>
      <c r="O71"/>
      <c r="P71"/>
      <c r="Q71"/>
      <c r="R71"/>
      <c r="S71"/>
      <c r="T71"/>
      <c r="U71"/>
      <c r="V71"/>
    </row>
    <row r="72" spans="1:22" ht="11.25" customHeight="1" x14ac:dyDescent="0.2">
      <c r="A72" s="9"/>
      <c r="B72" s="11"/>
      <c r="C72" s="11"/>
      <c r="D72" s="11"/>
      <c r="E72" s="12"/>
      <c r="F72" s="12"/>
      <c r="G72" s="11"/>
      <c r="H72" s="11"/>
      <c r="I72" s="11"/>
      <c r="J72" s="12"/>
      <c r="K72" s="127"/>
      <c r="L72" s="12"/>
      <c r="M72" s="12"/>
      <c r="N72"/>
      <c r="O72"/>
      <c r="P72"/>
      <c r="Q72"/>
      <c r="R72"/>
      <c r="S72"/>
      <c r="T72"/>
      <c r="U72"/>
      <c r="V72"/>
    </row>
    <row r="73" spans="1:22" s="20" customFormat="1" ht="11.25" customHeight="1" x14ac:dyDescent="0.2">
      <c r="A73" s="17" t="s">
        <v>1</v>
      </c>
      <c r="B73" s="18">
        <v>142406.24793999997</v>
      </c>
      <c r="C73" s="18">
        <v>33063.371059999998</v>
      </c>
      <c r="D73" s="18">
        <v>29363.244403899997</v>
      </c>
      <c r="E73" s="16">
        <v>-11.191014519921126</v>
      </c>
      <c r="F73" s="16"/>
      <c r="G73" s="18">
        <v>353856.09329000011</v>
      </c>
      <c r="H73" s="18">
        <v>83479.39748</v>
      </c>
      <c r="I73" s="18">
        <v>76420.628320000018</v>
      </c>
      <c r="J73" s="16">
        <v>-8.4557020930716646</v>
      </c>
      <c r="K73" s="127"/>
      <c r="L73" s="16"/>
      <c r="M73" s="16"/>
      <c r="N73"/>
      <c r="O73"/>
      <c r="P73"/>
      <c r="Q73"/>
      <c r="R73"/>
      <c r="S73"/>
      <c r="T73"/>
      <c r="U73"/>
      <c r="V73"/>
    </row>
    <row r="74" spans="1:22" ht="11.25" customHeight="1" x14ac:dyDescent="0.2">
      <c r="A74" s="9" t="s">
        <v>209</v>
      </c>
      <c r="B74" s="11">
        <v>65249.04950999999</v>
      </c>
      <c r="C74" s="11">
        <v>14489.028940000002</v>
      </c>
      <c r="D74" s="11">
        <v>12838.438279999998</v>
      </c>
      <c r="E74" s="12">
        <v>-11.392003334627915</v>
      </c>
      <c r="F74" s="12"/>
      <c r="G74" s="11">
        <v>145419.84163000001</v>
      </c>
      <c r="H74" s="11">
        <v>32363.58001000002</v>
      </c>
      <c r="I74" s="11">
        <v>31846.743130000013</v>
      </c>
      <c r="J74" s="12">
        <v>-1.5969706683880815</v>
      </c>
      <c r="K74" s="127"/>
      <c r="L74" s="12"/>
      <c r="M74" s="12"/>
      <c r="N74"/>
      <c r="O74"/>
      <c r="P74"/>
      <c r="Q74"/>
      <c r="R74"/>
      <c r="S74"/>
      <c r="T74"/>
      <c r="U74"/>
      <c r="V74"/>
    </row>
    <row r="75" spans="1:22" ht="11.25" customHeight="1" x14ac:dyDescent="0.2">
      <c r="A75" s="9" t="s">
        <v>93</v>
      </c>
      <c r="B75" s="11">
        <v>4453.7959099999998</v>
      </c>
      <c r="C75" s="11">
        <v>1154.0497099999998</v>
      </c>
      <c r="D75" s="11">
        <v>1060.3908699999999</v>
      </c>
      <c r="E75" s="12">
        <v>-8.1156677384373523</v>
      </c>
      <c r="F75" s="12"/>
      <c r="G75" s="11">
        <v>27807.495369999986</v>
      </c>
      <c r="H75" s="11">
        <v>7434.5688900000005</v>
      </c>
      <c r="I75" s="11">
        <v>6830.7514600000013</v>
      </c>
      <c r="J75" s="12">
        <v>-8.1217544545477978</v>
      </c>
      <c r="K75" s="127"/>
      <c r="L75" s="12"/>
      <c r="M75" s="12"/>
      <c r="N75"/>
      <c r="O75"/>
      <c r="P75"/>
      <c r="Q75"/>
      <c r="R75"/>
      <c r="S75"/>
      <c r="T75"/>
      <c r="U75"/>
      <c r="V75"/>
    </row>
    <row r="76" spans="1:22" ht="11.25" customHeight="1" x14ac:dyDescent="0.2">
      <c r="A76" s="9" t="s">
        <v>210</v>
      </c>
      <c r="B76" s="11">
        <v>5945.4429999999993</v>
      </c>
      <c r="C76" s="11">
        <v>1826.3500000000001</v>
      </c>
      <c r="D76" s="11">
        <v>974.00400000000013</v>
      </c>
      <c r="E76" s="12">
        <v>-46.669367864867084</v>
      </c>
      <c r="F76" s="12"/>
      <c r="G76" s="11">
        <v>20388.40425</v>
      </c>
      <c r="H76" s="11">
        <v>5684.0017100000005</v>
      </c>
      <c r="I76" s="11">
        <v>3689.0438800000002</v>
      </c>
      <c r="J76" s="12">
        <v>-35.097769701409888</v>
      </c>
      <c r="K76" s="127"/>
      <c r="L76" s="12"/>
      <c r="M76" s="12"/>
      <c r="N76"/>
      <c r="O76"/>
      <c r="P76"/>
      <c r="Q76"/>
      <c r="R76"/>
      <c r="S76"/>
      <c r="T76"/>
      <c r="U76"/>
      <c r="V76"/>
    </row>
    <row r="77" spans="1:22" ht="11.25" customHeight="1" x14ac:dyDescent="0.2">
      <c r="A77" s="9" t="s">
        <v>211</v>
      </c>
      <c r="B77" s="11">
        <v>66364.452869999994</v>
      </c>
      <c r="C77" s="11">
        <v>15495.444760000002</v>
      </c>
      <c r="D77" s="11">
        <v>14347.015509999999</v>
      </c>
      <c r="E77" s="12">
        <v>-7.4113990775183254</v>
      </c>
      <c r="F77" s="12"/>
      <c r="G77" s="11">
        <v>154988.02528000009</v>
      </c>
      <c r="H77" s="11">
        <v>36744.647159999986</v>
      </c>
      <c r="I77" s="11">
        <v>32098.284990000004</v>
      </c>
      <c r="J77" s="12">
        <v>-12.645004181882541</v>
      </c>
      <c r="K77" s="127"/>
      <c r="L77" s="12"/>
      <c r="M77" s="12"/>
      <c r="N77"/>
      <c r="O77"/>
      <c r="P77"/>
      <c r="Q77"/>
      <c r="R77"/>
      <c r="S77"/>
      <c r="T77"/>
      <c r="U77"/>
      <c r="V77"/>
    </row>
    <row r="78" spans="1:22" ht="11.25" customHeight="1" x14ac:dyDescent="0.2">
      <c r="A78" s="9" t="s">
        <v>212</v>
      </c>
      <c r="B78" s="11">
        <v>393.50665000000004</v>
      </c>
      <c r="C78" s="11">
        <v>98.497649999999993</v>
      </c>
      <c r="D78" s="11">
        <v>143.39574389999999</v>
      </c>
      <c r="E78" s="12">
        <v>45.582908729294559</v>
      </c>
      <c r="F78" s="12"/>
      <c r="G78" s="11">
        <v>5252.3267599999999</v>
      </c>
      <c r="H78" s="11">
        <v>1252.5997100000002</v>
      </c>
      <c r="I78" s="11">
        <v>1955.8048600000002</v>
      </c>
      <c r="J78" s="12">
        <v>56.139654542950524</v>
      </c>
      <c r="K78" s="127"/>
      <c r="L78" s="12"/>
      <c r="M78" s="12"/>
      <c r="N78"/>
      <c r="O78"/>
      <c r="P78"/>
      <c r="Q78"/>
      <c r="R78"/>
      <c r="S78"/>
      <c r="T78"/>
      <c r="U78"/>
      <c r="V78"/>
    </row>
    <row r="79" spans="1:22" ht="11.25" customHeight="1" x14ac:dyDescent="0.2">
      <c r="A79" s="9"/>
      <c r="B79" s="11"/>
      <c r="C79" s="11"/>
      <c r="D79" s="11"/>
      <c r="E79" s="12"/>
      <c r="F79" s="12"/>
      <c r="G79" s="11"/>
      <c r="H79" s="11"/>
      <c r="I79" s="11"/>
      <c r="J79" s="12"/>
      <c r="K79" s="127"/>
      <c r="L79" s="12"/>
      <c r="M79" s="12"/>
      <c r="N79"/>
      <c r="O79"/>
      <c r="P79"/>
      <c r="Q79"/>
      <c r="R79"/>
      <c r="S79"/>
      <c r="T79"/>
      <c r="U79"/>
      <c r="V79"/>
    </row>
    <row r="80" spans="1:22" s="20" customFormat="1" ht="11.25" customHeight="1" x14ac:dyDescent="0.2">
      <c r="A80" s="17" t="s">
        <v>283</v>
      </c>
      <c r="B80" s="18">
        <v>11941.404829599998</v>
      </c>
      <c r="C80" s="18">
        <v>3370.2835089000009</v>
      </c>
      <c r="D80" s="18">
        <v>4727.9586017000001</v>
      </c>
      <c r="E80" s="16">
        <v>40.283705783645473</v>
      </c>
      <c r="F80" s="16"/>
      <c r="G80" s="18">
        <v>60532.97088999999</v>
      </c>
      <c r="H80" s="18">
        <v>19939.028079999996</v>
      </c>
      <c r="I80" s="18">
        <v>18400.772389999998</v>
      </c>
      <c r="J80" s="16">
        <v>-7.7147977515662234</v>
      </c>
      <c r="K80" s="127"/>
      <c r="L80" s="16"/>
      <c r="M80" s="16"/>
      <c r="N80"/>
      <c r="O80"/>
      <c r="P80"/>
      <c r="Q80"/>
      <c r="R80"/>
      <c r="S80"/>
      <c r="T80"/>
      <c r="U80"/>
      <c r="V80"/>
    </row>
    <row r="81" spans="1:22" ht="11.25" customHeight="1" x14ac:dyDescent="0.2">
      <c r="A81" s="9" t="s">
        <v>213</v>
      </c>
      <c r="B81" s="11">
        <v>11474.279413299999</v>
      </c>
      <c r="C81" s="11">
        <v>3183.9360989000006</v>
      </c>
      <c r="D81" s="11">
        <v>3584.3678017000002</v>
      </c>
      <c r="E81" s="12">
        <v>12.576624981209349</v>
      </c>
      <c r="F81" s="12"/>
      <c r="G81" s="11">
        <v>52119.655349999994</v>
      </c>
      <c r="H81" s="11">
        <v>15616.143619999999</v>
      </c>
      <c r="I81" s="11">
        <v>14285.79969</v>
      </c>
      <c r="J81" s="12">
        <v>-8.5190298089740537</v>
      </c>
      <c r="K81" s="127"/>
      <c r="L81" s="12"/>
      <c r="M81" s="12"/>
      <c r="N81"/>
      <c r="O81"/>
      <c r="P81"/>
      <c r="Q81"/>
      <c r="R81"/>
      <c r="S81"/>
      <c r="T81"/>
      <c r="U81"/>
      <c r="V81"/>
    </row>
    <row r="82" spans="1:22" ht="11.25" customHeight="1" x14ac:dyDescent="0.2">
      <c r="A82" s="9" t="s">
        <v>214</v>
      </c>
      <c r="B82" s="11">
        <v>120.00916999999998</v>
      </c>
      <c r="C82" s="11">
        <v>51.706779999999995</v>
      </c>
      <c r="D82" s="11">
        <v>40.384500000000003</v>
      </c>
      <c r="E82" s="12">
        <v>-21.897089704677015</v>
      </c>
      <c r="F82" s="12"/>
      <c r="G82" s="11">
        <v>6400.7530299999999</v>
      </c>
      <c r="H82" s="11">
        <v>3357.4075899999998</v>
      </c>
      <c r="I82" s="11">
        <v>2232.4571099999998</v>
      </c>
      <c r="J82" s="12">
        <v>-33.506521023859364</v>
      </c>
      <c r="K82" s="127"/>
      <c r="L82" s="12"/>
      <c r="M82" s="12"/>
      <c r="N82"/>
      <c r="O82"/>
      <c r="P82"/>
      <c r="Q82"/>
      <c r="R82"/>
      <c r="S82"/>
      <c r="T82"/>
      <c r="U82"/>
      <c r="V82"/>
    </row>
    <row r="83" spans="1:22" ht="11.25" customHeight="1" x14ac:dyDescent="0.2">
      <c r="A83" s="9" t="s">
        <v>293</v>
      </c>
      <c r="B83" s="11">
        <v>24.0116923</v>
      </c>
      <c r="C83" s="11">
        <v>16.321999999999999</v>
      </c>
      <c r="D83" s="11">
        <v>6.6360000000000001</v>
      </c>
      <c r="E83" s="12">
        <v>-59.343217742923656</v>
      </c>
      <c r="F83" s="12"/>
      <c r="G83" s="11">
        <v>372.74160999999998</v>
      </c>
      <c r="H83" s="11">
        <v>255.13175000000001</v>
      </c>
      <c r="I83" s="11">
        <v>116.5</v>
      </c>
      <c r="J83" s="12">
        <v>-54.337317875960167</v>
      </c>
      <c r="K83" s="127"/>
      <c r="L83" s="12"/>
      <c r="M83" s="12"/>
      <c r="N83"/>
      <c r="O83"/>
      <c r="P83"/>
      <c r="Q83"/>
      <c r="R83"/>
      <c r="S83"/>
      <c r="T83"/>
      <c r="U83"/>
      <c r="V83"/>
    </row>
    <row r="84" spans="1:22" ht="11.25" customHeight="1" x14ac:dyDescent="0.2">
      <c r="A84" s="9" t="s">
        <v>0</v>
      </c>
      <c r="B84" s="11">
        <v>323.10455400000001</v>
      </c>
      <c r="C84" s="11">
        <v>118.31862999999998</v>
      </c>
      <c r="D84" s="11">
        <v>1096.5702999999999</v>
      </c>
      <c r="E84" s="12">
        <v>826.79428421373711</v>
      </c>
      <c r="F84" s="12"/>
      <c r="G84" s="11">
        <v>1639.8208999999999</v>
      </c>
      <c r="H84" s="11">
        <v>710.34511999999995</v>
      </c>
      <c r="I84" s="11">
        <v>1766.01559</v>
      </c>
      <c r="J84" s="12">
        <v>148.61374285220683</v>
      </c>
      <c r="K84" s="127"/>
      <c r="L84" s="12"/>
      <c r="M84" s="12"/>
      <c r="N84"/>
      <c r="O84"/>
      <c r="P84"/>
      <c r="Q84"/>
      <c r="R84"/>
      <c r="S84"/>
      <c r="T84"/>
      <c r="U84"/>
      <c r="V84"/>
    </row>
    <row r="85" spans="1:22" ht="11.25" customHeight="1" x14ac:dyDescent="0.2">
      <c r="A85" s="9"/>
      <c r="B85" s="11"/>
      <c r="C85" s="11"/>
      <c r="D85" s="11"/>
      <c r="E85" s="12"/>
      <c r="F85" s="12"/>
      <c r="G85" s="11"/>
      <c r="H85" s="11"/>
      <c r="I85" s="11"/>
      <c r="J85" s="12"/>
      <c r="K85" s="127"/>
      <c r="L85" s="12"/>
      <c r="M85" s="12"/>
      <c r="N85"/>
      <c r="O85"/>
      <c r="P85"/>
      <c r="Q85"/>
      <c r="R85"/>
      <c r="S85"/>
      <c r="T85"/>
      <c r="U85"/>
      <c r="V85"/>
    </row>
    <row r="86" spans="1:22" s="20" customFormat="1" ht="11.25" customHeight="1" x14ac:dyDescent="0.2">
      <c r="A86" s="17" t="s">
        <v>2</v>
      </c>
      <c r="B86" s="18">
        <v>79918.312537999998</v>
      </c>
      <c r="C86" s="18">
        <v>17640.77721</v>
      </c>
      <c r="D86" s="18">
        <v>19283.048799999997</v>
      </c>
      <c r="E86" s="16">
        <v>9.3095194755310757</v>
      </c>
      <c r="F86" s="16"/>
      <c r="G86" s="18">
        <v>148482.78120999999</v>
      </c>
      <c r="H86" s="18">
        <v>38044.44356</v>
      </c>
      <c r="I86" s="18">
        <v>34401.943930000009</v>
      </c>
      <c r="J86" s="16">
        <v>-9.5743275210620311</v>
      </c>
      <c r="K86" s="127"/>
      <c r="L86" s="16"/>
      <c r="M86" s="16"/>
      <c r="N86"/>
      <c r="O86"/>
      <c r="P86"/>
      <c r="Q86"/>
      <c r="R86"/>
      <c r="S86"/>
      <c r="T86"/>
      <c r="U86"/>
      <c r="V86"/>
    </row>
    <row r="87" spans="1:22" ht="11.25" customHeight="1" x14ac:dyDescent="0.2">
      <c r="A87" s="9" t="s">
        <v>93</v>
      </c>
      <c r="B87" s="11">
        <v>41540.907009999995</v>
      </c>
      <c r="C87" s="11">
        <v>6103.4989100000003</v>
      </c>
      <c r="D87" s="11">
        <v>7329.8734999999997</v>
      </c>
      <c r="E87" s="12">
        <v>20.092976308895572</v>
      </c>
      <c r="F87" s="12"/>
      <c r="G87" s="11">
        <v>60328.939659999982</v>
      </c>
      <c r="H87" s="11">
        <v>9316.7077300000001</v>
      </c>
      <c r="I87" s="11">
        <v>10269.88149</v>
      </c>
      <c r="J87" s="12">
        <v>10.230800274336829</v>
      </c>
      <c r="K87" s="127"/>
      <c r="L87" s="12"/>
      <c r="M87" s="12"/>
      <c r="N87"/>
      <c r="O87"/>
      <c r="P87"/>
      <c r="Q87"/>
      <c r="R87"/>
      <c r="S87"/>
      <c r="T87"/>
      <c r="U87"/>
      <c r="V87"/>
    </row>
    <row r="88" spans="1:22" ht="11.25" customHeight="1" x14ac:dyDescent="0.2">
      <c r="A88" s="9" t="s">
        <v>215</v>
      </c>
      <c r="B88" s="11">
        <v>24475.320013000004</v>
      </c>
      <c r="C88" s="11">
        <v>6635.4665000000005</v>
      </c>
      <c r="D88" s="11">
        <v>8073.9219000000003</v>
      </c>
      <c r="E88" s="12">
        <v>21.678285920063047</v>
      </c>
      <c r="F88" s="12"/>
      <c r="G88" s="11">
        <v>52404.272370000006</v>
      </c>
      <c r="H88" s="11">
        <v>15846.629220000003</v>
      </c>
      <c r="I88" s="11">
        <v>15048.969710000003</v>
      </c>
      <c r="J88" s="12">
        <v>-5.0336226015389798</v>
      </c>
      <c r="K88" s="127"/>
      <c r="L88" s="12"/>
      <c r="M88" s="12"/>
      <c r="N88"/>
      <c r="O88"/>
      <c r="P88"/>
      <c r="Q88"/>
      <c r="R88"/>
      <c r="S88"/>
      <c r="T88"/>
      <c r="U88"/>
      <c r="V88"/>
    </row>
    <row r="89" spans="1:22" ht="11.25" customHeight="1" x14ac:dyDescent="0.2">
      <c r="A89" s="9" t="s">
        <v>294</v>
      </c>
      <c r="B89" s="11">
        <v>85.589999999999989</v>
      </c>
      <c r="C89" s="11">
        <v>22.484000000000002</v>
      </c>
      <c r="D89" s="11">
        <v>8.2579999999999991</v>
      </c>
      <c r="E89" s="12">
        <v>-63.271659847002319</v>
      </c>
      <c r="F89" s="12"/>
      <c r="G89" s="11">
        <v>98.761859999999984</v>
      </c>
      <c r="H89" s="11">
        <v>27.69641</v>
      </c>
      <c r="I89" s="11">
        <v>10.00709</v>
      </c>
      <c r="J89" s="12">
        <v>-63.868638570847267</v>
      </c>
      <c r="K89" s="127"/>
      <c r="L89" s="12"/>
      <c r="M89" s="12"/>
      <c r="N89"/>
      <c r="O89"/>
      <c r="P89"/>
      <c r="Q89"/>
      <c r="R89"/>
      <c r="S89"/>
      <c r="T89"/>
      <c r="U89"/>
      <c r="V89"/>
    </row>
    <row r="90" spans="1:22" ht="11.25" customHeight="1" x14ac:dyDescent="0.2">
      <c r="A90" s="9" t="s">
        <v>365</v>
      </c>
      <c r="B90" s="11">
        <v>13816.495515000001</v>
      </c>
      <c r="C90" s="11">
        <v>4879.3278</v>
      </c>
      <c r="D90" s="11">
        <v>3870.9953999999998</v>
      </c>
      <c r="E90" s="12">
        <v>-20.665395753898736</v>
      </c>
      <c r="F90" s="12"/>
      <c r="G90" s="11">
        <v>35650.80732</v>
      </c>
      <c r="H90" s="11">
        <v>12853.410199999997</v>
      </c>
      <c r="I90" s="11">
        <v>9073.0856400000011</v>
      </c>
      <c r="J90" s="12">
        <v>-29.411062909981638</v>
      </c>
      <c r="K90" s="127"/>
      <c r="L90" s="12"/>
      <c r="M90" s="12"/>
      <c r="N90"/>
      <c r="O90"/>
      <c r="P90"/>
      <c r="Q90"/>
      <c r="R90"/>
      <c r="S90"/>
      <c r="T90"/>
      <c r="U90"/>
      <c r="V90"/>
    </row>
    <row r="91" spans="1:22" s="20" customFormat="1" ht="11.25" customHeight="1" x14ac:dyDescent="0.2">
      <c r="A91" s="17"/>
      <c r="B91" s="18"/>
      <c r="C91" s="18"/>
      <c r="D91" s="18"/>
      <c r="E91" s="16"/>
      <c r="F91" s="16"/>
      <c r="G91" s="18"/>
      <c r="H91" s="18"/>
      <c r="I91" s="18"/>
      <c r="J91" s="12"/>
      <c r="K91" s="127"/>
      <c r="L91" s="12"/>
      <c r="M91" s="12"/>
      <c r="N91"/>
      <c r="O91"/>
      <c r="P91"/>
      <c r="Q91"/>
      <c r="R91"/>
      <c r="S91"/>
      <c r="T91"/>
      <c r="U91"/>
      <c r="V91"/>
    </row>
    <row r="92" spans="1:22" s="20" customFormat="1" ht="11.25" customHeight="1" x14ac:dyDescent="0.2">
      <c r="A92" s="17" t="s">
        <v>314</v>
      </c>
      <c r="B92" s="18">
        <v>1592.3567600000001</v>
      </c>
      <c r="C92" s="18">
        <v>446.05564999999996</v>
      </c>
      <c r="D92" s="18">
        <v>316.24380999999994</v>
      </c>
      <c r="E92" s="16">
        <v>-29.102162476812026</v>
      </c>
      <c r="F92" s="16"/>
      <c r="G92" s="18">
        <v>8137.5115000000005</v>
      </c>
      <c r="H92" s="18">
        <v>2292.6018300000001</v>
      </c>
      <c r="I92" s="18">
        <v>2011.9855399999999</v>
      </c>
      <c r="J92" s="16">
        <v>-12.240079647847097</v>
      </c>
      <c r="K92" s="127"/>
      <c r="L92" s="16"/>
      <c r="M92" s="16"/>
      <c r="N92"/>
      <c r="O92"/>
      <c r="P92"/>
      <c r="Q92"/>
      <c r="R92"/>
      <c r="S92"/>
      <c r="T92"/>
      <c r="U92"/>
      <c r="V92"/>
    </row>
    <row r="93" spans="1:22" ht="12.75" x14ac:dyDescent="0.2">
      <c r="A93" s="84"/>
      <c r="B93" s="90"/>
      <c r="C93" s="90"/>
      <c r="D93" s="90"/>
      <c r="E93" s="90"/>
      <c r="F93" s="90"/>
      <c r="G93" s="90"/>
      <c r="H93" s="90"/>
      <c r="I93" s="90"/>
      <c r="J93" s="84"/>
      <c r="K93" s="9"/>
      <c r="L93" s="9"/>
      <c r="M93" s="9"/>
      <c r="N93"/>
      <c r="O93"/>
      <c r="P93"/>
      <c r="Q93"/>
      <c r="R93"/>
      <c r="S93"/>
      <c r="T93"/>
      <c r="U93"/>
      <c r="V93"/>
    </row>
    <row r="94" spans="1:22" ht="12.75" x14ac:dyDescent="0.2">
      <c r="A94" s="9" t="s">
        <v>411</v>
      </c>
      <c r="B94" s="9"/>
      <c r="C94" s="9"/>
      <c r="D94" s="9"/>
      <c r="E94" s="9"/>
      <c r="F94" s="9"/>
      <c r="G94" s="9"/>
      <c r="H94" s="9"/>
      <c r="I94" s="9"/>
      <c r="J94" s="9"/>
      <c r="K94" s="9"/>
      <c r="L94" s="9"/>
      <c r="M94" s="9"/>
      <c r="N94"/>
      <c r="O94"/>
      <c r="P94"/>
      <c r="Q94"/>
      <c r="R94"/>
      <c r="S94"/>
      <c r="T94"/>
      <c r="U94"/>
      <c r="V94"/>
    </row>
    <row r="95" spans="1:22" ht="20.100000000000001" customHeight="1" x14ac:dyDescent="0.2">
      <c r="A95" s="404" t="s">
        <v>157</v>
      </c>
      <c r="B95" s="404"/>
      <c r="C95" s="404"/>
      <c r="D95" s="404"/>
      <c r="E95" s="404"/>
      <c r="F95" s="404"/>
      <c r="G95" s="404"/>
      <c r="H95" s="404"/>
      <c r="I95" s="404"/>
      <c r="J95" s="404"/>
      <c r="K95" s="357"/>
      <c r="L95" s="357"/>
      <c r="M95" s="357"/>
      <c r="O95" s="174"/>
    </row>
    <row r="96" spans="1:22" ht="20.100000000000001" customHeight="1" x14ac:dyDescent="0.2">
      <c r="A96" s="405" t="s">
        <v>154</v>
      </c>
      <c r="B96" s="405"/>
      <c r="C96" s="405"/>
      <c r="D96" s="405"/>
      <c r="E96" s="405"/>
      <c r="F96" s="405"/>
      <c r="G96" s="405"/>
      <c r="H96" s="405"/>
      <c r="I96" s="405"/>
      <c r="J96" s="405"/>
      <c r="K96" s="357"/>
      <c r="L96" s="357"/>
      <c r="M96" s="357"/>
      <c r="O96" s="174"/>
    </row>
    <row r="97" spans="1:24" s="20" customFormat="1" x14ac:dyDescent="0.2">
      <c r="A97" s="17"/>
      <c r="B97" s="406" t="s">
        <v>101</v>
      </c>
      <c r="C97" s="406"/>
      <c r="D97" s="406"/>
      <c r="E97" s="406"/>
      <c r="F97" s="358"/>
      <c r="G97" s="406" t="s">
        <v>422</v>
      </c>
      <c r="H97" s="406"/>
      <c r="I97" s="406"/>
      <c r="J97" s="406"/>
      <c r="K97" s="358"/>
      <c r="L97" s="358"/>
      <c r="M97" s="358"/>
      <c r="N97" s="91"/>
      <c r="O97" s="170"/>
      <c r="P97" s="170"/>
      <c r="Q97" s="170"/>
      <c r="R97" s="91"/>
    </row>
    <row r="98" spans="1:24" s="20" customFormat="1" x14ac:dyDescent="0.2">
      <c r="A98" s="17" t="s">
        <v>258</v>
      </c>
      <c r="B98" s="409">
        <v>2019</v>
      </c>
      <c r="C98" s="407" t="s">
        <v>512</v>
      </c>
      <c r="D98" s="407"/>
      <c r="E98" s="407"/>
      <c r="F98" s="358"/>
      <c r="G98" s="409">
        <v>2019</v>
      </c>
      <c r="H98" s="407" t="s">
        <v>512</v>
      </c>
      <c r="I98" s="407"/>
      <c r="J98" s="407"/>
      <c r="K98" s="358"/>
      <c r="L98" s="358"/>
      <c r="M98" s="358"/>
      <c r="N98" s="91"/>
      <c r="O98" s="170"/>
      <c r="P98" s="170"/>
      <c r="Q98" s="170"/>
      <c r="R98" s="91"/>
    </row>
    <row r="99" spans="1:24" s="20" customFormat="1" x14ac:dyDescent="0.2">
      <c r="A99" s="123"/>
      <c r="B99" s="412"/>
      <c r="C99" s="256">
        <v>2019</v>
      </c>
      <c r="D99" s="256">
        <v>2020</v>
      </c>
      <c r="E99" s="359" t="s">
        <v>524</v>
      </c>
      <c r="F99" s="125"/>
      <c r="G99" s="412"/>
      <c r="H99" s="256">
        <v>2019</v>
      </c>
      <c r="I99" s="256">
        <v>2020</v>
      </c>
      <c r="J99" s="359" t="s">
        <v>524</v>
      </c>
      <c r="K99" s="358"/>
      <c r="L99" s="358"/>
      <c r="M99" s="358"/>
      <c r="O99" s="171"/>
      <c r="P99" s="171"/>
      <c r="Q99" s="171"/>
    </row>
    <row r="100" spans="1:24" x14ac:dyDescent="0.2">
      <c r="A100" s="9"/>
      <c r="B100" s="9"/>
      <c r="C100" s="9"/>
      <c r="D100" s="9"/>
      <c r="E100" s="9"/>
      <c r="F100" s="9"/>
      <c r="G100" s="9"/>
      <c r="H100" s="9"/>
      <c r="I100" s="9"/>
      <c r="J100" s="11"/>
      <c r="K100" s="11"/>
      <c r="L100" s="11"/>
      <c r="M100" s="11"/>
      <c r="O100" s="174"/>
    </row>
    <row r="101" spans="1:24" s="21" customFormat="1" x14ac:dyDescent="0.2">
      <c r="A101" s="86" t="s">
        <v>289</v>
      </c>
      <c r="B101" s="86">
        <v>45385.603295399997</v>
      </c>
      <c r="C101" s="86">
        <v>25021.270009400007</v>
      </c>
      <c r="D101" s="86">
        <v>25609.271672300001</v>
      </c>
      <c r="E101" s="16">
        <v>2.3500072645357193</v>
      </c>
      <c r="F101" s="86"/>
      <c r="G101" s="86">
        <v>338394.2668199999</v>
      </c>
      <c r="H101" s="86">
        <v>147485.42699000001</v>
      </c>
      <c r="I101" s="86">
        <v>136802.72795000003</v>
      </c>
      <c r="J101" s="16">
        <v>-7.243223454697187</v>
      </c>
      <c r="K101" s="16"/>
      <c r="L101" s="16"/>
      <c r="M101" s="16"/>
      <c r="O101" s="173"/>
      <c r="P101" s="201"/>
      <c r="Q101" s="201"/>
    </row>
    <row r="102" spans="1:24" ht="11.25" customHeight="1" x14ac:dyDescent="0.2">
      <c r="A102" s="17"/>
      <c r="B102" s="18"/>
      <c r="C102" s="18"/>
      <c r="D102" s="18"/>
      <c r="E102" s="16"/>
      <c r="F102" s="16"/>
      <c r="G102" s="18"/>
      <c r="H102" s="18"/>
      <c r="I102" s="18"/>
      <c r="J102" s="12"/>
      <c r="K102" s="12"/>
      <c r="L102" s="12"/>
      <c r="M102" s="12"/>
      <c r="N102" s="83"/>
      <c r="O102" s="176"/>
      <c r="P102" s="169"/>
      <c r="Q102" s="169"/>
      <c r="R102" s="83"/>
      <c r="S102" s="83"/>
      <c r="T102" s="83"/>
      <c r="U102" s="83"/>
      <c r="V102" s="83"/>
      <c r="W102" s="83"/>
      <c r="X102" s="83"/>
    </row>
    <row r="103" spans="1:24" s="20" customFormat="1" ht="11.25" customHeight="1" x14ac:dyDescent="0.2">
      <c r="A103" s="17" t="s">
        <v>299</v>
      </c>
      <c r="B103" s="18">
        <v>2410.4301944999997</v>
      </c>
      <c r="C103" s="18">
        <v>701.67910139999981</v>
      </c>
      <c r="D103" s="18">
        <v>405.51452920000003</v>
      </c>
      <c r="E103" s="16">
        <v>-42.207979631869918</v>
      </c>
      <c r="F103" s="16"/>
      <c r="G103" s="18">
        <v>195799.87885999997</v>
      </c>
      <c r="H103" s="18">
        <v>69080.671709999995</v>
      </c>
      <c r="I103" s="18">
        <v>48550.173170000002</v>
      </c>
      <c r="J103" s="16">
        <v>-29.719598886048516</v>
      </c>
      <c r="K103" s="16"/>
      <c r="L103" s="16"/>
      <c r="M103" s="16"/>
      <c r="O103" s="173"/>
      <c r="P103" s="171"/>
      <c r="Q103" s="171"/>
    </row>
    <row r="104" spans="1:24" ht="11.25" customHeight="1" x14ac:dyDescent="0.2">
      <c r="A104" s="9" t="s">
        <v>498</v>
      </c>
      <c r="B104" s="11">
        <v>94.149475999999979</v>
      </c>
      <c r="C104" s="11">
        <v>52.385084999999989</v>
      </c>
      <c r="D104" s="11">
        <v>35.576062999999998</v>
      </c>
      <c r="E104" s="12">
        <v>-32.087419539359331</v>
      </c>
      <c r="F104" s="12"/>
      <c r="G104" s="11">
        <v>19778.459689999992</v>
      </c>
      <c r="H104" s="11">
        <v>12589.79002</v>
      </c>
      <c r="I104" s="11">
        <v>8325.74496</v>
      </c>
      <c r="J104" s="12">
        <v>-33.86907210705013</v>
      </c>
      <c r="K104" s="12"/>
      <c r="L104" s="12"/>
      <c r="M104" s="12"/>
      <c r="O104" s="174"/>
    </row>
    <row r="105" spans="1:24" ht="11.25" customHeight="1" x14ac:dyDescent="0.2">
      <c r="A105" s="9" t="s">
        <v>505</v>
      </c>
      <c r="B105" s="11">
        <v>22.611726000000001</v>
      </c>
      <c r="C105" s="11">
        <v>6.0666789999999997</v>
      </c>
      <c r="D105" s="11">
        <v>4.1987400000000008</v>
      </c>
      <c r="E105" s="12">
        <v>-30.79014070136229</v>
      </c>
      <c r="F105" s="12"/>
      <c r="G105" s="11">
        <v>21573.6283</v>
      </c>
      <c r="H105" s="11">
        <v>4544.2770899999996</v>
      </c>
      <c r="I105" s="11">
        <v>4025.6281499999991</v>
      </c>
      <c r="J105" s="12">
        <v>-11.413233166202033</v>
      </c>
      <c r="K105" s="12"/>
      <c r="L105" s="12"/>
      <c r="M105" s="12"/>
      <c r="O105" s="174"/>
    </row>
    <row r="106" spans="1:24" ht="11.25" customHeight="1" x14ac:dyDescent="0.2">
      <c r="A106" s="9" t="s">
        <v>499</v>
      </c>
      <c r="B106" s="11">
        <v>23.420995999999999</v>
      </c>
      <c r="C106" s="11">
        <v>2.0771919999999997</v>
      </c>
      <c r="D106" s="11">
        <v>1.4233010000000004</v>
      </c>
      <c r="E106" s="12">
        <v>-31.479564720064374</v>
      </c>
      <c r="F106" s="12"/>
      <c r="G106" s="11">
        <v>20508.74367</v>
      </c>
      <c r="H106" s="11">
        <v>4133.1715299999996</v>
      </c>
      <c r="I106" s="11">
        <v>2798.4198400000005</v>
      </c>
      <c r="J106" s="12">
        <v>-32.293643762711184</v>
      </c>
      <c r="K106" s="12"/>
      <c r="L106" s="12"/>
      <c r="M106" s="12"/>
      <c r="O106" s="174"/>
    </row>
    <row r="107" spans="1:24" ht="11.25" customHeight="1" x14ac:dyDescent="0.2">
      <c r="A107" s="9" t="s">
        <v>500</v>
      </c>
      <c r="B107" s="11">
        <v>238.30597299999999</v>
      </c>
      <c r="C107" s="11">
        <v>94.156575999999987</v>
      </c>
      <c r="D107" s="11">
        <v>68.070161999999996</v>
      </c>
      <c r="E107" s="12">
        <v>-27.705355385905278</v>
      </c>
      <c r="F107" s="12"/>
      <c r="G107" s="11">
        <v>16405.220500000003</v>
      </c>
      <c r="H107" s="11">
        <v>6488.3923299999997</v>
      </c>
      <c r="I107" s="11">
        <v>5088.9183499999999</v>
      </c>
      <c r="J107" s="12">
        <v>-21.568886541113329</v>
      </c>
      <c r="K107" s="12"/>
      <c r="L107" s="12"/>
      <c r="M107" s="12"/>
      <c r="O107" s="174"/>
    </row>
    <row r="108" spans="1:24" ht="11.25" customHeight="1" x14ac:dyDescent="0.2">
      <c r="A108" s="9" t="s">
        <v>501</v>
      </c>
      <c r="B108" s="11">
        <v>77.763483599999986</v>
      </c>
      <c r="C108" s="11">
        <v>51.510951599999991</v>
      </c>
      <c r="D108" s="11">
        <v>31.329089200000002</v>
      </c>
      <c r="E108" s="12">
        <v>-39.179750661022524</v>
      </c>
      <c r="F108" s="12"/>
      <c r="G108" s="11">
        <v>17744.510599999998</v>
      </c>
      <c r="H108" s="11">
        <v>11639.88824</v>
      </c>
      <c r="I108" s="11">
        <v>6199.2445199999993</v>
      </c>
      <c r="J108" s="12">
        <v>-46.741374210995012</v>
      </c>
      <c r="K108" s="12"/>
      <c r="L108" s="12"/>
      <c r="M108" s="12"/>
      <c r="O108" s="174"/>
    </row>
    <row r="109" spans="1:24" ht="11.25" customHeight="1" x14ac:dyDescent="0.2">
      <c r="A109" s="9" t="s">
        <v>502</v>
      </c>
      <c r="B109" s="11">
        <v>367.29117200000002</v>
      </c>
      <c r="C109" s="11">
        <v>82.441562000000005</v>
      </c>
      <c r="D109" s="11">
        <v>58.498750000000001</v>
      </c>
      <c r="E109" s="12">
        <v>-29.042162010467493</v>
      </c>
      <c r="F109" s="12"/>
      <c r="G109" s="11">
        <v>24422.02075</v>
      </c>
      <c r="H109" s="11">
        <v>4919.89912</v>
      </c>
      <c r="I109" s="11">
        <v>5375.2053100000003</v>
      </c>
      <c r="J109" s="12">
        <v>9.2543806060803888</v>
      </c>
      <c r="K109" s="12"/>
      <c r="L109" s="12"/>
      <c r="M109" s="12"/>
      <c r="O109" s="174"/>
    </row>
    <row r="110" spans="1:24" ht="11.25" customHeight="1" x14ac:dyDescent="0.2">
      <c r="A110" s="9" t="s">
        <v>503</v>
      </c>
      <c r="B110" s="11">
        <v>155.69792299999997</v>
      </c>
      <c r="C110" s="11">
        <v>11.394489999999999</v>
      </c>
      <c r="D110" s="11">
        <v>7.6822799999999996</v>
      </c>
      <c r="E110" s="12">
        <v>-32.578992126896424</v>
      </c>
      <c r="F110" s="12"/>
      <c r="G110" s="11">
        <v>9649.0305399999997</v>
      </c>
      <c r="H110" s="11">
        <v>1094.80936</v>
      </c>
      <c r="I110" s="11">
        <v>892.68819000000008</v>
      </c>
      <c r="J110" s="12">
        <v>-18.461768540232413</v>
      </c>
      <c r="K110" s="12"/>
      <c r="L110" s="12"/>
      <c r="M110" s="12"/>
      <c r="O110" s="174"/>
    </row>
    <row r="111" spans="1:24" ht="11.25" customHeight="1" x14ac:dyDescent="0.2">
      <c r="A111" s="9" t="s">
        <v>504</v>
      </c>
      <c r="B111" s="11">
        <v>114.50959199999998</v>
      </c>
      <c r="C111" s="11">
        <v>4.1838699999999998</v>
      </c>
      <c r="D111" s="11">
        <v>1.923897</v>
      </c>
      <c r="E111" s="12">
        <v>-54.016329379258913</v>
      </c>
      <c r="F111" s="12"/>
      <c r="G111" s="11">
        <v>10583.288970000001</v>
      </c>
      <c r="H111" s="11">
        <v>901.26273000000003</v>
      </c>
      <c r="I111" s="11">
        <v>443.92764</v>
      </c>
      <c r="J111" s="12">
        <v>-50.743814736464252</v>
      </c>
      <c r="K111" s="12"/>
      <c r="L111" s="12"/>
      <c r="M111" s="12"/>
      <c r="O111" s="174"/>
    </row>
    <row r="112" spans="1:24" ht="11.25" customHeight="1" x14ac:dyDescent="0.2">
      <c r="A112" s="9" t="s">
        <v>506</v>
      </c>
      <c r="B112" s="11">
        <v>1316.6798528999998</v>
      </c>
      <c r="C112" s="11">
        <v>397.46269579999989</v>
      </c>
      <c r="D112" s="11">
        <v>196.81224700000001</v>
      </c>
      <c r="E112" s="12">
        <v>-50.482837992163574</v>
      </c>
      <c r="F112" s="12"/>
      <c r="G112" s="11">
        <v>55134.975840000006</v>
      </c>
      <c r="H112" s="11">
        <v>22769.18129</v>
      </c>
      <c r="I112" s="11">
        <v>15400.396210000001</v>
      </c>
      <c r="J112" s="12">
        <v>-32.362977773102003</v>
      </c>
      <c r="K112" s="12"/>
      <c r="L112" s="12"/>
      <c r="M112" s="12"/>
      <c r="O112" s="174"/>
    </row>
    <row r="113" spans="1:24" ht="11.25" customHeight="1" x14ac:dyDescent="0.2">
      <c r="A113" s="9"/>
      <c r="B113" s="11"/>
      <c r="C113" s="11"/>
      <c r="D113" s="11"/>
      <c r="E113" s="12"/>
      <c r="F113" s="12"/>
      <c r="G113" s="11"/>
      <c r="H113" s="11"/>
      <c r="I113" s="11"/>
      <c r="J113" s="12"/>
      <c r="K113" s="12"/>
      <c r="L113" s="12"/>
      <c r="M113" s="12"/>
      <c r="O113" s="174"/>
    </row>
    <row r="114" spans="1:24" ht="11.25" customHeight="1" x14ac:dyDescent="0.2">
      <c r="A114" s="9" t="s">
        <v>356</v>
      </c>
      <c r="B114" s="11">
        <v>22493.058200999996</v>
      </c>
      <c r="C114" s="11">
        <v>15067.640062000004</v>
      </c>
      <c r="D114" s="11">
        <v>18441.302852000001</v>
      </c>
      <c r="E114" s="12">
        <v>22.390120656706159</v>
      </c>
      <c r="F114" s="16"/>
      <c r="G114" s="11">
        <v>64849.321429999967</v>
      </c>
      <c r="H114" s="11">
        <v>45413.705449999994</v>
      </c>
      <c r="I114" s="11">
        <v>63910.027229999992</v>
      </c>
      <c r="J114" s="12">
        <v>40.728501664248142</v>
      </c>
      <c r="K114" s="12"/>
      <c r="L114" s="12"/>
      <c r="M114" s="12"/>
      <c r="N114" s="88"/>
      <c r="O114" s="176"/>
      <c r="P114" s="169"/>
      <c r="Q114" s="169"/>
      <c r="R114" s="83"/>
      <c r="S114" s="83"/>
      <c r="T114" s="83"/>
      <c r="U114" s="83"/>
      <c r="V114" s="83"/>
      <c r="W114" s="83"/>
      <c r="X114" s="83"/>
    </row>
    <row r="115" spans="1:24" ht="11.25" customHeight="1" x14ac:dyDescent="0.2">
      <c r="A115" s="9" t="s">
        <v>297</v>
      </c>
      <c r="B115" s="11">
        <v>3934.8192969999986</v>
      </c>
      <c r="C115" s="11">
        <v>1021.9097160000001</v>
      </c>
      <c r="D115" s="11">
        <v>1422.7089710000002</v>
      </c>
      <c r="E115" s="12">
        <v>39.220613007656368</v>
      </c>
      <c r="F115" s="16"/>
      <c r="G115" s="11">
        <v>17414.972969999999</v>
      </c>
      <c r="H115" s="11">
        <v>5414.3498800000007</v>
      </c>
      <c r="I115" s="11">
        <v>6204.1526999999996</v>
      </c>
      <c r="J115" s="12">
        <v>14.58721430097161</v>
      </c>
      <c r="K115" s="346"/>
      <c r="L115" s="346"/>
      <c r="M115" s="12"/>
      <c r="N115" s="83"/>
      <c r="O115" s="176"/>
      <c r="P115" s="169"/>
      <c r="Q115" s="169"/>
      <c r="R115" s="83"/>
      <c r="S115" s="83"/>
      <c r="T115" s="83"/>
      <c r="U115" s="83"/>
      <c r="V115" s="83"/>
      <c r="W115" s="83"/>
      <c r="X115" s="83"/>
    </row>
    <row r="116" spans="1:24" ht="11.25" customHeight="1" x14ac:dyDescent="0.2">
      <c r="A116" s="9" t="s">
        <v>493</v>
      </c>
      <c r="B116" s="11">
        <v>6825.0497489999989</v>
      </c>
      <c r="C116" s="11">
        <v>5577.9628970000003</v>
      </c>
      <c r="D116" s="11">
        <v>3759.1890118999995</v>
      </c>
      <c r="E116" s="12">
        <v>-32.606417767285507</v>
      </c>
      <c r="F116" s="16"/>
      <c r="G116" s="11">
        <v>21840.207130000003</v>
      </c>
      <c r="H116" s="11">
        <v>17561.148590000001</v>
      </c>
      <c r="I116" s="11">
        <v>11368.926220000001</v>
      </c>
      <c r="J116" s="12">
        <v>-35.260918944254541</v>
      </c>
      <c r="L116" s="12"/>
      <c r="M116" s="12"/>
      <c r="N116" s="83"/>
      <c r="O116" s="176"/>
      <c r="P116" s="169"/>
      <c r="Q116" s="169"/>
      <c r="R116" s="83"/>
      <c r="S116" s="83"/>
      <c r="T116" s="83"/>
      <c r="U116" s="83"/>
      <c r="V116" s="83"/>
      <c r="W116" s="83"/>
      <c r="X116" s="83"/>
    </row>
    <row r="117" spans="1:24" x14ac:dyDescent="0.2">
      <c r="A117" s="9" t="s">
        <v>494</v>
      </c>
      <c r="B117" s="11">
        <v>14.208785900000001</v>
      </c>
      <c r="C117" s="11">
        <v>2.4856229999999999</v>
      </c>
      <c r="D117" s="11">
        <v>2.0848382000000001</v>
      </c>
      <c r="E117" s="12">
        <v>-16.124118581136386</v>
      </c>
      <c r="F117" s="12"/>
      <c r="G117" s="11">
        <v>14202.160030000001</v>
      </c>
      <c r="H117" s="11">
        <v>5012.4067599999998</v>
      </c>
      <c r="I117" s="11">
        <v>3831.3248299999996</v>
      </c>
      <c r="J117" s="12">
        <v>-23.563170080793697</v>
      </c>
      <c r="K117" s="12"/>
      <c r="L117" s="12"/>
      <c r="M117" s="12"/>
      <c r="O117" s="174"/>
    </row>
    <row r="118" spans="1:24" ht="11.25" customHeight="1" x14ac:dyDescent="0.2">
      <c r="A118" s="9" t="s">
        <v>496</v>
      </c>
      <c r="B118" s="11">
        <v>5118.4376049999992</v>
      </c>
      <c r="C118" s="11">
        <v>889.37248999999997</v>
      </c>
      <c r="D118" s="11">
        <v>221.66217</v>
      </c>
      <c r="E118" s="12">
        <v>-75.076565500693647</v>
      </c>
      <c r="F118" s="16"/>
      <c r="G118" s="11">
        <v>13695.001829999999</v>
      </c>
      <c r="H118" s="11">
        <v>1770.5041700000002</v>
      </c>
      <c r="I118" s="11">
        <v>563.46543999999994</v>
      </c>
      <c r="J118" s="12">
        <v>-68.174859480844944</v>
      </c>
      <c r="K118" s="12"/>
      <c r="L118" s="12"/>
      <c r="M118" s="12"/>
      <c r="N118" s="83"/>
      <c r="O118" s="176"/>
      <c r="P118" s="169"/>
      <c r="Q118" s="169"/>
      <c r="R118" s="83"/>
      <c r="S118" s="83"/>
      <c r="T118" s="83"/>
      <c r="U118" s="83"/>
      <c r="V118" s="83"/>
      <c r="W118" s="83"/>
      <c r="X118" s="83"/>
    </row>
    <row r="119" spans="1:24" ht="11.25" customHeight="1" x14ac:dyDescent="0.2">
      <c r="A119" s="9" t="s">
        <v>357</v>
      </c>
      <c r="B119" s="11">
        <v>515.96599999999989</v>
      </c>
      <c r="C119" s="11">
        <v>160.5</v>
      </c>
      <c r="D119" s="11">
        <v>75.804600000000008</v>
      </c>
      <c r="E119" s="12">
        <v>-52.769719626168218</v>
      </c>
      <c r="F119" s="12"/>
      <c r="G119" s="11">
        <v>1995.98523</v>
      </c>
      <c r="H119" s="11">
        <v>353.72131000000002</v>
      </c>
      <c r="I119" s="11">
        <v>206.24674000000002</v>
      </c>
      <c r="J119" s="12">
        <v>-41.69230573074605</v>
      </c>
      <c r="K119" s="12"/>
      <c r="L119" s="12"/>
      <c r="M119" s="12"/>
      <c r="N119" s="258"/>
      <c r="O119" s="258"/>
      <c r="P119" s="258"/>
      <c r="Q119" s="258"/>
      <c r="R119" s="258"/>
      <c r="S119" s="83"/>
      <c r="T119" s="83"/>
      <c r="U119" s="83"/>
      <c r="V119" s="83"/>
      <c r="W119" s="83"/>
      <c r="X119" s="83"/>
    </row>
    <row r="120" spans="1:24" ht="11.25" customHeight="1" x14ac:dyDescent="0.2">
      <c r="A120" s="9" t="s">
        <v>355</v>
      </c>
      <c r="B120" s="11">
        <v>465.03590000000003</v>
      </c>
      <c r="C120" s="11">
        <v>80.318449999999999</v>
      </c>
      <c r="D120" s="11">
        <v>282.96077000000002</v>
      </c>
      <c r="E120" s="12">
        <v>252.29859390961855</v>
      </c>
      <c r="F120" s="16"/>
      <c r="G120" s="11">
        <v>1524.7972299999999</v>
      </c>
      <c r="H120" s="11">
        <v>389.62880000000007</v>
      </c>
      <c r="I120" s="11">
        <v>727.26416999999992</v>
      </c>
      <c r="J120" s="12">
        <v>86.655650198342585</v>
      </c>
      <c r="K120" s="12"/>
      <c r="L120" s="12"/>
      <c r="M120" s="12"/>
      <c r="N120" s="83"/>
      <c r="O120" s="176"/>
      <c r="P120" s="169"/>
      <c r="Q120" s="169"/>
      <c r="R120" s="83"/>
      <c r="S120" s="83"/>
      <c r="T120" s="83"/>
      <c r="U120" s="83"/>
      <c r="V120" s="83"/>
      <c r="W120" s="83"/>
      <c r="X120" s="83"/>
    </row>
    <row r="121" spans="1:24" ht="11.25" customHeight="1" x14ac:dyDescent="0.2">
      <c r="A121" s="9" t="s">
        <v>349</v>
      </c>
      <c r="B121" s="11">
        <v>1563.84</v>
      </c>
      <c r="C121" s="11">
        <v>830.84</v>
      </c>
      <c r="D121" s="11">
        <v>693</v>
      </c>
      <c r="E121" s="12">
        <v>-16.590438592268058</v>
      </c>
      <c r="F121" s="16"/>
      <c r="G121" s="11">
        <v>1169.36375</v>
      </c>
      <c r="H121" s="11">
        <v>615.55934999999999</v>
      </c>
      <c r="I121" s="11">
        <v>536.22933</v>
      </c>
      <c r="J121" s="12">
        <v>-12.887468933742937</v>
      </c>
      <c r="K121" s="12"/>
      <c r="L121" s="12"/>
      <c r="M121" s="12"/>
      <c r="N121" s="83"/>
      <c r="O121" s="176"/>
      <c r="P121" s="169"/>
      <c r="Q121" s="169"/>
      <c r="R121" s="83"/>
      <c r="S121" s="83"/>
      <c r="T121" s="83"/>
      <c r="U121" s="83"/>
      <c r="V121" s="83"/>
      <c r="W121" s="83"/>
      <c r="X121" s="83"/>
    </row>
    <row r="122" spans="1:24" ht="11.25" customHeight="1" x14ac:dyDescent="0.2">
      <c r="A122" s="9" t="s">
        <v>298</v>
      </c>
      <c r="B122" s="11">
        <v>88.328530000000001</v>
      </c>
      <c r="C122" s="11">
        <v>13.986630000000002</v>
      </c>
      <c r="D122" s="11">
        <v>0.18</v>
      </c>
      <c r="E122" s="12">
        <v>-98.713056683418372</v>
      </c>
      <c r="F122" s="16"/>
      <c r="G122" s="11">
        <v>206.30219</v>
      </c>
      <c r="H122" s="11">
        <v>51.022239999999996</v>
      </c>
      <c r="I122" s="11">
        <v>3.6</v>
      </c>
      <c r="J122" s="12">
        <v>-92.944253329528451</v>
      </c>
      <c r="K122" s="12"/>
      <c r="L122" s="12"/>
      <c r="M122" s="12"/>
      <c r="N122" s="83"/>
      <c r="O122" s="176"/>
      <c r="P122" s="169"/>
      <c r="Q122" s="169"/>
      <c r="R122" s="83"/>
      <c r="S122" s="83"/>
      <c r="T122" s="83"/>
      <c r="U122" s="83"/>
      <c r="V122" s="83"/>
      <c r="W122" s="83"/>
      <c r="X122" s="83"/>
    </row>
    <row r="123" spans="1:24" ht="11.25" customHeight="1" x14ac:dyDescent="0.2">
      <c r="A123" s="9" t="s">
        <v>295</v>
      </c>
      <c r="B123" s="11">
        <v>926.97500000000002</v>
      </c>
      <c r="C123" s="11">
        <v>0</v>
      </c>
      <c r="D123" s="11">
        <v>0</v>
      </c>
      <c r="E123" s="12" t="s">
        <v>527</v>
      </c>
      <c r="F123" s="16"/>
      <c r="G123" s="11">
        <v>1022.6660000000001</v>
      </c>
      <c r="H123" s="11">
        <v>0</v>
      </c>
      <c r="I123" s="11">
        <v>0</v>
      </c>
      <c r="J123" s="12" t="s">
        <v>527</v>
      </c>
      <c r="K123" s="12"/>
      <c r="L123" s="12"/>
      <c r="M123" s="12"/>
      <c r="N123" s="83"/>
      <c r="O123" s="176"/>
      <c r="P123" s="169"/>
      <c r="Q123" s="169"/>
      <c r="R123" s="83"/>
      <c r="S123" s="83"/>
      <c r="T123" s="83"/>
      <c r="U123" s="83"/>
      <c r="V123" s="83"/>
      <c r="W123" s="83"/>
      <c r="X123" s="83"/>
    </row>
    <row r="124" spans="1:24" ht="11.25" customHeight="1" x14ac:dyDescent="0.2">
      <c r="A124" s="9" t="s">
        <v>315</v>
      </c>
      <c r="B124" s="11">
        <v>146.9144</v>
      </c>
      <c r="C124" s="11">
        <v>146.9144</v>
      </c>
      <c r="D124" s="11">
        <v>110.116</v>
      </c>
      <c r="E124" s="12">
        <v>-25.047510659268255</v>
      </c>
      <c r="F124" s="16"/>
      <c r="G124" s="11">
        <v>198.72601</v>
      </c>
      <c r="H124" s="11">
        <v>198.72601</v>
      </c>
      <c r="I124" s="11">
        <v>145.81315000000001</v>
      </c>
      <c r="J124" s="12">
        <v>-26.626036521339103</v>
      </c>
      <c r="K124" s="12"/>
      <c r="L124" s="12"/>
      <c r="M124" s="12"/>
      <c r="N124" s="83"/>
      <c r="O124" s="176"/>
      <c r="P124" s="169"/>
      <c r="Q124" s="169"/>
      <c r="R124" s="83"/>
      <c r="S124" s="83"/>
      <c r="T124" s="83"/>
      <c r="U124" s="83"/>
      <c r="V124" s="83"/>
      <c r="W124" s="83"/>
      <c r="X124" s="83"/>
    </row>
    <row r="125" spans="1:24" ht="11.25" customHeight="1" x14ac:dyDescent="0.2">
      <c r="A125" s="9" t="s">
        <v>495</v>
      </c>
      <c r="B125" s="11">
        <v>4.6517400000000002</v>
      </c>
      <c r="C125" s="11">
        <v>4.2109399999999999</v>
      </c>
      <c r="D125" s="11">
        <v>5.6139999999999999</v>
      </c>
      <c r="E125" s="12">
        <v>33.319401368815505</v>
      </c>
      <c r="F125" s="16"/>
      <c r="G125" s="11">
        <v>27.23113</v>
      </c>
      <c r="H125" s="11">
        <v>7.5471300000000001</v>
      </c>
      <c r="I125" s="11">
        <v>8.9921699999999998</v>
      </c>
      <c r="J125" s="12">
        <v>19.146880999797261</v>
      </c>
      <c r="K125" s="12"/>
      <c r="L125" s="12"/>
      <c r="M125" s="12"/>
      <c r="N125" s="83"/>
      <c r="O125" s="176"/>
      <c r="P125" s="169"/>
      <c r="Q125" s="169"/>
      <c r="R125" s="83"/>
      <c r="S125" s="83"/>
      <c r="T125" s="83"/>
      <c r="U125" s="83"/>
      <c r="V125" s="83"/>
      <c r="W125" s="83"/>
      <c r="X125" s="83"/>
    </row>
    <row r="126" spans="1:24" ht="11.25" customHeight="1" x14ac:dyDescent="0.2">
      <c r="A126" s="9" t="s">
        <v>497</v>
      </c>
      <c r="B126" s="11">
        <v>1.081</v>
      </c>
      <c r="C126" s="11">
        <v>0</v>
      </c>
      <c r="D126" s="11">
        <v>0</v>
      </c>
      <c r="E126" s="12" t="s">
        <v>527</v>
      </c>
      <c r="F126" s="16"/>
      <c r="G126" s="11">
        <v>0.36174000000000001</v>
      </c>
      <c r="H126" s="11">
        <v>0</v>
      </c>
      <c r="I126" s="11">
        <v>0</v>
      </c>
      <c r="J126" s="12" t="s">
        <v>527</v>
      </c>
      <c r="K126" s="12"/>
      <c r="L126" s="12"/>
      <c r="M126" s="12"/>
      <c r="N126" s="83"/>
      <c r="O126" s="176"/>
      <c r="P126" s="169"/>
      <c r="Q126" s="169"/>
      <c r="R126" s="83"/>
      <c r="S126" s="83"/>
      <c r="T126" s="83"/>
      <c r="U126" s="83"/>
      <c r="V126" s="83"/>
      <c r="W126" s="83"/>
      <c r="X126" s="83"/>
    </row>
    <row r="127" spans="1:24" ht="11.25" customHeight="1" x14ac:dyDescent="0.2">
      <c r="A127" s="9" t="s">
        <v>79</v>
      </c>
      <c r="B127" s="11">
        <v>0</v>
      </c>
      <c r="C127" s="11">
        <v>0</v>
      </c>
      <c r="D127" s="11">
        <v>0</v>
      </c>
      <c r="E127" s="12" t="s">
        <v>527</v>
      </c>
      <c r="F127" s="16"/>
      <c r="G127" s="11">
        <v>0</v>
      </c>
      <c r="H127" s="11">
        <v>0</v>
      </c>
      <c r="I127" s="11">
        <v>0</v>
      </c>
      <c r="J127" s="12" t="s">
        <v>527</v>
      </c>
      <c r="K127" s="12"/>
      <c r="L127" s="12"/>
      <c r="M127" s="12"/>
      <c r="N127" s="83"/>
      <c r="O127" s="176"/>
      <c r="P127" s="169"/>
      <c r="Q127" s="169"/>
      <c r="R127" s="83"/>
      <c r="S127" s="83"/>
      <c r="T127" s="83"/>
      <c r="U127" s="83"/>
      <c r="V127" s="83"/>
      <c r="W127" s="83"/>
      <c r="X127" s="83"/>
    </row>
    <row r="128" spans="1:24" x14ac:dyDescent="0.2">
      <c r="A128" s="9"/>
      <c r="B128" s="11"/>
      <c r="C128" s="11"/>
      <c r="D128" s="11"/>
      <c r="E128" s="12"/>
      <c r="F128" s="12"/>
      <c r="G128" s="11"/>
      <c r="H128" s="11"/>
      <c r="I128" s="11"/>
      <c r="J128" s="12"/>
      <c r="K128" s="12"/>
      <c r="L128" s="12"/>
      <c r="M128" s="12"/>
      <c r="O128" s="174"/>
    </row>
    <row r="129" spans="1:23" x14ac:dyDescent="0.2">
      <c r="A129" s="17" t="s">
        <v>507</v>
      </c>
      <c r="B129" s="18">
        <v>876.80689299999995</v>
      </c>
      <c r="C129" s="18">
        <v>523.44970000000001</v>
      </c>
      <c r="D129" s="18">
        <v>189.13392999999996</v>
      </c>
      <c r="E129" s="16">
        <v>-63.867792836637413</v>
      </c>
      <c r="F129" s="16"/>
      <c r="G129" s="18">
        <v>4447.2912899999992</v>
      </c>
      <c r="H129" s="18">
        <v>1616.4355899999996</v>
      </c>
      <c r="I129" s="18">
        <v>746.51280000000008</v>
      </c>
      <c r="J129" s="16">
        <v>-53.81734944353704</v>
      </c>
      <c r="K129" s="16"/>
      <c r="L129" s="16"/>
      <c r="M129" s="16"/>
      <c r="O129" s="174"/>
    </row>
    <row r="130" spans="1:23" x14ac:dyDescent="0.2">
      <c r="A130" s="84"/>
      <c r="B130" s="90"/>
      <c r="C130" s="90"/>
      <c r="D130" s="90"/>
      <c r="E130" s="90"/>
      <c r="F130" s="90"/>
      <c r="G130" s="90"/>
      <c r="H130" s="90"/>
      <c r="I130" s="90"/>
      <c r="J130" s="84"/>
      <c r="K130" s="9"/>
      <c r="L130" s="9"/>
      <c r="M130" s="9"/>
      <c r="O130" s="174"/>
    </row>
    <row r="131" spans="1:23" x14ac:dyDescent="0.2">
      <c r="A131" s="9" t="s">
        <v>411</v>
      </c>
      <c r="B131" s="9"/>
      <c r="C131" s="9"/>
      <c r="D131" s="9"/>
      <c r="E131" s="9"/>
      <c r="F131" s="9"/>
      <c r="G131" s="9"/>
      <c r="H131" s="9"/>
      <c r="I131" s="9"/>
      <c r="J131" s="9"/>
      <c r="K131" s="9"/>
      <c r="L131" s="9"/>
      <c r="M131" s="9"/>
      <c r="O131" s="174"/>
    </row>
    <row r="132" spans="1:23" ht="20.100000000000001" customHeight="1" x14ac:dyDescent="0.2">
      <c r="A132" s="404" t="s">
        <v>159</v>
      </c>
      <c r="B132" s="404"/>
      <c r="C132" s="404"/>
      <c r="D132" s="404"/>
      <c r="E132" s="404"/>
      <c r="F132" s="404"/>
      <c r="G132" s="404"/>
      <c r="H132" s="404"/>
      <c r="I132" s="404"/>
      <c r="J132" s="404"/>
      <c r="K132" s="357"/>
      <c r="L132" s="357"/>
      <c r="M132" s="357"/>
      <c r="O132" s="174"/>
    </row>
    <row r="133" spans="1:23" ht="20.100000000000001" customHeight="1" x14ac:dyDescent="0.2">
      <c r="A133" s="405" t="s">
        <v>155</v>
      </c>
      <c r="B133" s="405"/>
      <c r="C133" s="405"/>
      <c r="D133" s="405"/>
      <c r="E133" s="405"/>
      <c r="F133" s="405"/>
      <c r="G133" s="405"/>
      <c r="H133" s="405"/>
      <c r="I133" s="405"/>
      <c r="J133" s="405"/>
      <c r="K133" s="357"/>
      <c r="L133" s="357"/>
      <c r="M133" s="357"/>
      <c r="O133" s="174"/>
    </row>
    <row r="134" spans="1:23" s="20" customFormat="1" x14ac:dyDescent="0.2">
      <c r="A134" s="17"/>
      <c r="B134" s="406" t="s">
        <v>300</v>
      </c>
      <c r="C134" s="406"/>
      <c r="D134" s="406"/>
      <c r="E134" s="406"/>
      <c r="F134" s="358"/>
      <c r="G134" s="406" t="s">
        <v>422</v>
      </c>
      <c r="H134" s="406"/>
      <c r="I134" s="406"/>
      <c r="J134" s="406"/>
      <c r="K134" s="358"/>
      <c r="L134" s="358"/>
      <c r="M134" s="358"/>
      <c r="N134" s="91"/>
      <c r="O134" s="170"/>
      <c r="P134" s="170"/>
      <c r="Q134" s="170"/>
      <c r="R134" s="91"/>
    </row>
    <row r="135" spans="1:23" s="20" customFormat="1" x14ac:dyDescent="0.2">
      <c r="A135" s="17" t="s">
        <v>258</v>
      </c>
      <c r="B135" s="409">
        <v>2019</v>
      </c>
      <c r="C135" s="407" t="s">
        <v>512</v>
      </c>
      <c r="D135" s="407"/>
      <c r="E135" s="407"/>
      <c r="F135" s="358"/>
      <c r="G135" s="409">
        <v>2019</v>
      </c>
      <c r="H135" s="407" t="s">
        <v>512</v>
      </c>
      <c r="I135" s="407"/>
      <c r="J135" s="407"/>
      <c r="K135" s="358"/>
      <c r="L135" s="358"/>
      <c r="M135" s="358"/>
      <c r="N135" s="91"/>
      <c r="O135" s="170"/>
      <c r="P135" s="170"/>
      <c r="Q135" s="170"/>
      <c r="R135" s="91"/>
    </row>
    <row r="136" spans="1:23" s="20" customFormat="1" x14ac:dyDescent="0.2">
      <c r="A136" s="123"/>
      <c r="B136" s="412"/>
      <c r="C136" s="256">
        <v>2019</v>
      </c>
      <c r="D136" s="256">
        <v>2020</v>
      </c>
      <c r="E136" s="359" t="s">
        <v>524</v>
      </c>
      <c r="F136" s="125"/>
      <c r="G136" s="412"/>
      <c r="H136" s="256">
        <v>2019</v>
      </c>
      <c r="I136" s="256">
        <v>2020</v>
      </c>
      <c r="J136" s="359" t="s">
        <v>524</v>
      </c>
      <c r="K136" s="358"/>
      <c r="L136" s="358"/>
      <c r="M136" s="358"/>
      <c r="O136" s="171"/>
      <c r="P136" s="171"/>
      <c r="Q136" s="171"/>
    </row>
    <row r="137" spans="1:23" ht="11.25" customHeight="1" x14ac:dyDescent="0.2">
      <c r="A137" s="9"/>
      <c r="B137" s="11"/>
      <c r="C137" s="11"/>
      <c r="D137" s="11"/>
      <c r="E137" s="12"/>
      <c r="F137" s="12"/>
      <c r="G137" s="11"/>
      <c r="H137" s="11"/>
      <c r="I137" s="11"/>
      <c r="J137" s="12"/>
      <c r="K137" s="12"/>
      <c r="L137" s="12"/>
      <c r="M137" s="12"/>
      <c r="O137" s="174"/>
    </row>
    <row r="138" spans="1:23" s="21" customFormat="1" x14ac:dyDescent="0.2">
      <c r="A138" s="86" t="s">
        <v>290</v>
      </c>
      <c r="B138" s="86">
        <v>116749.93915890002</v>
      </c>
      <c r="C138" s="86">
        <v>11573.456999100001</v>
      </c>
      <c r="D138" s="86">
        <v>21550.2241416</v>
      </c>
      <c r="E138" s="16">
        <v>86.203864094158149</v>
      </c>
      <c r="F138" s="86"/>
      <c r="G138" s="86">
        <v>34273.418479999993</v>
      </c>
      <c r="H138" s="86">
        <v>4692.0435099999995</v>
      </c>
      <c r="I138" s="86">
        <v>3917.9762999999994</v>
      </c>
      <c r="J138" s="16">
        <v>-16.497443136455487</v>
      </c>
      <c r="K138" s="16"/>
      <c r="L138" s="16"/>
      <c r="M138" s="16"/>
      <c r="O138" s="202"/>
      <c r="P138" s="201"/>
      <c r="Q138" s="201"/>
    </row>
    <row r="139" spans="1:23" ht="11.25" customHeight="1" x14ac:dyDescent="0.2">
      <c r="A139" s="17"/>
      <c r="B139" s="18"/>
      <c r="C139" s="18"/>
      <c r="D139" s="18"/>
      <c r="E139" s="16"/>
      <c r="F139" s="16"/>
      <c r="G139" s="18"/>
      <c r="H139" s="18"/>
      <c r="I139" s="18"/>
      <c r="J139" s="12"/>
      <c r="K139" s="12"/>
      <c r="L139" s="12"/>
      <c r="M139" s="12"/>
      <c r="N139" s="83"/>
      <c r="O139" s="176"/>
      <c r="P139" s="169"/>
      <c r="Q139" s="169"/>
      <c r="R139" s="83"/>
      <c r="S139" s="83"/>
      <c r="T139" s="83"/>
      <c r="U139" s="83"/>
      <c r="V139" s="83"/>
      <c r="W139" s="83"/>
    </row>
    <row r="140" spans="1:23" s="20" customFormat="1" ht="11.25" customHeight="1" x14ac:dyDescent="0.2">
      <c r="A140" s="210" t="s">
        <v>301</v>
      </c>
      <c r="B140" s="18">
        <v>116164.97570000001</v>
      </c>
      <c r="C140" s="18">
        <v>11436.815000000001</v>
      </c>
      <c r="D140" s="18">
        <v>21415.996999999999</v>
      </c>
      <c r="E140" s="16">
        <v>87.254904446736248</v>
      </c>
      <c r="F140" s="16"/>
      <c r="G140" s="18">
        <v>24681.925959999997</v>
      </c>
      <c r="H140" s="18">
        <v>2781.7729799999997</v>
      </c>
      <c r="I140" s="18">
        <v>3001.5346799999998</v>
      </c>
      <c r="J140" s="16">
        <v>7.9000587603665622</v>
      </c>
      <c r="K140" s="16"/>
      <c r="L140" s="16"/>
      <c r="M140" s="16"/>
      <c r="N140" s="259"/>
      <c r="O140" s="259"/>
      <c r="P140" s="257"/>
      <c r="Q140" s="257"/>
      <c r="R140" s="257"/>
      <c r="S140" s="91"/>
      <c r="T140" s="91"/>
      <c r="U140" s="91"/>
      <c r="V140" s="91"/>
      <c r="W140" s="91"/>
    </row>
    <row r="141" spans="1:23" ht="11.25" customHeight="1" x14ac:dyDescent="0.2">
      <c r="A141" s="211" t="s">
        <v>118</v>
      </c>
      <c r="B141" s="11">
        <v>85122.368000000002</v>
      </c>
      <c r="C141" s="11">
        <v>7651.0020000000004</v>
      </c>
      <c r="D141" s="11">
        <v>15503.073</v>
      </c>
      <c r="E141" s="12">
        <v>102.62800872356328</v>
      </c>
      <c r="F141" s="16"/>
      <c r="G141" s="11">
        <v>21174.000279999997</v>
      </c>
      <c r="H141" s="11">
        <v>2443.12835</v>
      </c>
      <c r="I141" s="11">
        <v>2513.86913</v>
      </c>
      <c r="J141" s="12">
        <v>2.8954999437503943</v>
      </c>
      <c r="K141" s="12"/>
      <c r="L141" s="12"/>
      <c r="M141" s="12"/>
      <c r="N141" s="83"/>
      <c r="O141" s="176"/>
      <c r="P141" s="169"/>
      <c r="Q141" s="169"/>
      <c r="R141" s="83"/>
      <c r="S141" s="83"/>
      <c r="T141" s="83"/>
      <c r="U141" s="83"/>
      <c r="V141" s="83"/>
      <c r="W141" s="83"/>
    </row>
    <row r="142" spans="1:23" ht="11.25" customHeight="1" x14ac:dyDescent="0.2">
      <c r="A142" s="211" t="s">
        <v>119</v>
      </c>
      <c r="B142" s="11">
        <v>29461.708700000003</v>
      </c>
      <c r="C142" s="11">
        <v>3540.8249999999998</v>
      </c>
      <c r="D142" s="11">
        <v>5680.4</v>
      </c>
      <c r="E142" s="12">
        <v>60.425889446668492</v>
      </c>
      <c r="F142" s="16"/>
      <c r="G142" s="11">
        <v>3315.61834</v>
      </c>
      <c r="H142" s="11">
        <v>321.83346999999998</v>
      </c>
      <c r="I142" s="11">
        <v>455.6</v>
      </c>
      <c r="J142" s="12">
        <v>41.563896384052299</v>
      </c>
      <c r="K142" s="12"/>
      <c r="L142" s="12"/>
      <c r="M142" s="12"/>
      <c r="O142" s="174"/>
    </row>
    <row r="143" spans="1:23" ht="11.25" customHeight="1" x14ac:dyDescent="0.2">
      <c r="A143" s="211" t="s">
        <v>328</v>
      </c>
      <c r="B143" s="11">
        <v>281.988</v>
      </c>
      <c r="C143" s="11">
        <v>48.988</v>
      </c>
      <c r="D143" s="11">
        <v>148.524</v>
      </c>
      <c r="E143" s="12">
        <v>203.18445333551074</v>
      </c>
      <c r="F143" s="16"/>
      <c r="G143" s="11">
        <v>74.70514</v>
      </c>
      <c r="H143" s="11">
        <v>9.7311599999999991</v>
      </c>
      <c r="I143" s="11">
        <v>26.949549999999999</v>
      </c>
      <c r="J143" s="12">
        <v>176.94077581706603</v>
      </c>
      <c r="K143" s="12"/>
      <c r="L143" s="12"/>
      <c r="M143" s="12"/>
      <c r="O143" s="174"/>
    </row>
    <row r="144" spans="1:23" ht="11.25" customHeight="1" x14ac:dyDescent="0.2">
      <c r="A144" s="211" t="s">
        <v>329</v>
      </c>
      <c r="B144" s="11">
        <v>1298.9110000000001</v>
      </c>
      <c r="C144" s="11">
        <v>196</v>
      </c>
      <c r="D144" s="11">
        <v>84</v>
      </c>
      <c r="E144" s="12">
        <v>-57.142857142857146</v>
      </c>
      <c r="F144" s="16"/>
      <c r="G144" s="11">
        <v>117.6022</v>
      </c>
      <c r="H144" s="11">
        <v>7.08</v>
      </c>
      <c r="I144" s="11">
        <v>5.1159999999999997</v>
      </c>
      <c r="J144" s="12">
        <v>-27.740112994350284</v>
      </c>
      <c r="K144" s="12"/>
      <c r="L144" s="12"/>
      <c r="M144" s="12"/>
      <c r="O144" s="174"/>
    </row>
    <row r="145" spans="1:17" ht="11.25" customHeight="1" x14ac:dyDescent="0.2">
      <c r="A145" s="211"/>
      <c r="B145" s="11"/>
      <c r="C145" s="11"/>
      <c r="D145" s="11"/>
      <c r="E145" s="12"/>
      <c r="F145" s="16"/>
      <c r="G145" s="11"/>
      <c r="H145" s="11"/>
      <c r="I145" s="11"/>
      <c r="J145" s="12"/>
      <c r="K145" s="12"/>
      <c r="L145" s="12"/>
      <c r="M145" s="12"/>
      <c r="O145" s="174"/>
    </row>
    <row r="146" spans="1:17" s="20" customFormat="1" ht="11.25" customHeight="1" x14ac:dyDescent="0.2">
      <c r="A146" s="210" t="s">
        <v>302</v>
      </c>
      <c r="B146" s="18">
        <v>0</v>
      </c>
      <c r="C146" s="18">
        <v>0</v>
      </c>
      <c r="D146" s="18">
        <v>0</v>
      </c>
      <c r="E146" s="16" t="s">
        <v>527</v>
      </c>
      <c r="F146" s="16"/>
      <c r="G146" s="18">
        <v>0</v>
      </c>
      <c r="H146" s="18">
        <v>0</v>
      </c>
      <c r="I146" s="18">
        <v>0</v>
      </c>
      <c r="J146" s="16" t="s">
        <v>527</v>
      </c>
      <c r="K146" s="16"/>
      <c r="L146" s="16"/>
      <c r="M146" s="16"/>
      <c r="O146" s="173"/>
      <c r="P146" s="171"/>
      <c r="Q146" s="171"/>
    </row>
    <row r="147" spans="1:17" ht="11.25" customHeight="1" x14ac:dyDescent="0.2">
      <c r="A147" s="211" t="s">
        <v>118</v>
      </c>
      <c r="B147" s="11">
        <v>0</v>
      </c>
      <c r="C147" s="11">
        <v>0</v>
      </c>
      <c r="D147" s="11">
        <v>0</v>
      </c>
      <c r="E147" s="12" t="s">
        <v>527</v>
      </c>
      <c r="F147" s="16"/>
      <c r="G147" s="11">
        <v>0</v>
      </c>
      <c r="H147" s="11">
        <v>0</v>
      </c>
      <c r="I147" s="11">
        <v>0</v>
      </c>
      <c r="J147" s="12" t="s">
        <v>527</v>
      </c>
      <c r="K147" s="12"/>
      <c r="L147" s="12"/>
      <c r="M147" s="12"/>
      <c r="O147" s="174"/>
    </row>
    <row r="148" spans="1:17" ht="11.25" customHeight="1" x14ac:dyDescent="0.2">
      <c r="A148" s="211" t="s">
        <v>119</v>
      </c>
      <c r="B148" s="11">
        <v>0</v>
      </c>
      <c r="C148" s="11">
        <v>0</v>
      </c>
      <c r="D148" s="11">
        <v>0</v>
      </c>
      <c r="E148" s="12" t="s">
        <v>527</v>
      </c>
      <c r="F148" s="16"/>
      <c r="G148" s="11">
        <v>0</v>
      </c>
      <c r="H148" s="11">
        <v>0</v>
      </c>
      <c r="I148" s="11">
        <v>0</v>
      </c>
      <c r="J148" s="12" t="s">
        <v>527</v>
      </c>
      <c r="K148" s="12"/>
      <c r="L148" s="12"/>
      <c r="M148" s="12"/>
      <c r="O148" s="174"/>
    </row>
    <row r="149" spans="1:17" ht="11.25" customHeight="1" x14ac:dyDescent="0.2">
      <c r="A149" s="211" t="s">
        <v>361</v>
      </c>
      <c r="B149" s="11">
        <v>0</v>
      </c>
      <c r="C149" s="11">
        <v>0</v>
      </c>
      <c r="D149" s="11">
        <v>0</v>
      </c>
      <c r="E149" s="12" t="s">
        <v>527</v>
      </c>
      <c r="F149" s="16"/>
      <c r="G149" s="11">
        <v>0</v>
      </c>
      <c r="H149" s="11">
        <v>0</v>
      </c>
      <c r="I149" s="11">
        <v>0</v>
      </c>
      <c r="J149" s="12" t="s">
        <v>527</v>
      </c>
      <c r="K149" s="12"/>
      <c r="L149" s="12"/>
      <c r="M149" s="12"/>
      <c r="O149" s="174"/>
    </row>
    <row r="150" spans="1:17" ht="11.25" customHeight="1" x14ac:dyDescent="0.2">
      <c r="A150" s="211"/>
      <c r="B150" s="11"/>
      <c r="C150" s="11"/>
      <c r="D150" s="11"/>
      <c r="E150" s="12"/>
      <c r="F150" s="16"/>
      <c r="G150" s="11"/>
      <c r="H150" s="11"/>
      <c r="I150" s="11"/>
      <c r="J150" s="12"/>
      <c r="K150" s="12"/>
      <c r="L150" s="12"/>
      <c r="M150" s="12"/>
      <c r="O150" s="174"/>
    </row>
    <row r="151" spans="1:17" s="20" customFormat="1" ht="11.25" customHeight="1" x14ac:dyDescent="0.2">
      <c r="A151" s="210" t="s">
        <v>358</v>
      </c>
      <c r="B151" s="18">
        <v>385.02145889999997</v>
      </c>
      <c r="C151" s="18">
        <v>81.652999100000002</v>
      </c>
      <c r="D151" s="18">
        <v>70.126141600000011</v>
      </c>
      <c r="E151" s="16">
        <v>-14.116881960309996</v>
      </c>
      <c r="F151" s="18"/>
      <c r="G151" s="18">
        <v>8644.5155599999998</v>
      </c>
      <c r="H151" s="18">
        <v>1635.4186300000001</v>
      </c>
      <c r="I151" s="18">
        <v>622.75962000000004</v>
      </c>
      <c r="J151" s="16">
        <v>-61.920476593812559</v>
      </c>
      <c r="K151" s="16"/>
      <c r="L151" s="16"/>
      <c r="M151" s="16"/>
      <c r="O151" s="173"/>
      <c r="P151" s="171"/>
      <c r="Q151" s="171"/>
    </row>
    <row r="152" spans="1:17" ht="11.25" customHeight="1" x14ac:dyDescent="0.2">
      <c r="A152" s="211" t="s">
        <v>303</v>
      </c>
      <c r="B152" s="11">
        <v>0</v>
      </c>
      <c r="C152" s="11">
        <v>0</v>
      </c>
      <c r="D152" s="11">
        <v>0</v>
      </c>
      <c r="E152" s="12" t="s">
        <v>527</v>
      </c>
      <c r="F152" s="16"/>
      <c r="G152" s="11">
        <v>0</v>
      </c>
      <c r="H152" s="11">
        <v>0</v>
      </c>
      <c r="I152" s="11">
        <v>0</v>
      </c>
      <c r="J152" s="12" t="s">
        <v>527</v>
      </c>
      <c r="K152" s="12"/>
      <c r="L152" s="12"/>
      <c r="M152" s="12"/>
      <c r="O152" s="174"/>
    </row>
    <row r="153" spans="1:17" ht="11.25" customHeight="1" x14ac:dyDescent="0.2">
      <c r="A153" s="211" t="s">
        <v>339</v>
      </c>
      <c r="B153" s="11">
        <v>0.79700000000000004</v>
      </c>
      <c r="C153" s="11">
        <v>0.19600000000000001</v>
      </c>
      <c r="D153" s="11">
        <v>0.93113999999999997</v>
      </c>
      <c r="E153" s="12">
        <v>375.07142857142856</v>
      </c>
      <c r="F153" s="16"/>
      <c r="G153" s="11">
        <v>12.855599999999999</v>
      </c>
      <c r="H153" s="11">
        <v>3.5841999999999996</v>
      </c>
      <c r="I153" s="11">
        <v>7.92</v>
      </c>
      <c r="J153" s="12">
        <v>120.96981195245803</v>
      </c>
      <c r="K153" s="12"/>
      <c r="L153" s="12"/>
      <c r="M153" s="12"/>
      <c r="O153" s="174"/>
    </row>
    <row r="154" spans="1:17" ht="11.25" customHeight="1" x14ac:dyDescent="0.2">
      <c r="A154" s="211" t="s">
        <v>392</v>
      </c>
      <c r="B154" s="11">
        <v>234.5094589</v>
      </c>
      <c r="C154" s="11">
        <v>43.551999100000003</v>
      </c>
      <c r="D154" s="11">
        <v>41.088001600000005</v>
      </c>
      <c r="E154" s="12">
        <v>-5.6575990790741884</v>
      </c>
      <c r="F154" s="16"/>
      <c r="G154" s="11">
        <v>4975.7478300000002</v>
      </c>
      <c r="H154" s="11">
        <v>944.78270999999995</v>
      </c>
      <c r="I154" s="11">
        <v>316.50477999999998</v>
      </c>
      <c r="J154" s="12">
        <v>-66.499727752215108</v>
      </c>
      <c r="K154" s="12"/>
      <c r="L154" s="12"/>
      <c r="M154" s="12"/>
      <c r="O154" s="174"/>
    </row>
    <row r="155" spans="1:17" ht="11.25" customHeight="1" x14ac:dyDescent="0.2">
      <c r="A155" s="211" t="s">
        <v>340</v>
      </c>
      <c r="B155" s="11">
        <v>0</v>
      </c>
      <c r="C155" s="11">
        <v>0</v>
      </c>
      <c r="D155" s="11">
        <v>0</v>
      </c>
      <c r="E155" s="12" t="s">
        <v>527</v>
      </c>
      <c r="F155" s="16"/>
      <c r="G155" s="11">
        <v>0</v>
      </c>
      <c r="H155" s="11">
        <v>0</v>
      </c>
      <c r="I155" s="11">
        <v>0</v>
      </c>
      <c r="J155" s="12" t="s">
        <v>527</v>
      </c>
      <c r="K155" s="12"/>
      <c r="L155" s="12"/>
      <c r="M155" s="12"/>
      <c r="O155" s="174"/>
    </row>
    <row r="156" spans="1:17" ht="11.25" customHeight="1" x14ac:dyDescent="0.2">
      <c r="A156" s="211" t="s">
        <v>304</v>
      </c>
      <c r="B156" s="11">
        <v>149.715</v>
      </c>
      <c r="C156" s="11">
        <v>37.905000000000001</v>
      </c>
      <c r="D156" s="11">
        <v>28.106999999999999</v>
      </c>
      <c r="E156" s="12">
        <v>-25.848832607835377</v>
      </c>
      <c r="F156" s="16"/>
      <c r="G156" s="11">
        <v>3655.9121300000006</v>
      </c>
      <c r="H156" s="11">
        <v>687.05172000000016</v>
      </c>
      <c r="I156" s="11">
        <v>298.33483999999999</v>
      </c>
      <c r="J156" s="12">
        <v>-56.577528108073153</v>
      </c>
      <c r="K156" s="12"/>
      <c r="L156" s="12"/>
      <c r="M156" s="12"/>
      <c r="O156" s="174"/>
    </row>
    <row r="157" spans="1:17" ht="11.25" customHeight="1" x14ac:dyDescent="0.2">
      <c r="A157" s="211"/>
      <c r="B157" s="11"/>
      <c r="C157" s="11"/>
      <c r="D157" s="11"/>
      <c r="E157" s="12"/>
      <c r="F157" s="16"/>
      <c r="G157" s="11"/>
      <c r="H157" s="11"/>
      <c r="I157" s="11"/>
      <c r="J157" s="12"/>
      <c r="K157" s="12"/>
      <c r="L157" s="12"/>
      <c r="M157" s="12"/>
      <c r="O157" s="174"/>
    </row>
    <row r="158" spans="1:17" s="20" customFormat="1" ht="11.25" customHeight="1" x14ac:dyDescent="0.2">
      <c r="A158" s="210" t="s">
        <v>330</v>
      </c>
      <c r="B158" s="18">
        <v>198.60300000000001</v>
      </c>
      <c r="C158" s="18">
        <v>54.988999999999997</v>
      </c>
      <c r="D158" s="18">
        <v>64.100999999999999</v>
      </c>
      <c r="E158" s="16">
        <v>16.570586844641653</v>
      </c>
      <c r="F158" s="16"/>
      <c r="G158" s="18">
        <v>927.31795999999997</v>
      </c>
      <c r="H158" s="18">
        <v>274.8519</v>
      </c>
      <c r="I158" s="18">
        <v>293.68200000000002</v>
      </c>
      <c r="J158" s="16">
        <v>6.8509986650992829</v>
      </c>
      <c r="K158" s="16"/>
      <c r="L158" s="16"/>
      <c r="M158" s="16"/>
      <c r="O158" s="173"/>
      <c r="P158" s="171"/>
      <c r="Q158" s="171"/>
    </row>
    <row r="159" spans="1:17" s="20" customFormat="1" ht="11.25" customHeight="1" x14ac:dyDescent="0.2">
      <c r="A159" s="210" t="s">
        <v>359</v>
      </c>
      <c r="B159" s="18">
        <v>1.339</v>
      </c>
      <c r="C159" s="18">
        <v>0</v>
      </c>
      <c r="D159" s="18">
        <v>0</v>
      </c>
      <c r="E159" s="16" t="s">
        <v>527</v>
      </c>
      <c r="F159" s="16"/>
      <c r="G159" s="18">
        <v>19.658999999999999</v>
      </c>
      <c r="H159" s="18">
        <v>0</v>
      </c>
      <c r="I159" s="18">
        <v>0</v>
      </c>
      <c r="J159" s="16" t="s">
        <v>527</v>
      </c>
      <c r="K159" s="16"/>
      <c r="L159" s="16"/>
      <c r="M159" s="16"/>
      <c r="O159" s="173"/>
      <c r="P159" s="171"/>
      <c r="Q159" s="171"/>
    </row>
    <row r="160" spans="1:17" x14ac:dyDescent="0.2">
      <c r="A160" s="83"/>
      <c r="B160" s="90"/>
      <c r="C160" s="90"/>
      <c r="D160" s="90"/>
      <c r="E160" s="90"/>
      <c r="F160" s="90"/>
      <c r="G160" s="90"/>
      <c r="H160" s="90"/>
      <c r="I160" s="90"/>
      <c r="J160" s="84"/>
      <c r="K160" s="9"/>
      <c r="L160" s="9"/>
      <c r="M160" s="9"/>
      <c r="O160" s="174"/>
    </row>
    <row r="161" spans="1:18" x14ac:dyDescent="0.2">
      <c r="A161" s="9" t="s">
        <v>412</v>
      </c>
      <c r="B161" s="9"/>
      <c r="C161" s="9"/>
      <c r="D161" s="9"/>
      <c r="E161" s="9"/>
      <c r="F161" s="9"/>
      <c r="G161" s="9"/>
      <c r="H161" s="9"/>
      <c r="I161" s="9"/>
      <c r="J161" s="9"/>
      <c r="K161" s="9"/>
      <c r="L161" s="9"/>
      <c r="M161" s="9"/>
      <c r="O161" s="174"/>
    </row>
    <row r="162" spans="1:18" ht="20.100000000000001" customHeight="1" x14ac:dyDescent="0.2">
      <c r="A162" s="404" t="s">
        <v>162</v>
      </c>
      <c r="B162" s="404"/>
      <c r="C162" s="404"/>
      <c r="D162" s="404"/>
      <c r="E162" s="404"/>
      <c r="F162" s="404"/>
      <c r="G162" s="404"/>
      <c r="H162" s="404"/>
      <c r="I162" s="404"/>
      <c r="J162" s="404"/>
      <c r="K162" s="357"/>
      <c r="L162" s="357"/>
      <c r="M162" s="357"/>
      <c r="O162" s="174"/>
    </row>
    <row r="163" spans="1:18" ht="19.5" customHeight="1" x14ac:dyDescent="0.2">
      <c r="A163" s="405" t="s">
        <v>156</v>
      </c>
      <c r="B163" s="405"/>
      <c r="C163" s="405"/>
      <c r="D163" s="405"/>
      <c r="E163" s="405"/>
      <c r="F163" s="405"/>
      <c r="G163" s="405"/>
      <c r="H163" s="405"/>
      <c r="I163" s="405"/>
      <c r="J163" s="405"/>
      <c r="K163" s="357"/>
      <c r="L163" s="357"/>
      <c r="M163" s="357"/>
      <c r="O163" s="174"/>
    </row>
    <row r="164" spans="1:18" s="20" customFormat="1" x14ac:dyDescent="0.2">
      <c r="A164" s="17"/>
      <c r="B164" s="406" t="s">
        <v>101</v>
      </c>
      <c r="C164" s="406"/>
      <c r="D164" s="406"/>
      <c r="E164" s="406"/>
      <c r="F164" s="358"/>
      <c r="G164" s="406" t="s">
        <v>422</v>
      </c>
      <c r="H164" s="406"/>
      <c r="I164" s="406"/>
      <c r="J164" s="406"/>
      <c r="K164" s="358"/>
      <c r="L164" s="358"/>
      <c r="M164" s="358"/>
      <c r="N164" s="91"/>
      <c r="O164" s="170"/>
      <c r="P164" s="170"/>
      <c r="Q164" s="170"/>
      <c r="R164" s="91"/>
    </row>
    <row r="165" spans="1:18" s="20" customFormat="1" x14ac:dyDescent="0.2">
      <c r="A165" s="17" t="s">
        <v>258</v>
      </c>
      <c r="B165" s="409">
        <v>2019</v>
      </c>
      <c r="C165" s="407" t="s">
        <v>512</v>
      </c>
      <c r="D165" s="407"/>
      <c r="E165" s="407"/>
      <c r="F165" s="358"/>
      <c r="G165" s="409">
        <v>2019</v>
      </c>
      <c r="H165" s="407" t="s">
        <v>512</v>
      </c>
      <c r="I165" s="407"/>
      <c r="J165" s="407"/>
      <c r="K165" s="358"/>
      <c r="L165" s="358"/>
      <c r="M165" s="358"/>
      <c r="N165" s="91"/>
      <c r="O165" s="170"/>
      <c r="P165" s="170"/>
      <c r="Q165" s="170"/>
      <c r="R165" s="91"/>
    </row>
    <row r="166" spans="1:18" s="20" customFormat="1" x14ac:dyDescent="0.2">
      <c r="A166" s="123"/>
      <c r="B166" s="412"/>
      <c r="C166" s="256">
        <v>2019</v>
      </c>
      <c r="D166" s="256">
        <v>2020</v>
      </c>
      <c r="E166" s="359" t="s">
        <v>524</v>
      </c>
      <c r="F166" s="125"/>
      <c r="G166" s="412"/>
      <c r="H166" s="256">
        <v>2019</v>
      </c>
      <c r="I166" s="256">
        <v>2020</v>
      </c>
      <c r="J166" s="359" t="s">
        <v>524</v>
      </c>
      <c r="K166" s="358"/>
      <c r="L166" s="358"/>
      <c r="M166" s="358"/>
      <c r="O166" s="171"/>
      <c r="P166" s="171"/>
      <c r="Q166" s="171"/>
    </row>
    <row r="167" spans="1:18" x14ac:dyDescent="0.2">
      <c r="A167" s="9"/>
      <c r="B167" s="9"/>
      <c r="C167" s="9"/>
      <c r="D167" s="9"/>
      <c r="E167" s="9"/>
      <c r="F167" s="9"/>
      <c r="G167" s="9"/>
      <c r="H167" s="9"/>
      <c r="I167" s="9"/>
      <c r="J167" s="9"/>
      <c r="K167" s="9"/>
      <c r="L167" s="9"/>
      <c r="M167" s="9"/>
      <c r="O167" s="174"/>
    </row>
    <row r="168" spans="1:18" s="21" customFormat="1" x14ac:dyDescent="0.2">
      <c r="A168" s="86" t="s">
        <v>291</v>
      </c>
      <c r="B168" s="86">
        <v>260969.627202</v>
      </c>
      <c r="C168" s="86">
        <v>91081.889877400012</v>
      </c>
      <c r="D168" s="86">
        <v>102551.77232000002</v>
      </c>
      <c r="E168" s="16">
        <v>12.592934180481905</v>
      </c>
      <c r="F168" s="86"/>
      <c r="G168" s="86">
        <v>261199.01705999998</v>
      </c>
      <c r="H168" s="86">
        <v>89700.414619999996</v>
      </c>
      <c r="I168" s="86">
        <v>105204.79704</v>
      </c>
      <c r="J168" s="16">
        <v>17.284627373999982</v>
      </c>
      <c r="K168" s="16"/>
      <c r="L168" s="16"/>
      <c r="M168" s="16"/>
      <c r="O168" s="173"/>
      <c r="P168" s="201"/>
      <c r="Q168" s="201"/>
    </row>
    <row r="169" spans="1:18" ht="11.25" customHeight="1" x14ac:dyDescent="0.2">
      <c r="A169" s="17"/>
      <c r="B169" s="11"/>
      <c r="C169" s="11"/>
      <c r="D169" s="11"/>
      <c r="E169" s="12"/>
      <c r="F169" s="12"/>
      <c r="G169" s="11"/>
      <c r="H169" s="11"/>
      <c r="I169" s="11"/>
      <c r="J169" s="12"/>
      <c r="K169" s="12"/>
      <c r="L169" s="12"/>
      <c r="M169" s="12"/>
      <c r="O169" s="174"/>
    </row>
    <row r="170" spans="1:18" s="20" customFormat="1" ht="11.25" customHeight="1" x14ac:dyDescent="0.2">
      <c r="A170" s="17" t="s">
        <v>255</v>
      </c>
      <c r="B170" s="18">
        <v>55314.948950000005</v>
      </c>
      <c r="C170" s="18">
        <v>41055.837080000012</v>
      </c>
      <c r="D170" s="18">
        <v>37422.309600000001</v>
      </c>
      <c r="E170" s="16">
        <v>-8.8502092234043204</v>
      </c>
      <c r="F170" s="16"/>
      <c r="G170" s="18">
        <v>44583.51943</v>
      </c>
      <c r="H170" s="18">
        <v>29954.727279999999</v>
      </c>
      <c r="I170" s="18">
        <v>37224.675309999991</v>
      </c>
      <c r="J170" s="16">
        <v>24.26978540663913</v>
      </c>
      <c r="K170" s="16"/>
      <c r="L170" s="16"/>
      <c r="M170" s="16"/>
      <c r="O170" s="173"/>
      <c r="P170" s="171"/>
      <c r="Q170" s="171"/>
    </row>
    <row r="171" spans="1:18" ht="11.25" customHeight="1" x14ac:dyDescent="0.2">
      <c r="A171" s="17"/>
      <c r="B171" s="18"/>
      <c r="C171" s="18"/>
      <c r="D171" s="18"/>
      <c r="E171" s="16"/>
      <c r="F171" s="16"/>
      <c r="G171" s="18"/>
      <c r="H171" s="18"/>
      <c r="I171" s="18"/>
      <c r="J171" s="12"/>
      <c r="K171" s="12"/>
      <c r="L171" s="12"/>
      <c r="M171" s="12"/>
      <c r="O171" s="174"/>
    </row>
    <row r="172" spans="1:18" ht="11.25" customHeight="1" x14ac:dyDescent="0.2">
      <c r="A172" s="10" t="s">
        <v>116</v>
      </c>
      <c r="B172" s="11">
        <v>0.12</v>
      </c>
      <c r="C172" s="11">
        <v>0.12</v>
      </c>
      <c r="D172" s="11">
        <v>0</v>
      </c>
      <c r="E172" s="12" t="s">
        <v>527</v>
      </c>
      <c r="F172" s="12"/>
      <c r="G172" s="11">
        <v>0.1</v>
      </c>
      <c r="H172" s="11">
        <v>0.1</v>
      </c>
      <c r="I172" s="11">
        <v>0</v>
      </c>
      <c r="J172" s="12" t="s">
        <v>527</v>
      </c>
      <c r="K172" s="12"/>
      <c r="L172" s="12"/>
      <c r="M172" s="12"/>
      <c r="O172" s="174"/>
    </row>
    <row r="173" spans="1:18" ht="11.25" customHeight="1" x14ac:dyDescent="0.2">
      <c r="A173" s="10" t="s">
        <v>107</v>
      </c>
      <c r="B173" s="11">
        <v>13268.58908</v>
      </c>
      <c r="C173" s="11">
        <v>8679.51908</v>
      </c>
      <c r="D173" s="11">
        <v>10843.490599999999</v>
      </c>
      <c r="E173" s="12">
        <v>24.9319288321675</v>
      </c>
      <c r="F173" s="12"/>
      <c r="G173" s="11">
        <v>21843.353170000002</v>
      </c>
      <c r="H173" s="11">
        <v>13078.739220000001</v>
      </c>
      <c r="I173" s="11">
        <v>25383.760019999994</v>
      </c>
      <c r="J173" s="12">
        <v>94.084151331522548</v>
      </c>
      <c r="K173" s="12"/>
      <c r="L173" s="12"/>
      <c r="M173" s="12"/>
      <c r="O173" s="174"/>
    </row>
    <row r="174" spans="1:18" ht="11.25" customHeight="1" x14ac:dyDescent="0.2">
      <c r="A174" s="10" t="s">
        <v>322</v>
      </c>
      <c r="B174" s="11">
        <v>0.48</v>
      </c>
      <c r="C174" s="11">
        <v>0</v>
      </c>
      <c r="D174" s="11">
        <v>8.0000000000000002E-3</v>
      </c>
      <c r="E174" s="12" t="s">
        <v>527</v>
      </c>
      <c r="F174" s="12"/>
      <c r="G174" s="11">
        <v>0.42</v>
      </c>
      <c r="H174" s="11">
        <v>0</v>
      </c>
      <c r="I174" s="11">
        <v>1.6E-2</v>
      </c>
      <c r="J174" s="12" t="s">
        <v>527</v>
      </c>
      <c r="K174" s="12"/>
      <c r="L174" s="12"/>
      <c r="M174" s="12"/>
      <c r="O174" s="174"/>
    </row>
    <row r="175" spans="1:18" ht="11.25" customHeight="1" x14ac:dyDescent="0.2">
      <c r="A175" s="10" t="s">
        <v>108</v>
      </c>
      <c r="B175" s="11">
        <v>38443.315999999999</v>
      </c>
      <c r="C175" s="11">
        <v>30282.719000000001</v>
      </c>
      <c r="D175" s="11">
        <v>26109.898000000001</v>
      </c>
      <c r="E175" s="12">
        <v>-13.779545357205208</v>
      </c>
      <c r="F175" s="12"/>
      <c r="G175" s="11">
        <v>20070.86505</v>
      </c>
      <c r="H175" s="11">
        <v>15686.927679999999</v>
      </c>
      <c r="I175" s="11">
        <v>11377.277609999999</v>
      </c>
      <c r="J175" s="12">
        <v>-27.472875236714287</v>
      </c>
      <c r="K175" s="12"/>
      <c r="L175" s="12"/>
      <c r="M175" s="12"/>
      <c r="O175" s="174"/>
    </row>
    <row r="176" spans="1:18" ht="11.25" customHeight="1" x14ac:dyDescent="0.2">
      <c r="A176" s="10" t="s">
        <v>109</v>
      </c>
      <c r="B176" s="11">
        <v>0</v>
      </c>
      <c r="C176" s="11">
        <v>0</v>
      </c>
      <c r="D176" s="11">
        <v>6.2E-2</v>
      </c>
      <c r="E176" s="12" t="s">
        <v>527</v>
      </c>
      <c r="F176" s="12"/>
      <c r="G176" s="11">
        <v>0</v>
      </c>
      <c r="H176" s="11">
        <v>0</v>
      </c>
      <c r="I176" s="11">
        <v>0.434</v>
      </c>
      <c r="J176" s="12" t="s">
        <v>527</v>
      </c>
      <c r="K176" s="12"/>
      <c r="L176" s="12"/>
      <c r="M176" s="12"/>
      <c r="O176" s="174"/>
    </row>
    <row r="177" spans="1:17" ht="11.25" customHeight="1" x14ac:dyDescent="0.2">
      <c r="A177" s="10" t="s">
        <v>110</v>
      </c>
      <c r="B177" s="11">
        <v>29.015999999999998</v>
      </c>
      <c r="C177" s="11">
        <v>5.9210000000000003</v>
      </c>
      <c r="D177" s="11">
        <v>0.13</v>
      </c>
      <c r="E177" s="12">
        <v>-97.804424928221579</v>
      </c>
      <c r="F177" s="12"/>
      <c r="G177" s="11">
        <v>150.26503</v>
      </c>
      <c r="H177" s="11">
        <v>18.4694</v>
      </c>
      <c r="I177" s="11">
        <v>0.65998000000000001</v>
      </c>
      <c r="J177" s="12">
        <v>-96.426629993394485</v>
      </c>
      <c r="K177" s="12"/>
      <c r="L177" s="12"/>
      <c r="M177" s="12"/>
      <c r="O177" s="174"/>
    </row>
    <row r="178" spans="1:17" ht="11.25" customHeight="1" x14ac:dyDescent="0.2">
      <c r="A178" s="10" t="s">
        <v>393</v>
      </c>
      <c r="B178" s="11">
        <v>0</v>
      </c>
      <c r="C178" s="11">
        <v>0</v>
      </c>
      <c r="D178" s="11">
        <v>0</v>
      </c>
      <c r="E178" s="12" t="s">
        <v>527</v>
      </c>
      <c r="F178" s="12"/>
      <c r="G178" s="11">
        <v>0</v>
      </c>
      <c r="H178" s="11">
        <v>0</v>
      </c>
      <c r="I178" s="11">
        <v>0</v>
      </c>
      <c r="J178" s="12" t="s">
        <v>527</v>
      </c>
      <c r="K178" s="12"/>
      <c r="L178" s="12"/>
      <c r="M178" s="12"/>
      <c r="O178" s="174"/>
    </row>
    <row r="179" spans="1:17" ht="11.25" customHeight="1" x14ac:dyDescent="0.2">
      <c r="A179" s="10" t="s">
        <v>111</v>
      </c>
      <c r="B179" s="11">
        <v>2.9249999999999998</v>
      </c>
      <c r="C179" s="11">
        <v>0.16</v>
      </c>
      <c r="D179" s="11">
        <v>0.47</v>
      </c>
      <c r="E179" s="12">
        <v>193.74999999999994</v>
      </c>
      <c r="F179" s="12"/>
      <c r="G179" s="11">
        <v>9.7469999999999999</v>
      </c>
      <c r="H179" s="11">
        <v>0.48</v>
      </c>
      <c r="I179" s="11">
        <v>1.04</v>
      </c>
      <c r="J179" s="12">
        <v>116.66666666666669</v>
      </c>
      <c r="K179" s="12"/>
      <c r="L179" s="12"/>
      <c r="M179" s="12"/>
      <c r="O179" s="174"/>
    </row>
    <row r="180" spans="1:17" ht="11.25" customHeight="1" x14ac:dyDescent="0.2">
      <c r="A180" s="10" t="s">
        <v>112</v>
      </c>
      <c r="B180" s="11">
        <v>0.18</v>
      </c>
      <c r="C180" s="11">
        <v>2.5000000000000001E-2</v>
      </c>
      <c r="D180" s="11">
        <v>4.8000000000000001E-2</v>
      </c>
      <c r="E180" s="12">
        <v>92</v>
      </c>
      <c r="F180" s="12"/>
      <c r="G180" s="11">
        <v>0.63624999999999998</v>
      </c>
      <c r="H180" s="11">
        <v>9.375E-2</v>
      </c>
      <c r="I180" s="11">
        <v>0.108</v>
      </c>
      <c r="J180" s="12">
        <v>15.199999999999989</v>
      </c>
      <c r="K180" s="12"/>
      <c r="L180" s="12"/>
      <c r="M180" s="12"/>
      <c r="O180" s="174"/>
    </row>
    <row r="181" spans="1:17" ht="11.25" customHeight="1" x14ac:dyDescent="0.2">
      <c r="A181" s="10" t="s">
        <v>113</v>
      </c>
      <c r="B181" s="11">
        <v>183.13271000000003</v>
      </c>
      <c r="C181" s="11">
        <v>59.53</v>
      </c>
      <c r="D181" s="11">
        <v>61.2</v>
      </c>
      <c r="E181" s="12">
        <v>2.8053082479422073</v>
      </c>
      <c r="F181" s="12"/>
      <c r="G181" s="11">
        <v>808.23437000000013</v>
      </c>
      <c r="H181" s="11">
        <v>223.58093</v>
      </c>
      <c r="I181" s="11">
        <v>292.13279999999997</v>
      </c>
      <c r="J181" s="12">
        <v>30.66087523654187</v>
      </c>
      <c r="K181" s="12"/>
      <c r="L181" s="12"/>
      <c r="M181" s="12"/>
      <c r="O181" s="174"/>
    </row>
    <row r="182" spans="1:17" ht="11.25" customHeight="1" x14ac:dyDescent="0.2">
      <c r="A182" s="10" t="s">
        <v>117</v>
      </c>
      <c r="B182" s="11">
        <v>734.5</v>
      </c>
      <c r="C182" s="11">
        <v>498.5</v>
      </c>
      <c r="D182" s="11">
        <v>306.10000000000002</v>
      </c>
      <c r="E182" s="12">
        <v>-38.595787362086256</v>
      </c>
      <c r="F182" s="12"/>
      <c r="G182" s="11">
        <v>278.07</v>
      </c>
      <c r="H182" s="11">
        <v>186.39</v>
      </c>
      <c r="I182" s="11">
        <v>104.842</v>
      </c>
      <c r="J182" s="12">
        <v>-43.751274209989802</v>
      </c>
      <c r="K182" s="12"/>
      <c r="L182" s="12"/>
      <c r="M182" s="12"/>
      <c r="O182" s="174"/>
    </row>
    <row r="183" spans="1:17" ht="11.25" customHeight="1" x14ac:dyDescent="0.2">
      <c r="A183" s="10" t="s">
        <v>341</v>
      </c>
      <c r="B183" s="11">
        <v>1.5720000000000001</v>
      </c>
      <c r="C183" s="11">
        <v>0.36199999999999999</v>
      </c>
      <c r="D183" s="11">
        <v>0.161</v>
      </c>
      <c r="E183" s="12">
        <v>-55.524861878453038</v>
      </c>
      <c r="F183" s="12"/>
      <c r="G183" s="11">
        <v>8.0540000000000003</v>
      </c>
      <c r="H183" s="11">
        <v>2.1059999999999999</v>
      </c>
      <c r="I183" s="11">
        <v>0.79800000000000004</v>
      </c>
      <c r="J183" s="12">
        <v>-62.108262108262103</v>
      </c>
      <c r="K183" s="12"/>
      <c r="L183" s="12"/>
      <c r="M183" s="12"/>
      <c r="O183" s="174"/>
    </row>
    <row r="184" spans="1:17" x14ac:dyDescent="0.2">
      <c r="A184" s="209" t="s">
        <v>114</v>
      </c>
      <c r="B184" s="11">
        <v>6.0149999999999997</v>
      </c>
      <c r="C184" s="11">
        <v>0.78</v>
      </c>
      <c r="D184" s="11">
        <v>0.65</v>
      </c>
      <c r="E184" s="12">
        <v>-16.666666666666657</v>
      </c>
      <c r="F184" s="12"/>
      <c r="G184" s="11">
        <v>13.717499999999999</v>
      </c>
      <c r="H184" s="11">
        <v>2.2250000000000001</v>
      </c>
      <c r="I184" s="11">
        <v>1.32</v>
      </c>
      <c r="J184" s="12">
        <v>-40.674157303370784</v>
      </c>
      <c r="K184" s="12"/>
      <c r="L184" s="12"/>
      <c r="M184" s="12"/>
      <c r="O184" s="174"/>
    </row>
    <row r="185" spans="1:17" ht="11.25" customHeight="1" x14ac:dyDescent="0.2">
      <c r="A185" s="10" t="s">
        <v>115</v>
      </c>
      <c r="B185" s="11">
        <v>0.41499999999999998</v>
      </c>
      <c r="C185" s="11">
        <v>0</v>
      </c>
      <c r="D185" s="11">
        <v>47.5</v>
      </c>
      <c r="E185" s="12" t="s">
        <v>527</v>
      </c>
      <c r="F185" s="12"/>
      <c r="G185" s="11">
        <v>0.71399999999999997</v>
      </c>
      <c r="H185" s="11">
        <v>0</v>
      </c>
      <c r="I185" s="11">
        <v>17.763000000000002</v>
      </c>
      <c r="J185" s="12" t="s">
        <v>527</v>
      </c>
      <c r="K185" s="12"/>
      <c r="L185" s="12"/>
      <c r="M185" s="12"/>
      <c r="O185" s="174"/>
    </row>
    <row r="186" spans="1:17" ht="11.25" customHeight="1" x14ac:dyDescent="0.2">
      <c r="A186" s="10" t="s">
        <v>316</v>
      </c>
      <c r="B186" s="11">
        <v>2598.3669999999997</v>
      </c>
      <c r="C186" s="11">
        <v>1521.8920000000001</v>
      </c>
      <c r="D186" s="11">
        <v>50.042000000000002</v>
      </c>
      <c r="E186" s="12">
        <v>-96.71185603183406</v>
      </c>
      <c r="F186" s="12"/>
      <c r="G186" s="11">
        <v>1212.2874999999999</v>
      </c>
      <c r="H186" s="11">
        <v>698.56299999999999</v>
      </c>
      <c r="I186" s="11">
        <v>21.353999999999999</v>
      </c>
      <c r="J186" s="12">
        <v>-96.943153301849648</v>
      </c>
      <c r="K186" s="12"/>
      <c r="L186" s="12"/>
      <c r="M186" s="12"/>
      <c r="O186" s="174"/>
    </row>
    <row r="187" spans="1:17" ht="11.25" customHeight="1" x14ac:dyDescent="0.2">
      <c r="A187" s="10" t="s">
        <v>121</v>
      </c>
      <c r="B187" s="11">
        <v>46.321160000000006</v>
      </c>
      <c r="C187" s="11">
        <v>6.3090000000000002</v>
      </c>
      <c r="D187" s="11">
        <v>2.5500000000000003</v>
      </c>
      <c r="E187" s="12">
        <v>-59.581550166428912</v>
      </c>
      <c r="F187" s="12"/>
      <c r="G187" s="11">
        <v>187.05555999999999</v>
      </c>
      <c r="H187" s="11">
        <v>57.052300000000002</v>
      </c>
      <c r="I187" s="11">
        <v>23.169900000000002</v>
      </c>
      <c r="J187" s="12">
        <v>-59.38831563319971</v>
      </c>
      <c r="K187" s="12"/>
      <c r="L187" s="12"/>
      <c r="M187" s="12"/>
      <c r="O187" s="174"/>
    </row>
    <row r="188" spans="1:17" ht="11.25" customHeight="1" x14ac:dyDescent="0.2">
      <c r="A188" s="10"/>
      <c r="B188" s="11"/>
      <c r="C188" s="11"/>
      <c r="D188" s="11"/>
      <c r="E188" s="12"/>
      <c r="F188" s="11"/>
      <c r="G188" s="11"/>
      <c r="H188" s="11"/>
      <c r="I188" s="11"/>
      <c r="J188" s="12"/>
      <c r="K188" s="12"/>
      <c r="L188" s="12"/>
      <c r="M188" s="12"/>
      <c r="O188" s="174"/>
    </row>
    <row r="189" spans="1:17" s="20" customFormat="1" ht="11.25" customHeight="1" x14ac:dyDescent="0.2">
      <c r="A189" s="89" t="s">
        <v>256</v>
      </c>
      <c r="B189" s="18">
        <v>205654.67825200001</v>
      </c>
      <c r="C189" s="18">
        <v>50026.052797400007</v>
      </c>
      <c r="D189" s="18">
        <v>65129.46272000001</v>
      </c>
      <c r="E189" s="16">
        <v>30.191088598908948</v>
      </c>
      <c r="F189" s="16"/>
      <c r="G189" s="18">
        <v>216615.49762999997</v>
      </c>
      <c r="H189" s="18">
        <v>59745.687339999989</v>
      </c>
      <c r="I189" s="18">
        <v>67980.121730000013</v>
      </c>
      <c r="J189" s="16">
        <v>13.782474947755816</v>
      </c>
      <c r="K189" s="16"/>
      <c r="L189" s="16"/>
      <c r="M189" s="16"/>
      <c r="O189" s="173"/>
      <c r="P189" s="171"/>
      <c r="Q189" s="171"/>
    </row>
    <row r="190" spans="1:17" ht="11.25" customHeight="1" x14ac:dyDescent="0.2">
      <c r="A190" s="17"/>
      <c r="B190" s="18"/>
      <c r="C190" s="18"/>
      <c r="D190" s="18"/>
      <c r="E190" s="12"/>
      <c r="F190" s="16"/>
      <c r="G190" s="18"/>
      <c r="H190" s="18"/>
      <c r="I190" s="18"/>
      <c r="J190" s="12"/>
      <c r="K190" s="12"/>
      <c r="L190" s="12"/>
      <c r="M190" s="12"/>
      <c r="O190" s="174"/>
    </row>
    <row r="191" spans="1:17" ht="11.25" customHeight="1" x14ac:dyDescent="0.2">
      <c r="A191" s="9" t="s">
        <v>216</v>
      </c>
      <c r="B191" s="11">
        <v>15515.532345999996</v>
      </c>
      <c r="C191" s="11">
        <v>5111.4906159999991</v>
      </c>
      <c r="D191" s="11">
        <v>3916.5190800000005</v>
      </c>
      <c r="E191" s="12">
        <v>-23.378142028853503</v>
      </c>
      <c r="G191" s="11">
        <v>48850.906900000016</v>
      </c>
      <c r="H191" s="11">
        <v>17915.137929999994</v>
      </c>
      <c r="I191" s="11">
        <v>13496.681040000003</v>
      </c>
      <c r="J191" s="12">
        <v>-24.663259123453443</v>
      </c>
      <c r="K191" s="12"/>
      <c r="L191" s="12"/>
      <c r="M191" s="12"/>
      <c r="O191" s="174"/>
    </row>
    <row r="192" spans="1:17" ht="11.25" customHeight="1" x14ac:dyDescent="0.2">
      <c r="A192" s="9" t="s">
        <v>105</v>
      </c>
      <c r="B192" s="11">
        <v>2278.0884100000003</v>
      </c>
      <c r="C192" s="11">
        <v>1338.3204399999995</v>
      </c>
      <c r="D192" s="11">
        <v>214.21585000000002</v>
      </c>
      <c r="E192" s="12">
        <v>-83.993680168256262</v>
      </c>
      <c r="G192" s="11">
        <v>6226.5953399999999</v>
      </c>
      <c r="H192" s="11">
        <v>3284.2847600000014</v>
      </c>
      <c r="I192" s="11">
        <v>827.47636</v>
      </c>
      <c r="J192" s="12">
        <v>-74.804975193442132</v>
      </c>
      <c r="K192" s="12"/>
      <c r="L192" s="12"/>
      <c r="M192" s="12"/>
      <c r="O192" s="174"/>
    </row>
    <row r="193" spans="1:18" ht="11.25" customHeight="1" x14ac:dyDescent="0.2">
      <c r="A193" s="9" t="s">
        <v>1</v>
      </c>
      <c r="B193" s="11">
        <v>1546.7440200000001</v>
      </c>
      <c r="C193" s="11">
        <v>507.69010000000003</v>
      </c>
      <c r="D193" s="11">
        <v>543.02494000000002</v>
      </c>
      <c r="E193" s="12">
        <v>6.9599229923924071</v>
      </c>
      <c r="G193" s="11">
        <v>7365.2097700000004</v>
      </c>
      <c r="H193" s="11">
        <v>1972.1780100000001</v>
      </c>
      <c r="I193" s="11">
        <v>2198.6206400000001</v>
      </c>
      <c r="J193" s="12">
        <v>11.481855534937239</v>
      </c>
      <c r="K193" s="12"/>
      <c r="L193" s="12"/>
      <c r="M193" s="12"/>
      <c r="O193" s="174"/>
    </row>
    <row r="194" spans="1:18" ht="11.25" customHeight="1" x14ac:dyDescent="0.2">
      <c r="A194" s="9" t="s">
        <v>122</v>
      </c>
      <c r="B194" s="11">
        <v>186314.31347600001</v>
      </c>
      <c r="C194" s="11">
        <v>43068.551641400009</v>
      </c>
      <c r="D194" s="11">
        <v>60455.702850000009</v>
      </c>
      <c r="E194" s="12">
        <v>40.37087514195963</v>
      </c>
      <c r="G194" s="11">
        <v>154172.78561999995</v>
      </c>
      <c r="H194" s="11">
        <v>36574.086639999994</v>
      </c>
      <c r="I194" s="11">
        <v>51457.343690000009</v>
      </c>
      <c r="J194" s="12">
        <v>40.693448332685477</v>
      </c>
      <c r="K194" s="12"/>
      <c r="L194" s="12"/>
      <c r="M194" s="12"/>
      <c r="O194" s="174"/>
    </row>
    <row r="195" spans="1:18" x14ac:dyDescent="0.2">
      <c r="A195" s="84"/>
      <c r="B195" s="90"/>
      <c r="C195" s="90"/>
      <c r="D195" s="90"/>
      <c r="E195" s="90"/>
      <c r="F195" s="90"/>
      <c r="G195" s="90"/>
      <c r="H195" s="90"/>
      <c r="I195" s="90"/>
      <c r="J195" s="84"/>
      <c r="K195" s="9"/>
      <c r="L195" s="9"/>
      <c r="M195" s="9"/>
      <c r="O195" s="174"/>
    </row>
    <row r="196" spans="1:18" x14ac:dyDescent="0.2">
      <c r="A196" s="9" t="s">
        <v>411</v>
      </c>
      <c r="B196" s="9"/>
      <c r="C196" s="9"/>
      <c r="D196" s="9"/>
      <c r="E196" s="9"/>
      <c r="F196" s="9"/>
      <c r="G196" s="9"/>
      <c r="H196" s="9"/>
      <c r="I196" s="9"/>
      <c r="J196" s="9"/>
      <c r="K196" s="9"/>
      <c r="L196" s="9"/>
      <c r="M196" s="9"/>
      <c r="O196" s="174"/>
    </row>
    <row r="197" spans="1:18" ht="20.100000000000001" customHeight="1" x14ac:dyDescent="0.2">
      <c r="A197" s="404" t="s">
        <v>163</v>
      </c>
      <c r="B197" s="404"/>
      <c r="C197" s="404"/>
      <c r="D197" s="404"/>
      <c r="E197" s="404"/>
      <c r="F197" s="404"/>
      <c r="G197" s="404"/>
      <c r="H197" s="404"/>
      <c r="I197" s="404"/>
      <c r="J197" s="404"/>
      <c r="K197" s="357"/>
      <c r="L197" s="357"/>
      <c r="M197" s="357"/>
      <c r="O197" s="174"/>
    </row>
    <row r="198" spans="1:18" ht="20.100000000000001" customHeight="1" x14ac:dyDescent="0.2">
      <c r="A198" s="405" t="s">
        <v>158</v>
      </c>
      <c r="B198" s="405"/>
      <c r="C198" s="405"/>
      <c r="D198" s="405"/>
      <c r="E198" s="405"/>
      <c r="F198" s="405"/>
      <c r="G198" s="405"/>
      <c r="H198" s="405"/>
      <c r="I198" s="405"/>
      <c r="J198" s="405"/>
      <c r="K198" s="357"/>
      <c r="L198" s="357"/>
      <c r="M198" s="357"/>
      <c r="O198" s="174"/>
    </row>
    <row r="199" spans="1:18" s="20" customFormat="1" x14ac:dyDescent="0.2">
      <c r="A199" s="17"/>
      <c r="B199" s="406" t="s">
        <v>125</v>
      </c>
      <c r="C199" s="406"/>
      <c r="D199" s="406"/>
      <c r="E199" s="406"/>
      <c r="F199" s="358"/>
      <c r="G199" s="406" t="s">
        <v>422</v>
      </c>
      <c r="H199" s="406"/>
      <c r="I199" s="406"/>
      <c r="J199" s="406"/>
      <c r="K199" s="358"/>
      <c r="L199" s="358"/>
      <c r="M199" s="358"/>
      <c r="N199" s="91"/>
      <c r="O199" s="170"/>
      <c r="P199" s="170"/>
      <c r="Q199" s="170"/>
      <c r="R199" s="91"/>
    </row>
    <row r="200" spans="1:18" s="20" customFormat="1" x14ac:dyDescent="0.2">
      <c r="A200" s="17" t="s">
        <v>258</v>
      </c>
      <c r="B200" s="409">
        <v>2019</v>
      </c>
      <c r="C200" s="407" t="s">
        <v>512</v>
      </c>
      <c r="D200" s="407"/>
      <c r="E200" s="407"/>
      <c r="F200" s="358"/>
      <c r="G200" s="409">
        <v>2019</v>
      </c>
      <c r="H200" s="407" t="s">
        <v>512</v>
      </c>
      <c r="I200" s="407"/>
      <c r="J200" s="407"/>
      <c r="K200" s="358"/>
      <c r="L200" s="358"/>
      <c r="M200" s="358"/>
      <c r="N200" s="91"/>
      <c r="O200" s="170"/>
      <c r="P200" s="170"/>
      <c r="Q200" s="170"/>
      <c r="R200" s="91"/>
    </row>
    <row r="201" spans="1:18" s="20" customFormat="1" x14ac:dyDescent="0.2">
      <c r="A201" s="123"/>
      <c r="B201" s="412"/>
      <c r="C201" s="256">
        <v>2019</v>
      </c>
      <c r="D201" s="256">
        <v>2020</v>
      </c>
      <c r="E201" s="359" t="s">
        <v>524</v>
      </c>
      <c r="F201" s="125"/>
      <c r="G201" s="412"/>
      <c r="H201" s="256">
        <v>2019</v>
      </c>
      <c r="I201" s="256">
        <v>2020</v>
      </c>
      <c r="J201" s="359" t="s">
        <v>524</v>
      </c>
      <c r="K201" s="358"/>
      <c r="L201" s="358"/>
      <c r="M201" s="358"/>
      <c r="O201" s="171"/>
      <c r="P201" s="171"/>
      <c r="Q201" s="171"/>
    </row>
    <row r="202" spans="1:18" ht="11.25" customHeight="1" x14ac:dyDescent="0.2">
      <c r="A202" s="9"/>
      <c r="B202" s="9"/>
      <c r="C202" s="9"/>
      <c r="D202" s="9"/>
      <c r="E202" s="9"/>
      <c r="F202" s="9"/>
      <c r="G202" s="9"/>
      <c r="H202" s="9"/>
      <c r="I202" s="9"/>
      <c r="J202" s="9"/>
      <c r="K202" s="9"/>
      <c r="L202" s="9"/>
      <c r="M202" s="9"/>
      <c r="O202" s="174"/>
    </row>
    <row r="203" spans="1:18" s="21" customFormat="1" x14ac:dyDescent="0.2">
      <c r="A203" s="86" t="s">
        <v>292</v>
      </c>
      <c r="B203" s="86">
        <v>879531.89013200009</v>
      </c>
      <c r="C203" s="86">
        <v>289483.78673220001</v>
      </c>
      <c r="D203" s="86">
        <v>265592.00636780006</v>
      </c>
      <c r="E203" s="16">
        <v>-8.2532360910775679</v>
      </c>
      <c r="F203" s="86"/>
      <c r="G203" s="86">
        <v>1948258.6641200003</v>
      </c>
      <c r="H203" s="86">
        <v>619412.2091900002</v>
      </c>
      <c r="I203" s="86">
        <v>556723.0554699999</v>
      </c>
      <c r="J203" s="16">
        <v>-10.120748798603501</v>
      </c>
      <c r="K203" s="16"/>
      <c r="L203" s="16"/>
      <c r="M203" s="16"/>
      <c r="O203" s="173"/>
      <c r="P203" s="201"/>
      <c r="Q203" s="201"/>
    </row>
    <row r="204" spans="1:18" s="21" customFormat="1" x14ac:dyDescent="0.2">
      <c r="A204" s="86"/>
      <c r="B204" s="86"/>
      <c r="C204" s="86"/>
      <c r="D204" s="86"/>
      <c r="E204" s="16"/>
      <c r="F204" s="86"/>
      <c r="G204" s="86"/>
      <c r="H204" s="86"/>
      <c r="I204" s="86"/>
      <c r="J204" s="16"/>
      <c r="K204" s="16"/>
      <c r="L204" s="16"/>
      <c r="M204" s="16"/>
      <c r="O204" s="173"/>
      <c r="P204" s="201"/>
      <c r="Q204" s="201"/>
    </row>
    <row r="205" spans="1:18" s="21" customFormat="1" x14ac:dyDescent="0.2">
      <c r="A205" s="86" t="s">
        <v>377</v>
      </c>
      <c r="B205" s="86">
        <v>868811.34736380004</v>
      </c>
      <c r="C205" s="86">
        <v>286470.77681310003</v>
      </c>
      <c r="D205" s="86">
        <v>262195.58916910004</v>
      </c>
      <c r="E205" s="16">
        <v>-8.4738792256767113</v>
      </c>
      <c r="F205" s="86"/>
      <c r="G205" s="86">
        <v>1925008.8631100003</v>
      </c>
      <c r="H205" s="86">
        <v>611333.20336000016</v>
      </c>
      <c r="I205" s="86">
        <v>550484.03260999988</v>
      </c>
      <c r="J205" s="16">
        <v>-9.953519687064599</v>
      </c>
      <c r="K205" s="16"/>
      <c r="L205" s="16"/>
      <c r="M205" s="16"/>
      <c r="O205" s="173"/>
      <c r="P205" s="201"/>
      <c r="Q205" s="201"/>
    </row>
    <row r="206" spans="1:18" s="21" customFormat="1" x14ac:dyDescent="0.2">
      <c r="A206" s="86"/>
      <c r="B206" s="86"/>
      <c r="C206" s="86"/>
      <c r="D206" s="86"/>
      <c r="E206" s="16"/>
      <c r="F206" s="86"/>
      <c r="G206" s="86"/>
      <c r="H206" s="86"/>
      <c r="I206" s="86"/>
      <c r="J206" s="16"/>
      <c r="K206" s="16"/>
      <c r="L206" s="16"/>
      <c r="M206" s="16"/>
      <c r="O206" s="173"/>
      <c r="P206" s="201"/>
      <c r="Q206" s="201"/>
    </row>
    <row r="207" spans="1:18" s="20" customFormat="1" ht="11.25" customHeight="1" x14ac:dyDescent="0.2">
      <c r="A207" s="208" t="s">
        <v>492</v>
      </c>
      <c r="B207" s="18">
        <v>508764.46541380003</v>
      </c>
      <c r="C207" s="18">
        <v>156272.42661310002</v>
      </c>
      <c r="D207" s="18">
        <v>154435.47116910003</v>
      </c>
      <c r="E207" s="16">
        <v>-1.1754827667378152</v>
      </c>
      <c r="F207" s="16"/>
      <c r="G207" s="18">
        <v>1588956.6541500003</v>
      </c>
      <c r="H207" s="18">
        <v>484676.29273000016</v>
      </c>
      <c r="I207" s="18">
        <v>459502.61025999987</v>
      </c>
      <c r="J207" s="16">
        <v>-5.193916609414984</v>
      </c>
      <c r="K207" s="16"/>
      <c r="L207" s="16"/>
      <c r="M207" s="16"/>
      <c r="O207" s="173"/>
      <c r="P207" s="171"/>
      <c r="Q207" s="171"/>
    </row>
    <row r="208" spans="1:18" ht="11.25" customHeight="1" x14ac:dyDescent="0.2">
      <c r="A208" s="9"/>
      <c r="B208" s="11"/>
      <c r="C208" s="11"/>
      <c r="D208" s="315"/>
      <c r="E208" s="16"/>
      <c r="F208" s="12"/>
      <c r="G208" s="11"/>
      <c r="H208" s="11"/>
      <c r="I208" s="11"/>
      <c r="J208" s="16"/>
      <c r="K208" s="16"/>
      <c r="L208" s="16"/>
      <c r="M208" s="16"/>
      <c r="O208" s="174"/>
    </row>
    <row r="209" spans="1:22" s="20" customFormat="1" ht="22.5" x14ac:dyDescent="0.2">
      <c r="A209" s="208" t="s">
        <v>491</v>
      </c>
      <c r="B209" s="18">
        <v>444001.64039120002</v>
      </c>
      <c r="C209" s="18">
        <v>136952.3113501</v>
      </c>
      <c r="D209" s="18">
        <v>135634.22576910001</v>
      </c>
      <c r="E209" s="16">
        <v>-0.96244128193680467</v>
      </c>
      <c r="F209" s="16"/>
      <c r="G209" s="18">
        <v>1445040.2041700003</v>
      </c>
      <c r="H209" s="18">
        <v>442553.69262000016</v>
      </c>
      <c r="I209" s="18">
        <v>420073.43105999986</v>
      </c>
      <c r="J209" s="16">
        <v>-5.0796687350890579</v>
      </c>
      <c r="K209" s="16"/>
      <c r="L209" s="16"/>
      <c r="M209" s="16"/>
      <c r="O209" s="203"/>
      <c r="P209" s="203"/>
      <c r="Q209" s="204"/>
      <c r="R209" s="113"/>
      <c r="S209" s="113"/>
      <c r="T209" s="113"/>
    </row>
    <row r="210" spans="1:22" s="20" customFormat="1" ht="11.25" customHeight="1" x14ac:dyDescent="0.2">
      <c r="A210" s="17"/>
      <c r="B210" s="18"/>
      <c r="C210" s="18"/>
      <c r="D210" s="18"/>
      <c r="E210" s="16"/>
      <c r="F210" s="16"/>
      <c r="G210" s="18"/>
      <c r="H210" s="18"/>
      <c r="I210" s="18"/>
      <c r="J210" s="12"/>
      <c r="K210" s="12"/>
      <c r="L210" s="12"/>
      <c r="M210" s="12"/>
      <c r="O210" s="260"/>
      <c r="P210" s="260"/>
      <c r="Q210" s="261"/>
      <c r="R210" s="262"/>
      <c r="S210" s="262"/>
      <c r="T210" s="262"/>
    </row>
    <row r="211" spans="1:22" s="20" customFormat="1" ht="15" customHeight="1" x14ac:dyDescent="0.2">
      <c r="A211" s="209" t="s">
        <v>345</v>
      </c>
      <c r="B211" s="11">
        <v>32796.679317999995</v>
      </c>
      <c r="C211" s="11">
        <v>9779.3936200000007</v>
      </c>
      <c r="D211" s="11">
        <v>11555.302387900001</v>
      </c>
      <c r="E211" s="12">
        <v>18.159702297574555</v>
      </c>
      <c r="F211" s="16"/>
      <c r="G211" s="11">
        <v>103951.68497999998</v>
      </c>
      <c r="H211" s="11">
        <v>31685.631550000006</v>
      </c>
      <c r="I211" s="11">
        <v>34647.571929999991</v>
      </c>
      <c r="J211" s="12">
        <v>9.347897564629676</v>
      </c>
      <c r="K211" s="12"/>
      <c r="L211" s="12"/>
      <c r="M211" s="12"/>
      <c r="O211" s="260"/>
      <c r="P211" s="260"/>
      <c r="Q211" s="261"/>
      <c r="R211" s="262"/>
      <c r="S211" s="262"/>
      <c r="T211" s="262"/>
    </row>
    <row r="212" spans="1:22" s="20" customFormat="1" ht="11.25" customHeight="1" x14ac:dyDescent="0.2">
      <c r="A212" s="209" t="s">
        <v>394</v>
      </c>
      <c r="B212" s="11">
        <v>4.8285</v>
      </c>
      <c r="C212" s="11">
        <v>0.85950000000000004</v>
      </c>
      <c r="D212" s="11">
        <v>0.09</v>
      </c>
      <c r="E212" s="12">
        <v>-89.528795811518322</v>
      </c>
      <c r="F212" s="18"/>
      <c r="G212" s="11">
        <v>35.277860000000004</v>
      </c>
      <c r="H212" s="11">
        <v>6.0069399999999993</v>
      </c>
      <c r="I212" s="11">
        <v>0.69162000000000001</v>
      </c>
      <c r="J212" s="12">
        <v>-88.486317492766702</v>
      </c>
      <c r="K212" s="12"/>
      <c r="L212" s="12"/>
      <c r="M212" s="12"/>
      <c r="O212" s="260"/>
      <c r="P212" s="260"/>
      <c r="Q212" s="261"/>
      <c r="R212" s="262"/>
      <c r="S212" s="262"/>
      <c r="T212" s="262"/>
    </row>
    <row r="213" spans="1:22" s="20" customFormat="1" ht="11.25" customHeight="1" x14ac:dyDescent="0.2">
      <c r="A213" s="209" t="s">
        <v>395</v>
      </c>
      <c r="B213" s="11">
        <v>691.79549999999995</v>
      </c>
      <c r="C213" s="11">
        <v>206.00399999999999</v>
      </c>
      <c r="D213" s="11">
        <v>21.361499999999999</v>
      </c>
      <c r="E213" s="12">
        <v>-89.630541154540694</v>
      </c>
      <c r="F213" s="16"/>
      <c r="G213" s="11">
        <v>697.22969999999998</v>
      </c>
      <c r="H213" s="11">
        <v>164.56829999999999</v>
      </c>
      <c r="I213" s="11">
        <v>67.456709999999987</v>
      </c>
      <c r="J213" s="12">
        <v>-59.009900448628329</v>
      </c>
      <c r="K213" s="12"/>
      <c r="L213" s="12"/>
      <c r="M213" s="12"/>
      <c r="O213" s="260"/>
      <c r="P213" s="260"/>
      <c r="Q213" s="261"/>
      <c r="R213" s="262"/>
      <c r="S213" s="262"/>
      <c r="T213" s="262"/>
    </row>
    <row r="214" spans="1:22" s="20" customFormat="1" ht="11.25" customHeight="1" x14ac:dyDescent="0.2">
      <c r="A214" s="209" t="s">
        <v>396</v>
      </c>
      <c r="B214" s="11">
        <v>178.79400000000001</v>
      </c>
      <c r="C214" s="11">
        <v>37.008000000000003</v>
      </c>
      <c r="D214" s="11">
        <v>38.2545</v>
      </c>
      <c r="E214" s="12">
        <v>3.368190661478593</v>
      </c>
      <c r="F214" s="16"/>
      <c r="G214" s="11">
        <v>728.48215000000005</v>
      </c>
      <c r="H214" s="11">
        <v>149.18705</v>
      </c>
      <c r="I214" s="11">
        <v>131.41996</v>
      </c>
      <c r="J214" s="12">
        <v>-11.909270945433931</v>
      </c>
      <c r="K214" s="12"/>
      <c r="L214" s="12"/>
      <c r="M214" s="12"/>
      <c r="O214" s="260"/>
      <c r="P214" s="260"/>
      <c r="Q214" s="261"/>
      <c r="R214" s="262"/>
      <c r="S214" s="262"/>
      <c r="T214" s="262"/>
    </row>
    <row r="215" spans="1:22" s="20" customFormat="1" ht="11.25" customHeight="1" x14ac:dyDescent="0.2">
      <c r="A215" s="209" t="s">
        <v>397</v>
      </c>
      <c r="B215" s="11">
        <v>1537.3179</v>
      </c>
      <c r="C215" s="11">
        <v>488.66390000000001</v>
      </c>
      <c r="D215" s="11">
        <v>519.77200000000005</v>
      </c>
      <c r="E215" s="12">
        <v>6.36595009371473</v>
      </c>
      <c r="F215" s="16"/>
      <c r="G215" s="11">
        <v>4851.1858000000011</v>
      </c>
      <c r="H215" s="11">
        <v>1568.1933099999999</v>
      </c>
      <c r="I215" s="11">
        <v>1808.7056500000003</v>
      </c>
      <c r="J215" s="12">
        <v>15.336906391980492</v>
      </c>
      <c r="K215" s="12"/>
      <c r="L215" s="12"/>
      <c r="M215" s="12"/>
      <c r="O215" s="260"/>
      <c r="P215" s="260"/>
      <c r="Q215" s="261"/>
      <c r="R215" s="262"/>
      <c r="S215" s="262"/>
      <c r="T215" s="262"/>
    </row>
    <row r="216" spans="1:22" s="20" customFormat="1" ht="11.25" customHeight="1" x14ac:dyDescent="0.2">
      <c r="A216" s="209" t="s">
        <v>398</v>
      </c>
      <c r="B216" s="11">
        <v>40815.580836999994</v>
      </c>
      <c r="C216" s="11">
        <v>12616.155422</v>
      </c>
      <c r="D216" s="11">
        <v>13587.453293600001</v>
      </c>
      <c r="E216" s="12">
        <v>7.6988419935462673</v>
      </c>
      <c r="F216" s="16"/>
      <c r="G216" s="11">
        <v>116216.83513000001</v>
      </c>
      <c r="H216" s="11">
        <v>36475.961359999994</v>
      </c>
      <c r="I216" s="11">
        <v>37281.544650000011</v>
      </c>
      <c r="J216" s="12">
        <v>2.2085320303125258</v>
      </c>
      <c r="K216" s="12"/>
      <c r="L216" s="12"/>
      <c r="M216" s="12"/>
      <c r="O216" s="260"/>
      <c r="P216" s="260"/>
      <c r="Q216" s="261"/>
      <c r="R216" s="262"/>
      <c r="S216" s="262"/>
      <c r="T216" s="262"/>
    </row>
    <row r="217" spans="1:22" s="20" customFormat="1" ht="11.25" customHeight="1" x14ac:dyDescent="0.2">
      <c r="A217" s="209" t="s">
        <v>346</v>
      </c>
      <c r="B217" s="11">
        <v>4223.8457500000004</v>
      </c>
      <c r="C217" s="11">
        <v>1281.7235000000001</v>
      </c>
      <c r="D217" s="11">
        <v>1419.8388900000002</v>
      </c>
      <c r="E217" s="12">
        <v>10.775755457397793</v>
      </c>
      <c r="F217" s="16"/>
      <c r="G217" s="11">
        <v>12610.332469999999</v>
      </c>
      <c r="H217" s="11">
        <v>3859.5283500000005</v>
      </c>
      <c r="I217" s="11">
        <v>4415.544460000001</v>
      </c>
      <c r="J217" s="12">
        <v>14.406322731118166</v>
      </c>
      <c r="K217" s="12"/>
      <c r="L217" s="12"/>
      <c r="M217" s="12"/>
      <c r="O217" s="260"/>
      <c r="P217" s="260"/>
      <c r="Q217" s="261"/>
      <c r="R217" s="262"/>
      <c r="S217" s="262"/>
      <c r="T217" s="262"/>
    </row>
    <row r="218" spans="1:22" s="20" customFormat="1" ht="11.25" customHeight="1" x14ac:dyDescent="0.2">
      <c r="A218" s="209" t="s">
        <v>305</v>
      </c>
      <c r="B218" s="11">
        <v>43691.104656500007</v>
      </c>
      <c r="C218" s="11">
        <v>13033.852308</v>
      </c>
      <c r="D218" s="11">
        <v>13208.444389999999</v>
      </c>
      <c r="E218" s="12">
        <v>1.3395278531185681</v>
      </c>
      <c r="F218" s="16"/>
      <c r="G218" s="11">
        <v>117382.17109000006</v>
      </c>
      <c r="H218" s="11">
        <v>34953.588069999998</v>
      </c>
      <c r="I218" s="11">
        <v>35042.172660000004</v>
      </c>
      <c r="J218" s="12">
        <v>0.25343489722027357</v>
      </c>
      <c r="K218" s="12"/>
      <c r="L218" s="12"/>
      <c r="M218" s="12"/>
      <c r="O218" s="260"/>
      <c r="P218" s="260"/>
      <c r="Q218" s="261"/>
      <c r="R218" s="262"/>
      <c r="S218" s="262"/>
      <c r="T218" s="262"/>
    </row>
    <row r="219" spans="1:22" s="20" customFormat="1" ht="11.25" customHeight="1" x14ac:dyDescent="0.2">
      <c r="A219" s="209" t="s">
        <v>399</v>
      </c>
      <c r="B219" s="11">
        <v>129.16225</v>
      </c>
      <c r="C219" s="11">
        <v>41.865000000000002</v>
      </c>
      <c r="D219" s="11">
        <v>68.323499999999996</v>
      </c>
      <c r="E219" s="12">
        <v>63.199570046578287</v>
      </c>
      <c r="F219" s="16"/>
      <c r="G219" s="11">
        <v>888.55829000000006</v>
      </c>
      <c r="H219" s="11">
        <v>280.89603999999997</v>
      </c>
      <c r="I219" s="11">
        <v>360.53641999999991</v>
      </c>
      <c r="J219" s="12">
        <v>28.352261569796411</v>
      </c>
      <c r="K219" s="12"/>
      <c r="L219" s="12"/>
      <c r="M219" s="12"/>
      <c r="O219" s="260"/>
      <c r="P219" s="260"/>
      <c r="Q219" s="261"/>
      <c r="R219" s="262"/>
      <c r="S219" s="262"/>
      <c r="T219" s="262"/>
    </row>
    <row r="220" spans="1:22" s="20" customFormat="1" ht="11.25" customHeight="1" x14ac:dyDescent="0.2">
      <c r="A220" s="209" t="s">
        <v>400</v>
      </c>
      <c r="B220" s="11">
        <v>80359.330487400017</v>
      </c>
      <c r="C220" s="11">
        <v>23897.688712099996</v>
      </c>
      <c r="D220" s="11">
        <v>23295.057697999997</v>
      </c>
      <c r="E220" s="12">
        <v>-2.5217125445059168</v>
      </c>
      <c r="F220" s="16"/>
      <c r="G220" s="11">
        <v>276383.31130000012</v>
      </c>
      <c r="H220" s="11">
        <v>83250.054560000091</v>
      </c>
      <c r="I220" s="11">
        <v>77573.277209999986</v>
      </c>
      <c r="J220" s="12">
        <v>-6.818947302801746</v>
      </c>
      <c r="K220" s="12"/>
      <c r="L220" s="12"/>
      <c r="M220" s="12"/>
      <c r="O220" s="260"/>
      <c r="P220" s="260"/>
      <c r="Q220" s="261"/>
      <c r="R220" s="262"/>
      <c r="S220" s="262"/>
      <c r="T220" s="262"/>
    </row>
    <row r="221" spans="1:22" s="20" customFormat="1" ht="11.25" customHeight="1" x14ac:dyDescent="0.2">
      <c r="A221" s="209" t="s">
        <v>401</v>
      </c>
      <c r="B221" s="11">
        <v>29492.770469999999</v>
      </c>
      <c r="C221" s="11">
        <v>9276.0540399999991</v>
      </c>
      <c r="D221" s="11">
        <v>7704.3639400000002</v>
      </c>
      <c r="E221" s="12">
        <v>-16.943520307477627</v>
      </c>
      <c r="F221" s="16"/>
      <c r="G221" s="11">
        <v>102862.20537000001</v>
      </c>
      <c r="H221" s="11">
        <v>31620.644219999991</v>
      </c>
      <c r="I221" s="11">
        <v>27289.687429999987</v>
      </c>
      <c r="J221" s="12">
        <v>-13.696611491744008</v>
      </c>
      <c r="K221" s="12"/>
      <c r="L221" s="12"/>
      <c r="M221" s="12"/>
      <c r="O221" s="173"/>
      <c r="P221" s="265"/>
      <c r="Q221" s="178"/>
      <c r="R221" s="179"/>
      <c r="S221" s="179"/>
      <c r="T221" s="179"/>
    </row>
    <row r="222" spans="1:22" ht="11.25" customHeight="1" x14ac:dyDescent="0.2">
      <c r="A222" s="209" t="s">
        <v>402</v>
      </c>
      <c r="B222" s="11">
        <v>5275.91165</v>
      </c>
      <c r="C222" s="11">
        <v>1996.8465000000001</v>
      </c>
      <c r="D222" s="11">
        <v>2205.2034699999999</v>
      </c>
      <c r="E222" s="12">
        <v>10.434300783760776</v>
      </c>
      <c r="F222" s="12"/>
      <c r="G222" s="11">
        <v>17004.070090000016</v>
      </c>
      <c r="H222" s="11">
        <v>6174.9041099999986</v>
      </c>
      <c r="I222" s="11">
        <v>6772.8054699999993</v>
      </c>
      <c r="J222" s="12">
        <v>9.6827634785732926</v>
      </c>
      <c r="K222" s="12"/>
      <c r="L222" s="12"/>
      <c r="M222" s="12"/>
      <c r="O222" s="261"/>
      <c r="P222" s="264"/>
      <c r="Q222" s="261"/>
      <c r="R222" s="262"/>
      <c r="S222" s="262"/>
      <c r="T222" s="262"/>
    </row>
    <row r="223" spans="1:22" ht="11.25" customHeight="1" x14ac:dyDescent="0.2">
      <c r="A223" s="209" t="s">
        <v>306</v>
      </c>
      <c r="B223" s="11">
        <v>32268.657618000001</v>
      </c>
      <c r="C223" s="11">
        <v>10101.279290000002</v>
      </c>
      <c r="D223" s="11">
        <v>9751.5612299999993</v>
      </c>
      <c r="E223" s="12">
        <v>-3.4621165295985179</v>
      </c>
      <c r="F223" s="12"/>
      <c r="G223" s="11">
        <v>89027.096370000028</v>
      </c>
      <c r="H223" s="11">
        <v>28318.906550000007</v>
      </c>
      <c r="I223" s="11">
        <v>26325.004000000012</v>
      </c>
      <c r="J223" s="12">
        <v>-7.0408882012430496</v>
      </c>
      <c r="K223" s="12"/>
      <c r="L223" s="12"/>
      <c r="M223" s="12"/>
      <c r="O223" s="174"/>
    </row>
    <row r="224" spans="1:22" ht="11.25" customHeight="1" x14ac:dyDescent="0.2">
      <c r="A224" s="209" t="s">
        <v>343</v>
      </c>
      <c r="B224" s="11">
        <v>7519.0720999999994</v>
      </c>
      <c r="C224" s="11">
        <v>2320.5294900000004</v>
      </c>
      <c r="D224" s="11">
        <v>2960.363327</v>
      </c>
      <c r="E224" s="12">
        <v>27.572751811915126</v>
      </c>
      <c r="F224" s="12"/>
      <c r="G224" s="11">
        <v>32948.962229999997</v>
      </c>
      <c r="H224" s="11">
        <v>10491.045570000002</v>
      </c>
      <c r="I224" s="11">
        <v>11341.155179999998</v>
      </c>
      <c r="J224" s="12">
        <v>8.1031924256525372</v>
      </c>
      <c r="K224" s="12"/>
      <c r="L224" s="12"/>
      <c r="M224" s="12"/>
      <c r="O224" s="174"/>
      <c r="P224" s="175"/>
      <c r="Q224" s="261"/>
      <c r="R224" s="262"/>
      <c r="S224" s="262"/>
      <c r="T224" s="262"/>
      <c r="U224" s="262"/>
      <c r="V224" s="262"/>
    </row>
    <row r="225" spans="1:22" ht="11.25" customHeight="1" x14ac:dyDescent="0.2">
      <c r="A225" s="209" t="s">
        <v>307</v>
      </c>
      <c r="B225" s="11">
        <v>7079.1099600000007</v>
      </c>
      <c r="C225" s="11">
        <v>2144.3630600000001</v>
      </c>
      <c r="D225" s="11">
        <v>2225.4133000000002</v>
      </c>
      <c r="E225" s="12">
        <v>3.7796883145338427</v>
      </c>
      <c r="F225" s="12"/>
      <c r="G225" s="11">
        <v>30918.044360000004</v>
      </c>
      <c r="H225" s="11">
        <v>9588.0838800000001</v>
      </c>
      <c r="I225" s="11">
        <v>9005.8859900000007</v>
      </c>
      <c r="J225" s="12">
        <v>-6.0720984222344896</v>
      </c>
      <c r="K225" s="12"/>
      <c r="L225" s="12"/>
      <c r="M225" s="12"/>
      <c r="O225" s="174"/>
      <c r="Q225" s="180"/>
      <c r="R225" s="181"/>
      <c r="S225" s="181"/>
      <c r="T225" s="181"/>
      <c r="U225" s="181"/>
      <c r="V225" s="181"/>
    </row>
    <row r="226" spans="1:22" ht="11.25" customHeight="1" x14ac:dyDescent="0.2">
      <c r="A226" s="209" t="s">
        <v>308</v>
      </c>
      <c r="B226" s="11">
        <v>3414.9612800000009</v>
      </c>
      <c r="C226" s="11">
        <v>1117.54512</v>
      </c>
      <c r="D226" s="11">
        <v>1117.2915599999999</v>
      </c>
      <c r="E226" s="12">
        <v>-2.2689016797826866E-2</v>
      </c>
      <c r="F226" s="12"/>
      <c r="G226" s="11">
        <v>15603.146169999998</v>
      </c>
      <c r="H226" s="11">
        <v>4034.4592000000002</v>
      </c>
      <c r="I226" s="11">
        <v>4190.397539999999</v>
      </c>
      <c r="J226" s="12">
        <v>3.8651609117771955</v>
      </c>
      <c r="K226" s="12"/>
      <c r="L226" s="12"/>
      <c r="M226" s="12"/>
      <c r="O226" s="174"/>
      <c r="Q226" s="175"/>
      <c r="R226" s="13"/>
      <c r="S226" s="13"/>
      <c r="T226" s="13"/>
    </row>
    <row r="227" spans="1:22" ht="11.25" customHeight="1" x14ac:dyDescent="0.2">
      <c r="A227" s="209" t="s">
        <v>344</v>
      </c>
      <c r="B227" s="11">
        <v>144936.70627170001</v>
      </c>
      <c r="C227" s="11">
        <v>45969.018918000002</v>
      </c>
      <c r="D227" s="11">
        <v>42870.018432600002</v>
      </c>
      <c r="E227" s="12">
        <v>-6.7414979878688115</v>
      </c>
      <c r="F227" s="12"/>
      <c r="G227" s="11">
        <v>496438.17277</v>
      </c>
      <c r="H227" s="11">
        <v>152335.79695000005</v>
      </c>
      <c r="I227" s="11">
        <v>135410.47563999996</v>
      </c>
      <c r="J227" s="12">
        <v>-11.1105345223325</v>
      </c>
      <c r="K227" s="12"/>
      <c r="L227" s="12"/>
      <c r="M227" s="12"/>
      <c r="O227" s="174"/>
    </row>
    <row r="228" spans="1:22" ht="11.25" customHeight="1" x14ac:dyDescent="0.2">
      <c r="A228" s="209" t="s">
        <v>360</v>
      </c>
      <c r="B228" s="11">
        <v>9586.0118426000008</v>
      </c>
      <c r="C228" s="11">
        <v>2643.4609699999996</v>
      </c>
      <c r="D228" s="11">
        <v>3086.1123499999999</v>
      </c>
      <c r="E228" s="12">
        <v>16.745145285803105</v>
      </c>
      <c r="F228" s="12"/>
      <c r="G228" s="11">
        <v>26493.438039999994</v>
      </c>
      <c r="H228" s="11">
        <v>7596.236609999999</v>
      </c>
      <c r="I228" s="11">
        <v>8409.0985400000027</v>
      </c>
      <c r="J228" s="12">
        <v>10.700850588697037</v>
      </c>
      <c r="K228" s="12"/>
      <c r="L228" s="12"/>
      <c r="M228" s="12"/>
      <c r="O228" s="174"/>
    </row>
    <row r="229" spans="1:22" ht="11.25" customHeight="1" x14ac:dyDescent="0.2">
      <c r="A229" s="9"/>
      <c r="B229" s="11"/>
      <c r="C229" s="11"/>
      <c r="D229" s="11"/>
      <c r="E229" s="12"/>
      <c r="F229" s="12"/>
      <c r="G229" s="11"/>
      <c r="H229" s="11"/>
      <c r="I229" s="11"/>
      <c r="J229" s="12"/>
      <c r="K229" s="12"/>
      <c r="L229" s="12"/>
      <c r="M229" s="12"/>
      <c r="O229" s="174"/>
      <c r="P229" s="175"/>
      <c r="Q229" s="175"/>
      <c r="R229" s="13"/>
      <c r="S229" s="13"/>
      <c r="T229" s="13"/>
    </row>
    <row r="230" spans="1:22" s="20" customFormat="1" ht="11.25" customHeight="1" x14ac:dyDescent="0.2">
      <c r="A230" s="17" t="s">
        <v>490</v>
      </c>
      <c r="B230" s="18">
        <v>64762.825022600002</v>
      </c>
      <c r="C230" s="18">
        <v>19320.115263000003</v>
      </c>
      <c r="D230" s="18">
        <v>18801.2454</v>
      </c>
      <c r="E230" s="16">
        <v>-2.6856457942240723</v>
      </c>
      <c r="F230" s="16"/>
      <c r="G230" s="18">
        <v>143916.44998</v>
      </c>
      <c r="H230" s="18">
        <v>42122.600110000007</v>
      </c>
      <c r="I230" s="18">
        <v>39429.179199999991</v>
      </c>
      <c r="J230" s="16">
        <v>-6.3942418154775567</v>
      </c>
      <c r="K230" s="16"/>
      <c r="L230" s="16"/>
      <c r="M230" s="16"/>
      <c r="O230" s="173"/>
      <c r="P230" s="171"/>
      <c r="Q230" s="171"/>
    </row>
    <row r="231" spans="1:22" ht="11.25" customHeight="1" x14ac:dyDescent="0.2">
      <c r="A231" s="9" t="s">
        <v>487</v>
      </c>
      <c r="B231" s="11">
        <v>18007.542859599998</v>
      </c>
      <c r="C231" s="11">
        <v>5796.8739999999998</v>
      </c>
      <c r="D231" s="11">
        <v>5886.7579999999998</v>
      </c>
      <c r="E231" s="12">
        <v>1.5505598362151716</v>
      </c>
      <c r="F231" s="12"/>
      <c r="G231" s="11">
        <v>33819.719470000004</v>
      </c>
      <c r="H231" s="11">
        <v>10789.211559999998</v>
      </c>
      <c r="I231" s="11">
        <v>10583.472290000002</v>
      </c>
      <c r="J231" s="12">
        <v>-1.906898097751224</v>
      </c>
      <c r="K231" s="12"/>
      <c r="L231" s="12"/>
      <c r="M231" s="12"/>
      <c r="O231" s="314"/>
      <c r="P231" s="175"/>
      <c r="Q231" s="175"/>
    </row>
    <row r="232" spans="1:22" ht="11.25" customHeight="1" x14ac:dyDescent="0.2">
      <c r="A232" s="9" t="s">
        <v>488</v>
      </c>
      <c r="B232" s="11">
        <v>41055.895760000007</v>
      </c>
      <c r="C232" s="11">
        <v>12122.188760000001</v>
      </c>
      <c r="D232" s="11">
        <v>11627.938</v>
      </c>
      <c r="E232" s="12">
        <v>-4.0772402557440586</v>
      </c>
      <c r="F232" s="12"/>
      <c r="G232" s="11">
        <v>87754.960499999986</v>
      </c>
      <c r="H232" s="11">
        <v>25823.709760000009</v>
      </c>
      <c r="I232" s="11">
        <v>23345.17810999999</v>
      </c>
      <c r="J232" s="12">
        <v>-9.5978915230807615</v>
      </c>
      <c r="K232" s="12"/>
      <c r="L232" s="12"/>
      <c r="M232" s="12"/>
      <c r="O232" s="174"/>
      <c r="P232" s="175"/>
      <c r="Q232" s="175"/>
    </row>
    <row r="233" spans="1:22" ht="11.25" customHeight="1" x14ac:dyDescent="0.2">
      <c r="A233" s="9" t="s">
        <v>485</v>
      </c>
      <c r="B233" s="11">
        <v>1090.5083999999999</v>
      </c>
      <c r="C233" s="11">
        <v>341.505</v>
      </c>
      <c r="D233" s="11">
        <v>335.88990000000001</v>
      </c>
      <c r="E233" s="12">
        <v>-1.6442219001185947</v>
      </c>
      <c r="F233" s="12"/>
      <c r="G233" s="11">
        <v>3804.7596800000001</v>
      </c>
      <c r="H233" s="11">
        <v>1261.3929899999998</v>
      </c>
      <c r="I233" s="11">
        <v>1102.39194</v>
      </c>
      <c r="J233" s="12">
        <v>-12.605195308719757</v>
      </c>
      <c r="K233" s="12"/>
      <c r="L233" s="12"/>
      <c r="M233" s="12"/>
      <c r="O233" s="174"/>
      <c r="P233" s="175"/>
      <c r="Q233" s="175"/>
    </row>
    <row r="234" spans="1:22" ht="11.25" customHeight="1" x14ac:dyDescent="0.2">
      <c r="A234" s="9" t="s">
        <v>55</v>
      </c>
      <c r="B234" s="11">
        <v>4608.8780030000007</v>
      </c>
      <c r="C234" s="11">
        <v>1059.547503</v>
      </c>
      <c r="D234" s="11">
        <v>950.65949999999998</v>
      </c>
      <c r="E234" s="12">
        <v>-10.276840131442412</v>
      </c>
      <c r="F234" s="12"/>
      <c r="G234" s="11">
        <v>18537.010329999997</v>
      </c>
      <c r="H234" s="11">
        <v>4248.2857999999997</v>
      </c>
      <c r="I234" s="11">
        <v>4398.1368600000005</v>
      </c>
      <c r="J234" s="12">
        <v>3.5273300115543123</v>
      </c>
      <c r="K234" s="12"/>
      <c r="L234" s="12"/>
      <c r="M234" s="12"/>
      <c r="O234" s="314"/>
    </row>
    <row r="235" spans="1:22" ht="11.25" customHeight="1" x14ac:dyDescent="0.2">
      <c r="A235" s="9"/>
      <c r="B235" s="11"/>
      <c r="C235" s="11"/>
      <c r="D235" s="11"/>
      <c r="E235" s="12"/>
      <c r="F235" s="12"/>
      <c r="G235" s="11"/>
      <c r="H235" s="11"/>
      <c r="I235" s="11"/>
      <c r="J235" s="12"/>
      <c r="K235" s="12"/>
      <c r="L235" s="12"/>
      <c r="M235" s="12"/>
      <c r="O235" s="314"/>
    </row>
    <row r="236" spans="1:22" s="20" customFormat="1" ht="11.25" customHeight="1" x14ac:dyDescent="0.2">
      <c r="A236" s="17" t="s">
        <v>482</v>
      </c>
      <c r="B236" s="18">
        <v>360046.88195000001</v>
      </c>
      <c r="C236" s="18">
        <v>130198.35020000002</v>
      </c>
      <c r="D236" s="18">
        <v>107760.118</v>
      </c>
      <c r="E236" s="16">
        <v>-17.233883659456708</v>
      </c>
      <c r="F236" s="16"/>
      <c r="G236" s="18">
        <v>336052.20896000002</v>
      </c>
      <c r="H236" s="18">
        <v>126656.91062999995</v>
      </c>
      <c r="I236" s="18">
        <v>90981.422349999979</v>
      </c>
      <c r="J236" s="16">
        <v>-28.167028630769295</v>
      </c>
      <c r="K236" s="16"/>
      <c r="L236" s="16"/>
      <c r="M236" s="16"/>
      <c r="O236" s="314"/>
      <c r="P236" s="178"/>
      <c r="Q236" s="178"/>
    </row>
    <row r="237" spans="1:22" ht="11.25" customHeight="1" x14ac:dyDescent="0.2">
      <c r="A237" s="9"/>
      <c r="B237" s="11"/>
      <c r="C237" s="11"/>
      <c r="D237" s="11"/>
      <c r="E237" s="12"/>
      <c r="F237" s="12"/>
      <c r="G237" s="11"/>
      <c r="H237" s="11"/>
      <c r="I237" s="11"/>
      <c r="J237" s="12"/>
      <c r="K237" s="12"/>
      <c r="L237" s="12"/>
      <c r="M237" s="12"/>
      <c r="O237" s="314"/>
      <c r="P237" s="175"/>
      <c r="Q237" s="175"/>
    </row>
    <row r="238" spans="1:22" ht="11.25" customHeight="1" x14ac:dyDescent="0.2">
      <c r="A238" s="17" t="s">
        <v>486</v>
      </c>
      <c r="B238" s="18">
        <v>10720.542768199999</v>
      </c>
      <c r="C238" s="18">
        <v>3013.0099190999999</v>
      </c>
      <c r="D238" s="18">
        <v>3396.4171987</v>
      </c>
      <c r="E238" s="16">
        <v>12.725058658768901</v>
      </c>
      <c r="F238" s="12"/>
      <c r="G238" s="18">
        <v>23249.801010000003</v>
      </c>
      <c r="H238" s="18">
        <v>8079.0058300000001</v>
      </c>
      <c r="I238" s="18">
        <v>6239.0228599999991</v>
      </c>
      <c r="J238" s="16">
        <v>-22.77486869940779</v>
      </c>
      <c r="K238" s="16"/>
      <c r="L238" s="16"/>
      <c r="M238" s="16"/>
      <c r="O238" s="314"/>
      <c r="P238" s="175"/>
      <c r="Q238" s="175"/>
    </row>
    <row r="239" spans="1:22" ht="11.25" customHeight="1" x14ac:dyDescent="0.2">
      <c r="A239" s="9" t="s">
        <v>483</v>
      </c>
      <c r="B239" s="11">
        <v>3688.4546581999998</v>
      </c>
      <c r="C239" s="11">
        <v>1477.6431791000002</v>
      </c>
      <c r="D239" s="11">
        <v>1080.0956186999999</v>
      </c>
      <c r="E239" s="12">
        <v>-26.904165093641737</v>
      </c>
      <c r="F239" s="12"/>
      <c r="G239" s="11">
        <v>8592.7412299999996</v>
      </c>
      <c r="H239" s="11">
        <v>3616.95838</v>
      </c>
      <c r="I239" s="11">
        <v>2200.6938999999998</v>
      </c>
      <c r="J239" s="12">
        <v>-39.156228278192138</v>
      </c>
      <c r="K239" s="12"/>
      <c r="L239" s="12"/>
      <c r="M239" s="12"/>
      <c r="O239" s="314"/>
    </row>
    <row r="240" spans="1:22" ht="11.25" customHeight="1" x14ac:dyDescent="0.2">
      <c r="A240" s="9" t="s">
        <v>56</v>
      </c>
      <c r="B240" s="11">
        <v>344.73165999999992</v>
      </c>
      <c r="C240" s="11">
        <v>84.519649999999999</v>
      </c>
      <c r="D240" s="11">
        <v>95.939600000000013</v>
      </c>
      <c r="E240" s="12">
        <v>13.511591683117487</v>
      </c>
      <c r="F240" s="12"/>
      <c r="G240" s="11">
        <v>2337.7751100000005</v>
      </c>
      <c r="H240" s="11">
        <v>605.27092000000005</v>
      </c>
      <c r="I240" s="11">
        <v>610.40476999999998</v>
      </c>
      <c r="J240" s="12">
        <v>0.8481904268587499</v>
      </c>
      <c r="K240" s="12"/>
      <c r="L240" s="12"/>
      <c r="M240" s="12"/>
      <c r="O240" s="174"/>
    </row>
    <row r="241" spans="1:19" ht="11.25" customHeight="1" x14ac:dyDescent="0.2">
      <c r="A241" s="9" t="s">
        <v>0</v>
      </c>
      <c r="B241" s="11">
        <v>6687.3564499999993</v>
      </c>
      <c r="C241" s="11">
        <v>1450.8470899999998</v>
      </c>
      <c r="D241" s="11">
        <v>2220.3819800000001</v>
      </c>
      <c r="E241" s="12">
        <v>53.040385530910811</v>
      </c>
      <c r="F241" s="12"/>
      <c r="G241" s="11">
        <v>12319.284670000001</v>
      </c>
      <c r="H241" s="11">
        <v>3856.7765300000001</v>
      </c>
      <c r="I241" s="11">
        <v>3427.9241899999997</v>
      </c>
      <c r="J241" s="12">
        <v>-11.119450055354918</v>
      </c>
      <c r="K241" s="12"/>
      <c r="L241" s="12"/>
      <c r="M241" s="12"/>
      <c r="O241" s="173"/>
    </row>
    <row r="242" spans="1:19" x14ac:dyDescent="0.2">
      <c r="A242" s="84"/>
      <c r="B242" s="90"/>
      <c r="C242" s="90"/>
      <c r="D242" s="90"/>
      <c r="E242" s="90"/>
      <c r="F242" s="90"/>
      <c r="G242" s="90"/>
      <c r="H242" s="90"/>
      <c r="I242" s="90"/>
      <c r="J242" s="84"/>
      <c r="K242" s="9"/>
      <c r="L242" s="9"/>
      <c r="M242" s="9"/>
      <c r="O242" s="174"/>
    </row>
    <row r="243" spans="1:19" ht="21.6" customHeight="1" x14ac:dyDescent="0.2">
      <c r="A243" s="413" t="s">
        <v>489</v>
      </c>
      <c r="B243" s="413"/>
      <c r="C243" s="413"/>
      <c r="D243" s="413"/>
      <c r="E243" s="413"/>
      <c r="F243" s="413"/>
      <c r="G243" s="413"/>
      <c r="H243" s="413"/>
      <c r="I243" s="413"/>
      <c r="J243" s="413"/>
      <c r="K243" s="345"/>
      <c r="L243" s="345"/>
      <c r="M243" s="345"/>
      <c r="O243" s="174"/>
    </row>
    <row r="244" spans="1:19" ht="20.100000000000001" customHeight="1" x14ac:dyDescent="0.2">
      <c r="A244" s="404" t="s">
        <v>198</v>
      </c>
      <c r="B244" s="404"/>
      <c r="C244" s="404"/>
      <c r="D244" s="404"/>
      <c r="E244" s="404"/>
      <c r="F244" s="404"/>
      <c r="G244" s="404"/>
      <c r="H244" s="404"/>
      <c r="I244" s="404"/>
      <c r="J244" s="404"/>
      <c r="K244" s="357"/>
      <c r="L244" s="357"/>
      <c r="M244" s="357"/>
      <c r="O244" s="174"/>
      <c r="P244"/>
    </row>
    <row r="245" spans="1:19" ht="20.100000000000001" customHeight="1" x14ac:dyDescent="0.2">
      <c r="A245" s="405" t="s">
        <v>160</v>
      </c>
      <c r="B245" s="405"/>
      <c r="C245" s="405"/>
      <c r="D245" s="405"/>
      <c r="E245" s="405"/>
      <c r="F245" s="405"/>
      <c r="G245" s="405"/>
      <c r="H245" s="405"/>
      <c r="I245" s="405"/>
      <c r="J245" s="405"/>
      <c r="K245" s="357"/>
      <c r="L245" s="357"/>
      <c r="M245" s="357"/>
      <c r="O245" s="246"/>
      <c r="P245" s="246"/>
      <c r="Q245" s="246"/>
    </row>
    <row r="246" spans="1:19" s="20" customFormat="1" x14ac:dyDescent="0.2">
      <c r="A246" s="17"/>
      <c r="B246" s="406" t="s">
        <v>101</v>
      </c>
      <c r="C246" s="406"/>
      <c r="D246" s="406"/>
      <c r="E246" s="406"/>
      <c r="F246" s="358"/>
      <c r="G246" s="406" t="s">
        <v>422</v>
      </c>
      <c r="H246" s="406"/>
      <c r="I246" s="406"/>
      <c r="J246" s="406"/>
      <c r="K246" s="358"/>
      <c r="L246" s="358"/>
      <c r="M246" s="358"/>
      <c r="N246" s="91"/>
    </row>
    <row r="247" spans="1:19" s="20" customFormat="1" x14ac:dyDescent="0.2">
      <c r="A247" s="17" t="s">
        <v>258</v>
      </c>
      <c r="B247" s="409">
        <v>2019</v>
      </c>
      <c r="C247" s="407" t="s">
        <v>512</v>
      </c>
      <c r="D247" s="407"/>
      <c r="E247" s="407"/>
      <c r="F247" s="358"/>
      <c r="G247" s="409">
        <v>2019</v>
      </c>
      <c r="H247" s="407" t="s">
        <v>512</v>
      </c>
      <c r="I247" s="407"/>
      <c r="J247" s="407"/>
      <c r="K247" s="358"/>
      <c r="L247" s="358"/>
      <c r="M247" s="358"/>
      <c r="N247" s="91"/>
    </row>
    <row r="248" spans="1:19" s="20" customFormat="1" x14ac:dyDescent="0.2">
      <c r="A248" s="123"/>
      <c r="B248" s="412"/>
      <c r="C248" s="256">
        <v>2019</v>
      </c>
      <c r="D248" s="256">
        <v>2020</v>
      </c>
      <c r="E248" s="359" t="s">
        <v>524</v>
      </c>
      <c r="F248" s="125"/>
      <c r="G248" s="412"/>
      <c r="H248" s="256">
        <v>2019</v>
      </c>
      <c r="I248" s="256">
        <v>2020</v>
      </c>
      <c r="J248" s="359" t="s">
        <v>524</v>
      </c>
      <c r="K248" s="358"/>
      <c r="L248" s="358"/>
      <c r="M248" s="358"/>
    </row>
    <row r="249" spans="1:19" x14ac:dyDescent="0.2">
      <c r="A249" s="9"/>
      <c r="B249" s="9"/>
      <c r="C249" s="9"/>
      <c r="D249" s="9"/>
      <c r="E249" s="9"/>
      <c r="F249" s="9"/>
      <c r="G249" s="9"/>
      <c r="H249" s="9"/>
      <c r="I249" s="9"/>
      <c r="J249" s="9"/>
      <c r="K249" s="9"/>
      <c r="L249" s="9"/>
      <c r="M249" s="9"/>
    </row>
    <row r="250" spans="1:19" s="20" customFormat="1" ht="11.25" customHeight="1" x14ac:dyDescent="0.2">
      <c r="A250" s="17" t="s">
        <v>255</v>
      </c>
      <c r="B250" s="18"/>
      <c r="C250" s="18"/>
      <c r="D250" s="18"/>
      <c r="E250" s="12" t="s">
        <v>527</v>
      </c>
      <c r="F250" s="16"/>
      <c r="G250" s="18">
        <v>80502</v>
      </c>
      <c r="H250" s="18">
        <v>30129</v>
      </c>
      <c r="I250" s="18">
        <v>19325</v>
      </c>
      <c r="J250" s="16">
        <v>-35.859139035480766</v>
      </c>
      <c r="K250" s="16"/>
      <c r="L250" s="16"/>
      <c r="M250" s="16"/>
      <c r="O250" s="171"/>
      <c r="P250" s="171"/>
      <c r="Q250" s="171"/>
    </row>
    <row r="251" spans="1:19" ht="11.25" customHeight="1" x14ac:dyDescent="0.2">
      <c r="A251" s="17"/>
      <c r="B251" s="11"/>
      <c r="C251" s="11"/>
      <c r="D251" s="11"/>
      <c r="E251" s="12"/>
      <c r="F251" s="12"/>
      <c r="G251" s="11"/>
      <c r="H251" s="11"/>
      <c r="I251" s="11"/>
      <c r="J251" s="12"/>
      <c r="K251" s="12"/>
      <c r="L251" s="12"/>
      <c r="M251" s="12"/>
    </row>
    <row r="252" spans="1:19" ht="11.25" customHeight="1" x14ac:dyDescent="0.2">
      <c r="A252" s="9" t="s">
        <v>439</v>
      </c>
      <c r="B252" s="11">
        <v>135</v>
      </c>
      <c r="C252" s="11">
        <v>65</v>
      </c>
      <c r="D252" s="11">
        <v>0</v>
      </c>
      <c r="E252" s="12" t="s">
        <v>527</v>
      </c>
      <c r="F252" s="12"/>
      <c r="G252" s="11">
        <v>80.05</v>
      </c>
      <c r="H252" s="11">
        <v>42.25</v>
      </c>
      <c r="I252" s="11">
        <v>0</v>
      </c>
      <c r="J252" s="12" t="s">
        <v>527</v>
      </c>
      <c r="K252" s="12"/>
      <c r="L252" s="12"/>
      <c r="M252" s="12"/>
    </row>
    <row r="253" spans="1:19" ht="11.25" customHeight="1" x14ac:dyDescent="0.2">
      <c r="A253" s="9" t="s">
        <v>57</v>
      </c>
      <c r="B253" s="11">
        <v>576.00000000000011</v>
      </c>
      <c r="C253" s="11">
        <v>526</v>
      </c>
      <c r="D253" s="11">
        <v>34</v>
      </c>
      <c r="E253" s="12">
        <v>-93.536121673003805</v>
      </c>
      <c r="F253" s="12"/>
      <c r="G253" s="11">
        <v>5976.00684</v>
      </c>
      <c r="H253" s="11">
        <v>2167.4410000000003</v>
      </c>
      <c r="I253" s="11">
        <v>1993.89238</v>
      </c>
      <c r="J253" s="12">
        <v>-8.0070747023794553</v>
      </c>
      <c r="K253" s="12"/>
      <c r="L253" s="12"/>
      <c r="M253" s="12"/>
    </row>
    <row r="254" spans="1:19" ht="11.25" customHeight="1" x14ac:dyDescent="0.2">
      <c r="A254" s="9" t="s">
        <v>58</v>
      </c>
      <c r="B254" s="11">
        <v>0</v>
      </c>
      <c r="C254" s="11">
        <v>0</v>
      </c>
      <c r="D254" s="11">
        <v>0</v>
      </c>
      <c r="E254" s="12" t="s">
        <v>527</v>
      </c>
      <c r="F254" s="12"/>
      <c r="G254" s="11">
        <v>0</v>
      </c>
      <c r="H254" s="11">
        <v>0</v>
      </c>
      <c r="I254" s="11">
        <v>0</v>
      </c>
      <c r="J254" s="12" t="s">
        <v>527</v>
      </c>
      <c r="K254" s="12"/>
      <c r="L254" s="12"/>
      <c r="M254" s="12"/>
    </row>
    <row r="255" spans="1:19" ht="11.25" customHeight="1" x14ac:dyDescent="0.2">
      <c r="A255" s="9" t="s">
        <v>59</v>
      </c>
      <c r="B255" s="11">
        <v>3119.627</v>
      </c>
      <c r="C255" s="11">
        <v>1744.3019999999999</v>
      </c>
      <c r="D255" s="11">
        <v>452.56200000000001</v>
      </c>
      <c r="E255" s="12">
        <v>-74.054836834447244</v>
      </c>
      <c r="F255" s="12"/>
      <c r="G255" s="11">
        <v>14946.60282</v>
      </c>
      <c r="H255" s="11">
        <v>9069.8016399999997</v>
      </c>
      <c r="I255" s="11">
        <v>2099.8771699999998</v>
      </c>
      <c r="J255" s="12">
        <v>-76.847595423266611</v>
      </c>
      <c r="K255" s="12"/>
      <c r="L255" s="12"/>
      <c r="M255" s="12"/>
      <c r="P255" s="246"/>
      <c r="Q255" s="246"/>
      <c r="R255" s="246"/>
      <c r="S255" s="13"/>
    </row>
    <row r="256" spans="1:19" ht="11.25" customHeight="1" x14ac:dyDescent="0.2">
      <c r="A256" s="9" t="s">
        <v>60</v>
      </c>
      <c r="B256" s="11">
        <v>4249.8386900000005</v>
      </c>
      <c r="C256" s="11">
        <v>1144.6713</v>
      </c>
      <c r="D256" s="11">
        <v>666.84130000000005</v>
      </c>
      <c r="E256" s="12">
        <v>-41.743861316344699</v>
      </c>
      <c r="F256" s="12"/>
      <c r="G256" s="11">
        <v>12516.602169999998</v>
      </c>
      <c r="H256" s="11">
        <v>3398.4910999999997</v>
      </c>
      <c r="I256" s="11">
        <v>1979.4577600000002</v>
      </c>
      <c r="J256" s="12">
        <v>-41.754805242832603</v>
      </c>
      <c r="K256" s="12"/>
      <c r="L256" s="12"/>
      <c r="M256" s="12"/>
      <c r="P256" s="175"/>
      <c r="Q256" s="175"/>
      <c r="R256" s="13"/>
      <c r="S256" s="13"/>
    </row>
    <row r="257" spans="1:23" ht="11.25" customHeight="1" x14ac:dyDescent="0.2">
      <c r="A257" s="9" t="s">
        <v>61</v>
      </c>
      <c r="B257" s="11"/>
      <c r="C257" s="11"/>
      <c r="D257" s="11"/>
      <c r="E257" s="12"/>
      <c r="F257" s="12"/>
      <c r="G257" s="11">
        <v>46982.738169999997</v>
      </c>
      <c r="H257" s="11">
        <v>15451.01626</v>
      </c>
      <c r="I257" s="11">
        <v>13251.77269</v>
      </c>
      <c r="J257" s="12">
        <v>-14.233649961869887</v>
      </c>
      <c r="K257" s="12"/>
      <c r="L257" s="12"/>
      <c r="M257" s="12"/>
    </row>
    <row r="258" spans="1:23" ht="11.25" customHeight="1" x14ac:dyDescent="0.2">
      <c r="A258" s="9"/>
      <c r="B258" s="11"/>
      <c r="C258" s="11"/>
      <c r="D258" s="11"/>
      <c r="E258" s="12"/>
      <c r="F258" s="12"/>
      <c r="G258" s="11"/>
      <c r="H258" s="11"/>
      <c r="I258" s="11"/>
      <c r="J258" s="12"/>
      <c r="K258" s="12"/>
      <c r="L258" s="12"/>
      <c r="M258" s="12"/>
    </row>
    <row r="259" spans="1:23" s="20" customFormat="1" ht="11.25" customHeight="1" x14ac:dyDescent="0.2">
      <c r="A259" s="17" t="s">
        <v>256</v>
      </c>
      <c r="B259" s="18"/>
      <c r="C259" s="18"/>
      <c r="D259" s="18"/>
      <c r="E259" s="12"/>
      <c r="F259" s="16"/>
      <c r="G259" s="18">
        <v>1378175</v>
      </c>
      <c r="H259" s="18">
        <v>429210</v>
      </c>
      <c r="I259" s="18">
        <v>507637</v>
      </c>
      <c r="J259" s="16">
        <v>18.272407446238432</v>
      </c>
      <c r="K259" s="16"/>
      <c r="L259" s="16"/>
      <c r="M259" s="16"/>
      <c r="O259" s="171"/>
      <c r="P259" s="171"/>
    </row>
    <row r="260" spans="1:23" ht="11.25" customHeight="1" x14ac:dyDescent="0.2">
      <c r="A260" s="17"/>
      <c r="B260" s="11"/>
      <c r="C260" s="11"/>
      <c r="D260" s="11"/>
      <c r="E260" s="12"/>
      <c r="F260" s="12"/>
      <c r="G260" s="11"/>
      <c r="H260" s="11"/>
      <c r="I260" s="11"/>
      <c r="J260" s="12"/>
      <c r="K260" s="12"/>
      <c r="L260" s="12"/>
      <c r="M260" s="12"/>
    </row>
    <row r="261" spans="1:23" s="20" customFormat="1" ht="11.25" customHeight="1" x14ac:dyDescent="0.2">
      <c r="A261" s="17" t="s">
        <v>62</v>
      </c>
      <c r="B261" s="18">
        <v>72595.6836797</v>
      </c>
      <c r="C261" s="18">
        <v>29751.018851999997</v>
      </c>
      <c r="D261" s="18">
        <v>23191.010559999995</v>
      </c>
      <c r="E261" s="16">
        <v>-22.049692901723958</v>
      </c>
      <c r="F261" s="16"/>
      <c r="G261" s="18">
        <v>161480.49454000001</v>
      </c>
      <c r="H261" s="18">
        <v>67026.192009999999</v>
      </c>
      <c r="I261" s="18">
        <v>51650.029469999994</v>
      </c>
      <c r="J261" s="16">
        <v>-22.940528290352461</v>
      </c>
      <c r="K261" s="16"/>
      <c r="L261" s="16"/>
      <c r="M261" s="16"/>
      <c r="O261" s="291"/>
      <c r="P261" s="291"/>
      <c r="Q261" s="291"/>
    </row>
    <row r="262" spans="1:23" ht="11.25" customHeight="1" x14ac:dyDescent="0.2">
      <c r="A262" s="9" t="s">
        <v>63</v>
      </c>
      <c r="B262" s="11">
        <v>1284.02665</v>
      </c>
      <c r="C262" s="11">
        <v>450.18664999999999</v>
      </c>
      <c r="D262" s="11">
        <v>94.048349999999999</v>
      </c>
      <c r="E262" s="12">
        <v>-79.109031776042229</v>
      </c>
      <c r="F262" s="12"/>
      <c r="G262" s="11">
        <v>883.37909000000002</v>
      </c>
      <c r="H262" s="11">
        <v>312.24514999999997</v>
      </c>
      <c r="I262" s="11">
        <v>187.1114</v>
      </c>
      <c r="J262" s="12">
        <v>-40.075482357372074</v>
      </c>
      <c r="K262" s="12"/>
      <c r="L262" s="12"/>
      <c r="M262" s="12"/>
      <c r="O262" s="291"/>
      <c r="P262" s="291"/>
      <c r="Q262" s="291"/>
    </row>
    <row r="263" spans="1:23" ht="11.25" customHeight="1" x14ac:dyDescent="0.2">
      <c r="A263" s="9" t="s">
        <v>64</v>
      </c>
      <c r="B263" s="11">
        <v>490.39579800000001</v>
      </c>
      <c r="C263" s="11">
        <v>323.87867999999997</v>
      </c>
      <c r="D263" s="11">
        <v>239.98202999999998</v>
      </c>
      <c r="E263" s="12">
        <v>-25.903727284549888</v>
      </c>
      <c r="F263" s="12"/>
      <c r="G263" s="11">
        <v>1556.1082699999999</v>
      </c>
      <c r="H263" s="11">
        <v>1017.50009</v>
      </c>
      <c r="I263" s="11">
        <v>777.10616000000005</v>
      </c>
      <c r="J263" s="12">
        <v>-23.625936976575588</v>
      </c>
      <c r="K263" s="12"/>
      <c r="L263" s="12"/>
      <c r="M263" s="12"/>
      <c r="O263" s="291"/>
      <c r="P263" s="291"/>
      <c r="Q263" s="291"/>
      <c r="R263" s="13"/>
      <c r="S263" s="13"/>
    </row>
    <row r="264" spans="1:23" ht="11.25" customHeight="1" x14ac:dyDescent="0.2">
      <c r="A264" s="9" t="s">
        <v>65</v>
      </c>
      <c r="B264" s="11">
        <v>3288.0032000000001</v>
      </c>
      <c r="C264" s="11">
        <v>2155.6992</v>
      </c>
      <c r="D264" s="11">
        <v>944.17920000000004</v>
      </c>
      <c r="E264" s="12">
        <v>-56.200790908119274</v>
      </c>
      <c r="F264" s="12"/>
      <c r="G264" s="11">
        <v>10589.003540000002</v>
      </c>
      <c r="H264" s="11">
        <v>6949.0164599999998</v>
      </c>
      <c r="I264" s="11">
        <v>3172.1911999999993</v>
      </c>
      <c r="J264" s="12">
        <v>-54.350500991618041</v>
      </c>
      <c r="K264" s="12"/>
      <c r="L264" s="12"/>
      <c r="M264" s="12"/>
      <c r="O264" s="291"/>
      <c r="P264" s="291"/>
      <c r="Q264" s="291"/>
      <c r="R264" s="13"/>
      <c r="S264" s="13"/>
    </row>
    <row r="265" spans="1:23" ht="11.25" customHeight="1" x14ac:dyDescent="0.2">
      <c r="A265" s="9" t="s">
        <v>66</v>
      </c>
      <c r="B265" s="11">
        <v>797.69141999999999</v>
      </c>
      <c r="C265" s="11">
        <v>300.73467999999991</v>
      </c>
      <c r="D265" s="11">
        <v>276.72432000000003</v>
      </c>
      <c r="E265" s="12">
        <v>-7.9839012913309091</v>
      </c>
      <c r="F265" s="12"/>
      <c r="G265" s="11">
        <v>2722.2888399999997</v>
      </c>
      <c r="H265" s="11">
        <v>991.19281999999998</v>
      </c>
      <c r="I265" s="11">
        <v>975.42991000000006</v>
      </c>
      <c r="J265" s="12">
        <v>-1.5902970322161849</v>
      </c>
      <c r="K265" s="12"/>
      <c r="L265" s="12"/>
      <c r="M265" s="12"/>
      <c r="O265" s="291"/>
      <c r="P265" s="291"/>
      <c r="Q265" s="291"/>
    </row>
    <row r="266" spans="1:23" ht="11.25" customHeight="1" x14ac:dyDescent="0.2">
      <c r="A266" s="9" t="s">
        <v>67</v>
      </c>
      <c r="B266" s="11">
        <v>9161.4177657</v>
      </c>
      <c r="C266" s="11">
        <v>3169.2719400000001</v>
      </c>
      <c r="D266" s="11">
        <v>3532.9984099999992</v>
      </c>
      <c r="E266" s="12">
        <v>11.476657001544638</v>
      </c>
      <c r="F266" s="12"/>
      <c r="G266" s="11">
        <v>39860.118150000009</v>
      </c>
      <c r="H266" s="11">
        <v>13462.468629999999</v>
      </c>
      <c r="I266" s="11">
        <v>14791.333979999996</v>
      </c>
      <c r="J266" s="12">
        <v>9.8708891104765826</v>
      </c>
      <c r="K266" s="12"/>
      <c r="L266" s="12"/>
      <c r="M266" s="12"/>
      <c r="O266" s="291"/>
      <c r="P266" s="291"/>
      <c r="Q266" s="291"/>
    </row>
    <row r="267" spans="1:23" ht="11.25" customHeight="1" x14ac:dyDescent="0.2">
      <c r="A267" s="9" t="s">
        <v>100</v>
      </c>
      <c r="B267" s="11">
        <v>25331.770957999997</v>
      </c>
      <c r="C267" s="11">
        <v>9888.9065739999987</v>
      </c>
      <c r="D267" s="11">
        <v>8275.3626219999987</v>
      </c>
      <c r="E267" s="12">
        <v>-16.316707412752223</v>
      </c>
      <c r="F267" s="12"/>
      <c r="G267" s="11">
        <v>41904.231860000007</v>
      </c>
      <c r="H267" s="11">
        <v>16002.220309999999</v>
      </c>
      <c r="I267" s="11">
        <v>13627.795960000003</v>
      </c>
      <c r="J267" s="12">
        <v>-14.838093114592269</v>
      </c>
      <c r="K267" s="12"/>
      <c r="L267" s="12"/>
      <c r="M267" s="12"/>
      <c r="O267" s="291"/>
      <c r="P267" s="291"/>
      <c r="Q267" s="291"/>
    </row>
    <row r="268" spans="1:23" ht="11.25" customHeight="1" x14ac:dyDescent="0.2">
      <c r="A268" s="9" t="s">
        <v>68</v>
      </c>
      <c r="B268" s="11">
        <v>6015.0314599999992</v>
      </c>
      <c r="C268" s="11">
        <v>2079.1920399999999</v>
      </c>
      <c r="D268" s="11">
        <v>1378.7654399999999</v>
      </c>
      <c r="E268" s="12">
        <v>-33.687441396707158</v>
      </c>
      <c r="F268" s="12"/>
      <c r="G268" s="11">
        <v>10473.87327</v>
      </c>
      <c r="H268" s="11">
        <v>3596.6946199999998</v>
      </c>
      <c r="I268" s="11">
        <v>2291.31837</v>
      </c>
      <c r="J268" s="12">
        <v>-36.293774921597318</v>
      </c>
      <c r="K268" s="12"/>
      <c r="L268" s="12"/>
      <c r="M268" s="12"/>
      <c r="O268" s="291"/>
      <c r="P268" s="291"/>
      <c r="Q268" s="291"/>
    </row>
    <row r="269" spans="1:23" ht="11.25" customHeight="1" x14ac:dyDescent="0.2">
      <c r="A269" s="9" t="s">
        <v>342</v>
      </c>
      <c r="B269" s="11">
        <v>26227.346428000001</v>
      </c>
      <c r="C269" s="11">
        <v>11383.149087999998</v>
      </c>
      <c r="D269" s="11">
        <v>8448.9501879999989</v>
      </c>
      <c r="E269" s="12">
        <v>-25.776688658968737</v>
      </c>
      <c r="F269" s="12"/>
      <c r="G269" s="11">
        <v>53491.491519999996</v>
      </c>
      <c r="H269" s="11">
        <v>24694.853929999997</v>
      </c>
      <c r="I269" s="11">
        <v>15827.742490000001</v>
      </c>
      <c r="J269" s="12">
        <v>-35.90671750938354</v>
      </c>
      <c r="K269" s="12"/>
      <c r="L269" s="12"/>
      <c r="M269" s="12"/>
      <c r="O269" s="291"/>
      <c r="P269" s="291"/>
      <c r="Q269" s="291"/>
    </row>
    <row r="270" spans="1:23" ht="11.25" customHeight="1" x14ac:dyDescent="0.2">
      <c r="A270" s="9"/>
      <c r="B270" s="11"/>
      <c r="C270" s="11"/>
      <c r="D270" s="11"/>
      <c r="E270" s="12"/>
      <c r="F270" s="12"/>
      <c r="G270" s="11"/>
      <c r="H270" s="11"/>
      <c r="I270" s="11"/>
      <c r="J270" s="12"/>
      <c r="K270" s="12"/>
      <c r="L270" s="12"/>
      <c r="M270" s="12"/>
      <c r="O270" s="291"/>
      <c r="P270" s="291"/>
      <c r="Q270" s="291"/>
    </row>
    <row r="271" spans="1:23" s="20" customFormat="1" ht="11.25" customHeight="1" x14ac:dyDescent="0.2">
      <c r="A271" s="17" t="s">
        <v>69</v>
      </c>
      <c r="B271" s="18">
        <v>452364.71957770007</v>
      </c>
      <c r="C271" s="18">
        <v>143267.69041549999</v>
      </c>
      <c r="D271" s="18">
        <v>157869.361963</v>
      </c>
      <c r="E271" s="16">
        <v>10.191880322180637</v>
      </c>
      <c r="F271" s="16"/>
      <c r="G271" s="18">
        <v>1171728.2743599997</v>
      </c>
      <c r="H271" s="18">
        <v>346821.42981</v>
      </c>
      <c r="I271" s="18">
        <v>443809.96240000008</v>
      </c>
      <c r="J271" s="16">
        <v>27.96497685945576</v>
      </c>
      <c r="K271" s="16"/>
      <c r="L271" s="16"/>
      <c r="M271" s="16"/>
      <c r="O271" s="291"/>
      <c r="P271" s="291"/>
      <c r="Q271" s="291"/>
      <c r="R271" s="179"/>
      <c r="S271" s="19"/>
      <c r="T271" s="19"/>
      <c r="U271" s="179"/>
      <c r="V271" s="179"/>
      <c r="W271" s="179"/>
    </row>
    <row r="272" spans="1:23" s="20" customFormat="1" ht="11.25" customHeight="1" x14ac:dyDescent="0.2">
      <c r="A272" s="17" t="s">
        <v>452</v>
      </c>
      <c r="B272" s="18">
        <v>226182.40223099999</v>
      </c>
      <c r="C272" s="18">
        <v>73609.929923999982</v>
      </c>
      <c r="D272" s="18">
        <v>84393.014510000008</v>
      </c>
      <c r="E272" s="16">
        <v>14.648953744601087</v>
      </c>
      <c r="F272" s="16"/>
      <c r="G272" s="18">
        <v>597455.28281999985</v>
      </c>
      <c r="H272" s="18">
        <v>177086.05546999999</v>
      </c>
      <c r="I272" s="18">
        <v>253173.52047000008</v>
      </c>
      <c r="J272" s="16">
        <v>42.96637857682137</v>
      </c>
      <c r="K272" s="343"/>
      <c r="L272" s="16"/>
      <c r="M272" s="16"/>
      <c r="O272" s="291"/>
      <c r="P272" s="291"/>
      <c r="Q272" s="291"/>
    </row>
    <row r="273" spans="1:24" ht="11.25" customHeight="1" x14ac:dyDescent="0.2">
      <c r="A273" s="9" t="s">
        <v>453</v>
      </c>
      <c r="B273" s="11">
        <v>220260.48752099997</v>
      </c>
      <c r="C273" s="11">
        <v>71618.900533999986</v>
      </c>
      <c r="D273" s="11">
        <v>82306.026110000006</v>
      </c>
      <c r="E273" s="12">
        <v>14.92221396351438</v>
      </c>
      <c r="F273" s="12"/>
      <c r="G273" s="11">
        <v>582339.29837999982</v>
      </c>
      <c r="H273" s="11">
        <v>172080.71159999998</v>
      </c>
      <c r="I273" s="11">
        <v>247772.00318000009</v>
      </c>
      <c r="J273" s="12">
        <v>43.98592432366496</v>
      </c>
      <c r="K273" s="343"/>
      <c r="L273" s="12"/>
      <c r="M273" s="12"/>
      <c r="O273" s="291"/>
      <c r="P273" s="291"/>
      <c r="Q273" s="291"/>
      <c r="R273" s="246"/>
    </row>
    <row r="274" spans="1:24" ht="11.25" customHeight="1" x14ac:dyDescent="0.2">
      <c r="A274" s="341" t="s">
        <v>454</v>
      </c>
      <c r="B274" s="11">
        <v>172531.07964099996</v>
      </c>
      <c r="C274" s="11">
        <v>55006.267773999978</v>
      </c>
      <c r="D274" s="11">
        <v>65835.801800000001</v>
      </c>
      <c r="E274" s="12">
        <v>19.687818250993686</v>
      </c>
      <c r="F274" s="12"/>
      <c r="G274" s="11">
        <v>515478.49913999985</v>
      </c>
      <c r="H274" s="11">
        <v>152770.88902999999</v>
      </c>
      <c r="I274" s="11">
        <v>219018.06788000008</v>
      </c>
      <c r="J274" s="12">
        <v>43.363745063361478</v>
      </c>
      <c r="K274" s="343"/>
      <c r="L274" s="12"/>
      <c r="M274" s="12"/>
      <c r="O274" s="291"/>
      <c r="P274" s="291"/>
      <c r="Q274" s="291"/>
      <c r="R274" s="246"/>
    </row>
    <row r="275" spans="1:24" ht="11.25" customHeight="1" x14ac:dyDescent="0.2">
      <c r="A275" s="341" t="s">
        <v>461</v>
      </c>
      <c r="B275" s="11">
        <v>47729.407880000006</v>
      </c>
      <c r="C275" s="11">
        <v>16612.63276</v>
      </c>
      <c r="D275" s="11">
        <v>16470.224309999998</v>
      </c>
      <c r="E275" s="12">
        <v>-0.8572298687231239</v>
      </c>
      <c r="F275" s="12"/>
      <c r="G275" s="11">
        <v>66860.799239999993</v>
      </c>
      <c r="H275" s="11">
        <v>19309.822570000004</v>
      </c>
      <c r="I275" s="11">
        <v>28753.935300000005</v>
      </c>
      <c r="J275" s="12">
        <v>48.908335101289339</v>
      </c>
      <c r="K275" s="343"/>
      <c r="L275" s="12"/>
      <c r="M275" s="12"/>
      <c r="O275" s="291"/>
      <c r="P275" s="291"/>
      <c r="Q275" s="291"/>
      <c r="R275" s="246"/>
    </row>
    <row r="276" spans="1:24" ht="11.25" customHeight="1" x14ac:dyDescent="0.2">
      <c r="A276" s="9" t="s">
        <v>455</v>
      </c>
      <c r="B276" s="11">
        <v>5921.91471</v>
      </c>
      <c r="C276" s="11">
        <v>1991.0293899999997</v>
      </c>
      <c r="D276" s="11">
        <v>2086.9884000000002</v>
      </c>
      <c r="E276" s="12">
        <v>4.8195677312428131</v>
      </c>
      <c r="F276" s="12"/>
      <c r="G276" s="11">
        <v>15115.98444</v>
      </c>
      <c r="H276" s="11">
        <v>5005.3438699999997</v>
      </c>
      <c r="I276" s="11">
        <v>5401.5172899999998</v>
      </c>
      <c r="J276" s="12">
        <v>7.9150090441238774</v>
      </c>
      <c r="K276" s="343"/>
      <c r="L276" s="12"/>
      <c r="M276" s="12"/>
      <c r="O276" s="291"/>
      <c r="P276" s="291"/>
      <c r="Q276" s="291"/>
      <c r="R276" s="246"/>
    </row>
    <row r="277" spans="1:24" s="20" customFormat="1" ht="11.25" customHeight="1" x14ac:dyDescent="0.2">
      <c r="A277" s="17" t="s">
        <v>451</v>
      </c>
      <c r="B277" s="18">
        <v>170012.20908830001</v>
      </c>
      <c r="C277" s="18">
        <v>52558.834002099997</v>
      </c>
      <c r="D277" s="18">
        <v>55865.680931999996</v>
      </c>
      <c r="E277" s="16">
        <v>6.291705272167718</v>
      </c>
      <c r="F277" s="16"/>
      <c r="G277" s="18">
        <v>416068.99179999996</v>
      </c>
      <c r="H277" s="18">
        <v>129154.89608999998</v>
      </c>
      <c r="I277" s="18">
        <v>135804.11770999999</v>
      </c>
      <c r="J277" s="16">
        <v>5.1482536251406259</v>
      </c>
      <c r="K277" s="343"/>
      <c r="L277" s="16"/>
      <c r="M277" s="16"/>
      <c r="O277" s="291"/>
      <c r="P277" s="291"/>
      <c r="Q277" s="291"/>
      <c r="R277" s="22"/>
    </row>
    <row r="278" spans="1:24" ht="11.25" customHeight="1" x14ac:dyDescent="0.2">
      <c r="A278" s="9" t="s">
        <v>448</v>
      </c>
      <c r="B278" s="11">
        <v>147925.93548330001</v>
      </c>
      <c r="C278" s="11">
        <v>45255.790462099998</v>
      </c>
      <c r="D278" s="11">
        <v>49325.616011999999</v>
      </c>
      <c r="E278" s="12">
        <v>8.9929388225100695</v>
      </c>
      <c r="F278" s="12"/>
      <c r="G278" s="11">
        <v>394696.50193999993</v>
      </c>
      <c r="H278" s="11">
        <v>119477.36977999998</v>
      </c>
      <c r="I278" s="11">
        <v>130946.59263</v>
      </c>
      <c r="J278" s="12">
        <v>9.5994939218355029</v>
      </c>
      <c r="K278" s="343"/>
      <c r="L278" s="12"/>
      <c r="M278" s="12"/>
      <c r="O278" s="291"/>
      <c r="P278" s="291"/>
      <c r="Q278" s="291"/>
    </row>
    <row r="279" spans="1:24" ht="11.25" customHeight="1" x14ac:dyDescent="0.2">
      <c r="A279" s="341" t="s">
        <v>459</v>
      </c>
      <c r="B279" s="11">
        <v>1387.8040974999999</v>
      </c>
      <c r="C279" s="11">
        <v>521.14120000000003</v>
      </c>
      <c r="D279" s="11">
        <v>380.52857</v>
      </c>
      <c r="E279" s="12">
        <v>-26.981675983399512</v>
      </c>
      <c r="F279" s="12"/>
      <c r="G279" s="11">
        <v>2040.2931699999999</v>
      </c>
      <c r="H279" s="11">
        <v>622.41109000000006</v>
      </c>
      <c r="I279" s="11">
        <v>372.41859999999997</v>
      </c>
      <c r="J279" s="12">
        <v>-40.165172828138409</v>
      </c>
      <c r="K279" s="343"/>
      <c r="L279" s="12"/>
      <c r="M279" s="12"/>
      <c r="O279" s="291"/>
      <c r="P279" s="291"/>
      <c r="Q279" s="291"/>
    </row>
    <row r="280" spans="1:24" ht="11.25" customHeight="1" x14ac:dyDescent="0.2">
      <c r="A280" s="341" t="s">
        <v>460</v>
      </c>
      <c r="B280" s="11">
        <v>146538.13138580002</v>
      </c>
      <c r="C280" s="11">
        <v>44734.6492621</v>
      </c>
      <c r="D280" s="11">
        <v>48945.087441999996</v>
      </c>
      <c r="E280" s="12">
        <v>9.4120290409142768</v>
      </c>
      <c r="F280" s="12"/>
      <c r="G280" s="11">
        <v>392656.20876999991</v>
      </c>
      <c r="H280" s="11">
        <v>118854.95868999998</v>
      </c>
      <c r="I280" s="11">
        <v>130574.17402999999</v>
      </c>
      <c r="J280" s="12">
        <v>9.8600979455693647</v>
      </c>
      <c r="K280" s="343"/>
      <c r="L280" s="12"/>
      <c r="M280" s="12"/>
      <c r="O280" s="291"/>
      <c r="P280" s="291"/>
      <c r="Q280" s="291"/>
    </row>
    <row r="281" spans="1:24" ht="11.25" customHeight="1" x14ac:dyDescent="0.2">
      <c r="A281" s="9" t="s">
        <v>450</v>
      </c>
      <c r="B281" s="11">
        <v>22086.273605000002</v>
      </c>
      <c r="C281" s="11">
        <v>7303.0435399999988</v>
      </c>
      <c r="D281" s="11">
        <v>6540.0649199999998</v>
      </c>
      <c r="E281" s="12">
        <v>-10.447406150888142</v>
      </c>
      <c r="F281" s="12"/>
      <c r="G281" s="11">
        <v>21372.489860000001</v>
      </c>
      <c r="H281" s="11">
        <v>9677.5263100000011</v>
      </c>
      <c r="I281" s="11">
        <v>4857.5250800000003</v>
      </c>
      <c r="J281" s="12">
        <v>-49.806128917669668</v>
      </c>
      <c r="K281" s="343"/>
      <c r="L281" s="12"/>
      <c r="M281" s="12"/>
      <c r="O281" s="291"/>
      <c r="P281" s="291"/>
      <c r="Q281" s="291"/>
    </row>
    <row r="282" spans="1:24" s="20" customFormat="1" ht="11.25" customHeight="1" x14ac:dyDescent="0.2">
      <c r="A282" s="17" t="s">
        <v>434</v>
      </c>
      <c r="B282" s="18">
        <v>21311.6856524</v>
      </c>
      <c r="C282" s="18">
        <v>4990.3186533999997</v>
      </c>
      <c r="D282" s="18">
        <v>7295.7654319999992</v>
      </c>
      <c r="E282" s="16">
        <v>46.198388093498892</v>
      </c>
      <c r="F282" s="16"/>
      <c r="G282" s="18">
        <v>88539.028490000012</v>
      </c>
      <c r="H282" s="18">
        <v>19665.136429999999</v>
      </c>
      <c r="I282" s="18">
        <v>31550.941499999997</v>
      </c>
      <c r="J282" s="16">
        <v>60.440999798342091</v>
      </c>
      <c r="K282" s="343"/>
      <c r="L282" s="16"/>
      <c r="M282" s="16"/>
      <c r="O282" s="291"/>
      <c r="P282" s="291"/>
      <c r="Q282" s="291"/>
    </row>
    <row r="283" spans="1:24" ht="11.25" customHeight="1" x14ac:dyDescent="0.2">
      <c r="A283" s="9" t="s">
        <v>458</v>
      </c>
      <c r="B283" s="11">
        <v>20549.040232399999</v>
      </c>
      <c r="C283" s="11">
        <v>4799.1814133999997</v>
      </c>
      <c r="D283" s="11">
        <v>7149.1212819999992</v>
      </c>
      <c r="E283" s="12">
        <v>48.965431105367941</v>
      </c>
      <c r="F283" s="12"/>
      <c r="G283" s="11">
        <v>86255.281230000008</v>
      </c>
      <c r="H283" s="11">
        <v>19107.831449999998</v>
      </c>
      <c r="I283" s="11">
        <v>30972.463809999997</v>
      </c>
      <c r="J283" s="12">
        <v>62.093034424374736</v>
      </c>
      <c r="K283" s="343"/>
      <c r="L283" s="12"/>
      <c r="M283" s="12"/>
      <c r="O283" s="291"/>
      <c r="P283" s="291"/>
      <c r="Q283" s="291"/>
    </row>
    <row r="284" spans="1:24" ht="11.25" customHeight="1" x14ac:dyDescent="0.2">
      <c r="A284" s="341" t="s">
        <v>70</v>
      </c>
      <c r="B284" s="11">
        <v>19149.866432399998</v>
      </c>
      <c r="C284" s="11">
        <v>4320.8588134000001</v>
      </c>
      <c r="D284" s="11">
        <v>6658.1485319999992</v>
      </c>
      <c r="E284" s="12">
        <v>54.093174980666191</v>
      </c>
      <c r="F284" s="12"/>
      <c r="G284" s="11">
        <v>80265.195420000004</v>
      </c>
      <c r="H284" s="11">
        <v>16977.475959999996</v>
      </c>
      <c r="I284" s="11">
        <v>28732.438799999996</v>
      </c>
      <c r="J284" s="12">
        <v>69.238577440459551</v>
      </c>
      <c r="K284" s="343"/>
      <c r="L284" s="12"/>
      <c r="M284" s="12"/>
      <c r="O284" s="291"/>
      <c r="P284" s="291"/>
      <c r="Q284" s="291"/>
    </row>
    <row r="285" spans="1:24" ht="11.25" customHeight="1" x14ac:dyDescent="0.2">
      <c r="A285" s="341" t="s">
        <v>457</v>
      </c>
      <c r="B285" s="11">
        <v>1399.1738</v>
      </c>
      <c r="C285" s="11">
        <v>478.32259999999997</v>
      </c>
      <c r="D285" s="11">
        <v>490.97274999999991</v>
      </c>
      <c r="E285" s="12">
        <v>2.6446900062844492</v>
      </c>
      <c r="F285" s="12"/>
      <c r="G285" s="11">
        <v>5990.0858099999996</v>
      </c>
      <c r="H285" s="11">
        <v>2130.3554900000004</v>
      </c>
      <c r="I285" s="11">
        <v>2240.0250100000003</v>
      </c>
      <c r="J285" s="12">
        <v>5.1479445808361106</v>
      </c>
      <c r="K285" s="343"/>
      <c r="L285" s="12"/>
      <c r="M285" s="12"/>
      <c r="O285" s="291"/>
      <c r="P285" s="291"/>
      <c r="Q285" s="291"/>
    </row>
    <row r="286" spans="1:24" ht="11.25" customHeight="1" x14ac:dyDescent="0.2">
      <c r="A286" s="9" t="s">
        <v>449</v>
      </c>
      <c r="B286" s="11">
        <v>762.64541999999994</v>
      </c>
      <c r="C286" s="11">
        <v>191.13724000000002</v>
      </c>
      <c r="D286" s="11">
        <v>146.64415</v>
      </c>
      <c r="E286" s="12">
        <v>-23.278085421762924</v>
      </c>
      <c r="F286" s="12"/>
      <c r="G286" s="11">
        <v>2283.7472600000001</v>
      </c>
      <c r="H286" s="11">
        <v>557.30498000000011</v>
      </c>
      <c r="I286" s="11">
        <v>578.47768999999994</v>
      </c>
      <c r="J286" s="12">
        <v>3.7991244937376649</v>
      </c>
      <c r="K286" s="343"/>
      <c r="L286" s="12"/>
      <c r="M286" s="12"/>
      <c r="O286" s="291"/>
      <c r="P286" s="291"/>
      <c r="Q286" s="291"/>
    </row>
    <row r="287" spans="1:24" s="20" customFormat="1" ht="11.25" customHeight="1" x14ac:dyDescent="0.2">
      <c r="A287" s="17" t="s">
        <v>71</v>
      </c>
      <c r="B287" s="18">
        <v>5667.8660799999998</v>
      </c>
      <c r="C287" s="18">
        <v>1807.3231600000001</v>
      </c>
      <c r="D287" s="18">
        <v>1964.4474500000001</v>
      </c>
      <c r="E287" s="16">
        <v>8.6937573466385487</v>
      </c>
      <c r="F287" s="16"/>
      <c r="G287" s="18">
        <v>35020.767149999992</v>
      </c>
      <c r="H287" s="18">
        <v>11469.471999999998</v>
      </c>
      <c r="I287" s="18">
        <v>11818.337009999999</v>
      </c>
      <c r="J287" s="16">
        <v>3.0416832614439642</v>
      </c>
      <c r="K287" s="16"/>
      <c r="L287" s="16"/>
      <c r="M287" s="16"/>
      <c r="O287" s="291"/>
      <c r="P287" s="291"/>
      <c r="Q287" s="291"/>
      <c r="S287" s="179"/>
      <c r="T287" s="179"/>
      <c r="U287" s="179"/>
      <c r="V287" s="179"/>
      <c r="W287" s="179"/>
      <c r="X287" s="179"/>
    </row>
    <row r="288" spans="1:24" s="20" customFormat="1" ht="11.25" customHeight="1" x14ac:dyDescent="0.2">
      <c r="A288" s="17" t="s">
        <v>72</v>
      </c>
      <c r="B288" s="18">
        <v>29190.556526000004</v>
      </c>
      <c r="C288" s="18">
        <v>10301.284675999999</v>
      </c>
      <c r="D288" s="18">
        <v>8350.4536390000012</v>
      </c>
      <c r="E288" s="16">
        <v>-18.937745129450278</v>
      </c>
      <c r="F288" s="16"/>
      <c r="G288" s="18">
        <v>34644.204100000017</v>
      </c>
      <c r="H288" s="18">
        <v>9445.8698200000035</v>
      </c>
      <c r="I288" s="18">
        <v>11463.045709999999</v>
      </c>
      <c r="J288" s="16">
        <v>21.355109994518145</v>
      </c>
      <c r="K288" s="16"/>
      <c r="L288" s="16"/>
      <c r="M288" s="16"/>
      <c r="O288" s="291"/>
      <c r="P288" s="291"/>
      <c r="Q288" s="291"/>
      <c r="R288" s="22"/>
      <c r="S288" s="179"/>
      <c r="T288" s="179"/>
      <c r="U288" s="179"/>
      <c r="V288" s="179"/>
    </row>
    <row r="289" spans="1:23" ht="11.25" customHeight="1" x14ac:dyDescent="0.2">
      <c r="A289" s="18"/>
      <c r="B289" s="11"/>
      <c r="C289" s="11"/>
      <c r="D289" s="11"/>
      <c r="E289" s="12"/>
      <c r="F289" s="12"/>
      <c r="G289" s="11"/>
      <c r="H289" s="11"/>
      <c r="I289" s="11"/>
      <c r="J289" s="12"/>
      <c r="K289" s="12"/>
      <c r="L289" s="12"/>
      <c r="M289" s="12"/>
      <c r="N289" s="130"/>
      <c r="O289" s="291"/>
      <c r="P289" s="291"/>
      <c r="Q289" s="291"/>
      <c r="R289" s="131"/>
      <c r="S289" s="131"/>
      <c r="T289" s="13"/>
      <c r="U289" s="13"/>
      <c r="V289" s="13"/>
    </row>
    <row r="290" spans="1:23" s="20" customFormat="1" ht="11.25" customHeight="1" x14ac:dyDescent="0.2">
      <c r="A290" s="17" t="s">
        <v>73</v>
      </c>
      <c r="B290" s="18"/>
      <c r="C290" s="18"/>
      <c r="D290" s="18"/>
      <c r="E290" s="16"/>
      <c r="F290" s="16"/>
      <c r="G290" s="18">
        <v>44966.231100000208</v>
      </c>
      <c r="H290" s="18">
        <v>15362.37818</v>
      </c>
      <c r="I290" s="18">
        <v>12177.008129999915</v>
      </c>
      <c r="J290" s="16">
        <v>-20.734875894066064</v>
      </c>
      <c r="K290" s="16"/>
      <c r="L290" s="16"/>
      <c r="M290" s="16"/>
      <c r="N290" s="205"/>
      <c r="O290" s="291"/>
      <c r="P290" s="291"/>
      <c r="Q290" s="291"/>
      <c r="R290" s="137"/>
      <c r="S290" s="137"/>
      <c r="T290" s="137"/>
      <c r="U290" s="137"/>
      <c r="V290" s="137"/>
      <c r="W290" s="137"/>
    </row>
    <row r="291" spans="1:23" ht="15" x14ac:dyDescent="0.2">
      <c r="A291" s="84"/>
      <c r="B291" s="90"/>
      <c r="C291" s="90"/>
      <c r="D291" s="90"/>
      <c r="E291" s="90"/>
      <c r="F291" s="90"/>
      <c r="G291" s="90"/>
      <c r="H291" s="90"/>
      <c r="I291" s="90"/>
      <c r="J291" s="84"/>
      <c r="K291" s="9"/>
      <c r="L291" s="9"/>
      <c r="M291" s="9"/>
      <c r="N291" s="130"/>
      <c r="O291" s="291"/>
      <c r="P291" s="291"/>
      <c r="Q291" s="291"/>
      <c r="R291" s="129"/>
      <c r="S291" s="129"/>
      <c r="T291" s="129"/>
      <c r="U291" s="129"/>
      <c r="V291" s="129"/>
      <c r="W291" s="129"/>
    </row>
    <row r="292" spans="1:23" ht="15" x14ac:dyDescent="0.2">
      <c r="A292" s="9" t="s">
        <v>411</v>
      </c>
      <c r="B292" s="9"/>
      <c r="C292" s="9"/>
      <c r="D292" s="9"/>
      <c r="E292" s="9"/>
      <c r="F292" s="9"/>
      <c r="G292" s="9"/>
      <c r="H292" s="9"/>
      <c r="I292" s="9"/>
      <c r="J292" s="9"/>
      <c r="K292" s="9"/>
      <c r="L292" s="9"/>
      <c r="M292" s="9"/>
      <c r="N292" s="130"/>
      <c r="O292" s="291"/>
      <c r="P292" s="291"/>
      <c r="Q292" s="291"/>
      <c r="R292" s="129"/>
      <c r="S292" s="129"/>
      <c r="T292" s="129"/>
      <c r="U292" s="129"/>
      <c r="V292" s="129"/>
      <c r="W292" s="129"/>
    </row>
    <row r="293" spans="1:23" ht="15" x14ac:dyDescent="0.2">
      <c r="A293" s="9" t="s">
        <v>403</v>
      </c>
      <c r="B293" s="9"/>
      <c r="C293" s="9"/>
      <c r="D293" s="9"/>
      <c r="E293" s="9"/>
      <c r="F293" s="9"/>
      <c r="G293" s="9"/>
      <c r="H293" s="9"/>
      <c r="I293" s="9"/>
      <c r="J293" s="9"/>
      <c r="K293" s="9"/>
      <c r="L293" s="9"/>
      <c r="M293" s="9"/>
      <c r="N293" s="130"/>
      <c r="O293" s="291"/>
      <c r="P293" s="291"/>
      <c r="Q293" s="291"/>
      <c r="R293" s="129"/>
      <c r="S293" s="129"/>
      <c r="T293" s="129"/>
      <c r="U293" s="129"/>
      <c r="V293" s="129"/>
      <c r="W293" s="129"/>
    </row>
    <row r="294" spans="1:23" ht="20.100000000000001" customHeight="1" x14ac:dyDescent="0.2">
      <c r="A294" s="404" t="s">
        <v>199</v>
      </c>
      <c r="B294" s="404"/>
      <c r="C294" s="404"/>
      <c r="D294" s="404"/>
      <c r="E294" s="404"/>
      <c r="F294" s="404"/>
      <c r="G294" s="404"/>
      <c r="H294" s="404"/>
      <c r="I294" s="404"/>
      <c r="J294" s="404"/>
      <c r="K294" s="357"/>
      <c r="L294" s="357"/>
      <c r="M294" s="357"/>
      <c r="N294" s="130"/>
      <c r="O294" s="291"/>
      <c r="P294" s="291"/>
      <c r="Q294" s="291"/>
      <c r="R294" s="129"/>
      <c r="S294" s="129"/>
      <c r="T294" s="129"/>
      <c r="U294" s="129"/>
      <c r="V294" s="129"/>
      <c r="W294" s="129"/>
    </row>
    <row r="295" spans="1:23" ht="20.100000000000001" customHeight="1" x14ac:dyDescent="0.2">
      <c r="A295" s="405" t="s">
        <v>161</v>
      </c>
      <c r="B295" s="405"/>
      <c r="C295" s="405"/>
      <c r="D295" s="405"/>
      <c r="E295" s="405"/>
      <c r="F295" s="405"/>
      <c r="G295" s="405"/>
      <c r="H295" s="405"/>
      <c r="I295" s="405"/>
      <c r="J295" s="405"/>
      <c r="K295" s="357"/>
      <c r="L295" s="357"/>
      <c r="M295" s="357"/>
      <c r="N295" s="130"/>
      <c r="O295" s="291"/>
      <c r="P295" s="291"/>
      <c r="Q295" s="291"/>
      <c r="V295" s="129"/>
      <c r="W295" s="129"/>
    </row>
    <row r="296" spans="1:23" s="20" customFormat="1" ht="15.75" x14ac:dyDescent="0.2">
      <c r="A296" s="17"/>
      <c r="B296" s="406" t="s">
        <v>101</v>
      </c>
      <c r="C296" s="406"/>
      <c r="D296" s="406"/>
      <c r="E296" s="406"/>
      <c r="F296" s="358"/>
      <c r="G296" s="406" t="s">
        <v>422</v>
      </c>
      <c r="H296" s="406"/>
      <c r="I296" s="406"/>
      <c r="J296" s="406"/>
      <c r="K296" s="358"/>
      <c r="L296" s="358"/>
      <c r="M296" s="358"/>
      <c r="N296" s="136"/>
      <c r="O296" s="291"/>
      <c r="P296" s="291"/>
      <c r="Q296" s="291"/>
      <c r="V296" s="137"/>
      <c r="W296" s="137"/>
    </row>
    <row r="297" spans="1:23" s="20" customFormat="1" ht="15.75" x14ac:dyDescent="0.2">
      <c r="A297" s="17" t="s">
        <v>258</v>
      </c>
      <c r="B297" s="409">
        <v>2019</v>
      </c>
      <c r="C297" s="407" t="s">
        <v>512</v>
      </c>
      <c r="D297" s="407"/>
      <c r="E297" s="407"/>
      <c r="F297" s="358"/>
      <c r="G297" s="409">
        <v>2019</v>
      </c>
      <c r="H297" s="407" t="s">
        <v>512</v>
      </c>
      <c r="I297" s="407"/>
      <c r="J297" s="407"/>
      <c r="K297" s="358"/>
      <c r="L297" s="358"/>
      <c r="M297" s="358"/>
      <c r="N297" s="136"/>
      <c r="O297" s="291"/>
      <c r="P297" s="291"/>
      <c r="Q297" s="291"/>
      <c r="R297" s="22"/>
      <c r="S297" s="22"/>
      <c r="V297" s="137"/>
      <c r="W297" s="137"/>
    </row>
    <row r="298" spans="1:23" s="20" customFormat="1" ht="12.75" x14ac:dyDescent="0.2">
      <c r="A298" s="123"/>
      <c r="B298" s="412"/>
      <c r="C298" s="256">
        <v>2019</v>
      </c>
      <c r="D298" s="256">
        <v>2020</v>
      </c>
      <c r="E298" s="359" t="s">
        <v>524</v>
      </c>
      <c r="F298" s="125"/>
      <c r="G298" s="412"/>
      <c r="H298" s="256">
        <v>2019</v>
      </c>
      <c r="I298" s="256">
        <v>2020</v>
      </c>
      <c r="J298" s="359" t="s">
        <v>524</v>
      </c>
      <c r="K298" s="358"/>
      <c r="L298" s="358"/>
      <c r="M298" s="358"/>
      <c r="O298" s="291"/>
      <c r="P298" s="291"/>
      <c r="Q298" s="291"/>
      <c r="R298" s="246"/>
      <c r="S298" s="246"/>
    </row>
    <row r="299" spans="1:23" ht="12.75" x14ac:dyDescent="0.2">
      <c r="A299" s="9"/>
      <c r="B299" s="11"/>
      <c r="C299" s="11"/>
      <c r="D299" s="11"/>
      <c r="E299" s="12"/>
      <c r="F299" s="12"/>
      <c r="G299" s="11"/>
      <c r="H299" s="11"/>
      <c r="I299" s="11"/>
      <c r="J299" s="12"/>
      <c r="K299" s="12"/>
      <c r="L299" s="12"/>
      <c r="M299" s="12"/>
      <c r="O299" s="291"/>
      <c r="P299" s="291"/>
      <c r="Q299" s="291"/>
      <c r="R299" s="246"/>
      <c r="S299" s="246"/>
    </row>
    <row r="300" spans="1:23" s="20" customFormat="1" ht="15" customHeight="1" x14ac:dyDescent="0.2">
      <c r="A300" s="17" t="s">
        <v>255</v>
      </c>
      <c r="B300" s="18"/>
      <c r="C300" s="18"/>
      <c r="D300" s="18"/>
      <c r="E300" s="16"/>
      <c r="F300" s="16"/>
      <c r="G300" s="18">
        <v>427558</v>
      </c>
      <c r="H300" s="18">
        <v>141160</v>
      </c>
      <c r="I300" s="18">
        <v>157471</v>
      </c>
      <c r="J300" s="16">
        <v>11.554973080192681</v>
      </c>
      <c r="K300" s="16"/>
      <c r="L300" s="16"/>
      <c r="M300" s="16"/>
      <c r="O300" s="291"/>
      <c r="P300" s="291"/>
      <c r="Q300" s="291"/>
      <c r="R300" s="22"/>
      <c r="S300" s="22"/>
    </row>
    <row r="301" spans="1:23" ht="12.75" x14ac:dyDescent="0.2">
      <c r="A301" s="17"/>
      <c r="B301" s="11"/>
      <c r="C301" s="11"/>
      <c r="D301" s="11"/>
      <c r="E301" s="12"/>
      <c r="F301" s="12"/>
      <c r="G301" s="11"/>
      <c r="H301" s="11"/>
      <c r="I301" s="11"/>
      <c r="J301" s="12"/>
      <c r="K301" s="12"/>
      <c r="L301" s="12"/>
      <c r="M301" s="12"/>
      <c r="O301" s="291"/>
      <c r="P301" s="291"/>
      <c r="Q301" s="291"/>
      <c r="R301" s="246"/>
      <c r="S301" s="246"/>
    </row>
    <row r="302" spans="1:23" s="20" customFormat="1" ht="14.25" customHeight="1" x14ac:dyDescent="0.2">
      <c r="A302" s="17" t="s">
        <v>75</v>
      </c>
      <c r="B302" s="18">
        <v>5352731.2822000002</v>
      </c>
      <c r="C302" s="18">
        <v>1765588.682</v>
      </c>
      <c r="D302" s="18">
        <v>1897443.6640000001</v>
      </c>
      <c r="E302" s="16">
        <v>7.4680463997219988</v>
      </c>
      <c r="F302" s="18"/>
      <c r="G302" s="18">
        <v>395362.04144</v>
      </c>
      <c r="H302" s="18">
        <v>128493.64505999997</v>
      </c>
      <c r="I302" s="18">
        <v>150012.09589999999</v>
      </c>
      <c r="J302" s="16">
        <v>16.746704344757291</v>
      </c>
      <c r="K302" s="16"/>
      <c r="L302" s="16"/>
      <c r="M302" s="16"/>
      <c r="O302" s="291"/>
      <c r="P302" s="291"/>
      <c r="Q302" s="291"/>
      <c r="R302" s="22"/>
      <c r="S302" s="22"/>
    </row>
    <row r="303" spans="1:23" ht="11.25" customHeight="1" x14ac:dyDescent="0.2">
      <c r="A303" s="9" t="s">
        <v>348</v>
      </c>
      <c r="B303" s="11">
        <v>0</v>
      </c>
      <c r="C303" s="11">
        <v>0</v>
      </c>
      <c r="D303" s="11">
        <v>30290.76</v>
      </c>
      <c r="E303" s="12" t="s">
        <v>527</v>
      </c>
      <c r="F303" s="12"/>
      <c r="G303" s="11">
        <v>0</v>
      </c>
      <c r="H303" s="11">
        <v>0</v>
      </c>
      <c r="I303" s="11">
        <v>1359.0401999999999</v>
      </c>
      <c r="J303" s="12" t="s">
        <v>527</v>
      </c>
      <c r="K303" s="12"/>
      <c r="L303" s="12"/>
      <c r="M303" s="12"/>
      <c r="O303" s="291"/>
      <c r="P303" s="291"/>
      <c r="Q303" s="291"/>
      <c r="R303" s="246"/>
      <c r="S303" s="246"/>
    </row>
    <row r="304" spans="1:23" ht="11.25" customHeight="1" x14ac:dyDescent="0.2">
      <c r="A304" s="9" t="s">
        <v>90</v>
      </c>
      <c r="B304" s="11">
        <v>5352731.2822000002</v>
      </c>
      <c r="C304" s="11">
        <v>1765588.682</v>
      </c>
      <c r="D304" s="11">
        <v>1867152.9040000001</v>
      </c>
      <c r="E304" s="12">
        <v>5.752428243080459</v>
      </c>
      <c r="F304" s="12"/>
      <c r="G304" s="11">
        <v>395362.04144</v>
      </c>
      <c r="H304" s="11">
        <v>128493.64505999997</v>
      </c>
      <c r="I304" s="11">
        <v>148653.0557</v>
      </c>
      <c r="J304" s="12">
        <v>15.689033205172606</v>
      </c>
      <c r="K304" s="12"/>
      <c r="L304" s="12"/>
      <c r="M304" s="12"/>
      <c r="O304" s="291"/>
      <c r="P304" s="291"/>
      <c r="Q304" s="291"/>
      <c r="R304" s="246"/>
      <c r="S304" s="246"/>
    </row>
    <row r="305" spans="1:19" s="273" customFormat="1" ht="12.75" x14ac:dyDescent="0.2">
      <c r="A305" s="270" t="s">
        <v>366</v>
      </c>
      <c r="B305" s="271"/>
      <c r="C305" s="271"/>
      <c r="D305" s="271"/>
      <c r="E305" s="272"/>
      <c r="F305" s="272"/>
      <c r="G305" s="271">
        <v>25415.466849999997</v>
      </c>
      <c r="H305" s="271">
        <v>10866.501620000001</v>
      </c>
      <c r="I305" s="271">
        <v>5352.7444700000005</v>
      </c>
      <c r="J305" s="272">
        <v>-50.740867142115235</v>
      </c>
      <c r="K305" s="272"/>
      <c r="L305" s="272"/>
      <c r="M305" s="272"/>
      <c r="O305" s="291"/>
      <c r="P305" s="291"/>
      <c r="Q305" s="291"/>
      <c r="R305" s="274"/>
      <c r="S305" s="274"/>
    </row>
    <row r="306" spans="1:19" s="278" customFormat="1" ht="11.25" customHeight="1" x14ac:dyDescent="0.2">
      <c r="A306" s="275" t="s">
        <v>348</v>
      </c>
      <c r="B306" s="276"/>
      <c r="C306" s="276"/>
      <c r="D306" s="276"/>
      <c r="E306" s="277"/>
      <c r="F306" s="277"/>
      <c r="G306" s="276">
        <v>24450.658949999997</v>
      </c>
      <c r="H306" s="276">
        <v>10486.975190000001</v>
      </c>
      <c r="I306" s="276">
        <v>5216.3109700000005</v>
      </c>
      <c r="J306" s="277">
        <v>-50.259146460324558</v>
      </c>
      <c r="K306" s="277"/>
      <c r="L306" s="277"/>
      <c r="M306" s="277"/>
      <c r="O306" s="291"/>
      <c r="P306" s="291"/>
      <c r="Q306" s="291"/>
      <c r="R306" s="279"/>
    </row>
    <row r="307" spans="1:19" s="278" customFormat="1" ht="11.25" customHeight="1" x14ac:dyDescent="0.2">
      <c r="A307" s="275" t="s">
        <v>90</v>
      </c>
      <c r="B307" s="276"/>
      <c r="C307" s="276"/>
      <c r="D307" s="276"/>
      <c r="E307" s="277"/>
      <c r="F307" s="277"/>
      <c r="G307" s="276">
        <v>964.80790000000002</v>
      </c>
      <c r="H307" s="276">
        <v>379.52643</v>
      </c>
      <c r="I307" s="276">
        <v>136.43350000000001</v>
      </c>
      <c r="J307" s="277">
        <v>-64.05164720675711</v>
      </c>
      <c r="K307" s="277"/>
      <c r="L307" s="277"/>
      <c r="M307" s="277"/>
      <c r="O307" s="291"/>
      <c r="P307" s="291"/>
      <c r="Q307" s="291"/>
      <c r="R307" s="279"/>
      <c r="S307" s="280"/>
    </row>
    <row r="308" spans="1:19" s="20" customFormat="1" ht="11.25" customHeight="1" x14ac:dyDescent="0.2">
      <c r="A308" s="17" t="s">
        <v>76</v>
      </c>
      <c r="B308" s="18"/>
      <c r="C308" s="18"/>
      <c r="D308" s="18"/>
      <c r="E308" s="16" t="s">
        <v>527</v>
      </c>
      <c r="F308" s="16"/>
      <c r="G308" s="18">
        <v>6780.491709999973</v>
      </c>
      <c r="H308" s="18">
        <v>1799.8533200000238</v>
      </c>
      <c r="I308" s="18">
        <v>2106.1596300000092</v>
      </c>
      <c r="J308" s="16">
        <v>17.018404033056498</v>
      </c>
      <c r="K308" s="16"/>
      <c r="L308" s="16"/>
      <c r="M308" s="16"/>
      <c r="O308" s="291"/>
      <c r="P308" s="291"/>
      <c r="Q308" s="291"/>
      <c r="R308" s="179"/>
    </row>
    <row r="309" spans="1:19" ht="11.25" customHeight="1" x14ac:dyDescent="0.2">
      <c r="A309" s="9"/>
      <c r="B309" s="11"/>
      <c r="C309" s="11"/>
      <c r="D309" s="11"/>
      <c r="E309" s="12"/>
      <c r="F309" s="12"/>
      <c r="G309" s="11"/>
      <c r="H309" s="11"/>
      <c r="I309" s="11"/>
      <c r="J309" s="12"/>
      <c r="K309" s="12"/>
      <c r="L309" s="12"/>
      <c r="M309" s="12"/>
      <c r="O309" s="291"/>
      <c r="P309" s="291"/>
      <c r="Q309" s="291"/>
    </row>
    <row r="310" spans="1:19" s="20" customFormat="1" ht="11.25" customHeight="1" x14ac:dyDescent="0.2">
      <c r="A310" s="17" t="s">
        <v>256</v>
      </c>
      <c r="B310" s="18"/>
      <c r="C310" s="18"/>
      <c r="D310" s="18"/>
      <c r="E310" s="12" t="s">
        <v>527</v>
      </c>
      <c r="F310" s="16"/>
      <c r="G310" s="18">
        <v>4609684</v>
      </c>
      <c r="H310" s="18">
        <v>1682106</v>
      </c>
      <c r="I310" s="18">
        <v>1171726</v>
      </c>
      <c r="J310" s="16">
        <v>-30.341726383474054</v>
      </c>
      <c r="K310" s="16"/>
      <c r="L310" s="16"/>
      <c r="M310" s="16"/>
      <c r="O310" s="291"/>
      <c r="P310" s="291"/>
      <c r="Q310" s="291"/>
    </row>
    <row r="311" spans="1:19" ht="11.25" customHeight="1" x14ac:dyDescent="0.2">
      <c r="A311" s="9"/>
      <c r="B311" s="11"/>
      <c r="C311" s="11"/>
      <c r="D311" s="11"/>
      <c r="E311" s="12"/>
      <c r="F311" s="12"/>
      <c r="G311" s="11"/>
      <c r="H311" s="11"/>
      <c r="I311" s="11"/>
      <c r="J311" s="12"/>
      <c r="K311" s="12"/>
      <c r="L311" s="12"/>
      <c r="M311" s="12"/>
      <c r="O311" s="291"/>
      <c r="P311" s="291"/>
      <c r="Q311" s="291"/>
    </row>
    <row r="312" spans="1:19" s="20" customFormat="1" x14ac:dyDescent="0.2">
      <c r="A312" s="17" t="s">
        <v>77</v>
      </c>
      <c r="B312" s="18">
        <v>4624643.9049999993</v>
      </c>
      <c r="C312" s="18">
        <v>1531062.051</v>
      </c>
      <c r="D312" s="18">
        <v>1293047.6339999998</v>
      </c>
      <c r="E312" s="16">
        <v>-15.545706775538136</v>
      </c>
      <c r="F312" s="16"/>
      <c r="G312" s="18">
        <v>2681825.5768200001</v>
      </c>
      <c r="H312" s="18">
        <v>1006856.20606</v>
      </c>
      <c r="I312" s="18">
        <v>616438.87894000008</v>
      </c>
      <c r="J312" s="16">
        <v>-38.775877307025738</v>
      </c>
      <c r="K312" s="16"/>
      <c r="L312" s="16"/>
      <c r="M312" s="16"/>
      <c r="O312" s="291"/>
      <c r="P312" s="291"/>
      <c r="Q312" s="291"/>
      <c r="R312" s="179"/>
      <c r="S312" s="179"/>
    </row>
    <row r="313" spans="1:19" x14ac:dyDescent="0.2">
      <c r="A313" s="9" t="s">
        <v>284</v>
      </c>
      <c r="B313" s="11">
        <v>459494.712</v>
      </c>
      <c r="C313" s="11">
        <v>153283.454</v>
      </c>
      <c r="D313" s="11">
        <v>136156.818</v>
      </c>
      <c r="E313" s="12">
        <v>-11.173179852797418</v>
      </c>
      <c r="F313" s="12"/>
      <c r="G313" s="11">
        <v>286343.69090999995</v>
      </c>
      <c r="H313" s="11">
        <v>111246.16711000001</v>
      </c>
      <c r="I313" s="11">
        <v>70963.70461999999</v>
      </c>
      <c r="J313" s="12">
        <v>-36.210202595266757</v>
      </c>
      <c r="K313" s="12"/>
      <c r="L313" s="12"/>
      <c r="M313" s="12"/>
      <c r="O313" s="291"/>
      <c r="P313" s="291"/>
      <c r="Q313" s="291"/>
    </row>
    <row r="314" spans="1:19" x14ac:dyDescent="0.2">
      <c r="A314" s="9" t="s">
        <v>285</v>
      </c>
      <c r="B314" s="11">
        <v>0</v>
      </c>
      <c r="C314" s="11">
        <v>0</v>
      </c>
      <c r="D314" s="11">
        <v>0</v>
      </c>
      <c r="E314" s="12" t="s">
        <v>527</v>
      </c>
      <c r="F314" s="12"/>
      <c r="G314" s="11">
        <v>0</v>
      </c>
      <c r="H314" s="11">
        <v>0</v>
      </c>
      <c r="I314" s="11">
        <v>0</v>
      </c>
      <c r="J314" s="12" t="s">
        <v>527</v>
      </c>
      <c r="K314" s="12"/>
      <c r="L314" s="12"/>
      <c r="M314" s="12"/>
      <c r="O314" s="291"/>
      <c r="P314" s="291"/>
      <c r="Q314" s="291"/>
    </row>
    <row r="315" spans="1:19" x14ac:dyDescent="0.2">
      <c r="A315" s="9" t="s">
        <v>404</v>
      </c>
      <c r="B315" s="11">
        <v>1875344.0360000001</v>
      </c>
      <c r="C315" s="11">
        <v>610178.93599999999</v>
      </c>
      <c r="D315" s="11">
        <v>463693.17200000002</v>
      </c>
      <c r="E315" s="12">
        <v>-24.007017508713218</v>
      </c>
      <c r="F315" s="12"/>
      <c r="G315" s="11">
        <v>1118554.6395399999</v>
      </c>
      <c r="H315" s="11">
        <v>405731.64409999992</v>
      </c>
      <c r="I315" s="11">
        <v>246098.99247999993</v>
      </c>
      <c r="J315" s="12">
        <v>-39.344392763374316</v>
      </c>
      <c r="K315" s="12"/>
      <c r="L315" s="12"/>
      <c r="M315" s="12"/>
      <c r="O315" s="291"/>
      <c r="P315" s="291"/>
      <c r="Q315" s="291"/>
    </row>
    <row r="316" spans="1:19" x14ac:dyDescent="0.2">
      <c r="A316" s="9" t="s">
        <v>405</v>
      </c>
      <c r="B316" s="11">
        <v>2289301.852</v>
      </c>
      <c r="C316" s="11">
        <v>767597.11600000004</v>
      </c>
      <c r="D316" s="11">
        <v>692523.96699999995</v>
      </c>
      <c r="E316" s="12">
        <v>-9.7802802323191713</v>
      </c>
      <c r="F316" s="12"/>
      <c r="G316" s="11">
        <v>1276783.1987200002</v>
      </c>
      <c r="H316" s="11">
        <v>489876.96013000002</v>
      </c>
      <c r="I316" s="11">
        <v>299161.2388600001</v>
      </c>
      <c r="J316" s="12">
        <v>-38.931351500872616</v>
      </c>
      <c r="K316" s="12"/>
      <c r="L316" s="12"/>
      <c r="M316" s="12"/>
      <c r="O316" s="291"/>
      <c r="P316" s="291"/>
      <c r="Q316" s="291"/>
    </row>
    <row r="317" spans="1:19" x14ac:dyDescent="0.2">
      <c r="A317" s="9" t="s">
        <v>332</v>
      </c>
      <c r="B317" s="11">
        <v>503.30500000000001</v>
      </c>
      <c r="C317" s="11">
        <v>2.5449999999999999</v>
      </c>
      <c r="D317" s="11">
        <v>673.67700000000002</v>
      </c>
      <c r="E317" s="12">
        <v>26370.609037328097</v>
      </c>
      <c r="F317" s="12"/>
      <c r="G317" s="11">
        <v>144.04765</v>
      </c>
      <c r="H317" s="11">
        <v>1.43472</v>
      </c>
      <c r="I317" s="11">
        <v>214.94297999999998</v>
      </c>
      <c r="J317" s="12">
        <v>14881.528103044493</v>
      </c>
      <c r="K317" s="12"/>
      <c r="L317" s="12"/>
      <c r="M317" s="12"/>
      <c r="O317" s="291"/>
      <c r="P317" s="291"/>
      <c r="Q317" s="291"/>
    </row>
    <row r="318" spans="1:19" x14ac:dyDescent="0.2">
      <c r="A318" s="9"/>
      <c r="B318" s="11"/>
      <c r="C318" s="11"/>
      <c r="D318" s="11"/>
      <c r="E318" s="12" t="s">
        <v>527</v>
      </c>
      <c r="F318" s="12"/>
      <c r="G318" s="11"/>
      <c r="H318" s="11"/>
      <c r="I318" s="11"/>
      <c r="J318" s="12"/>
      <c r="K318" s="12"/>
      <c r="L318" s="12"/>
      <c r="M318" s="12"/>
      <c r="O318" s="291"/>
      <c r="P318" s="291"/>
      <c r="Q318" s="291"/>
    </row>
    <row r="319" spans="1:19" s="20" customFormat="1" x14ac:dyDescent="0.2">
      <c r="A319" s="17" t="s">
        <v>406</v>
      </c>
      <c r="B319" s="11"/>
      <c r="C319" s="11"/>
      <c r="D319" s="11"/>
      <c r="E319" s="12"/>
      <c r="F319" s="16"/>
      <c r="G319" s="18">
        <v>790646.91877000011</v>
      </c>
      <c r="H319" s="18">
        <v>290878.22175999999</v>
      </c>
      <c r="I319" s="18">
        <v>217956.20968000003</v>
      </c>
      <c r="J319" s="16">
        <v>-25.069601855640812</v>
      </c>
      <c r="K319" s="16"/>
      <c r="L319" s="16"/>
      <c r="M319" s="16"/>
      <c r="O319" s="291"/>
      <c r="P319" s="291"/>
      <c r="Q319" s="291"/>
    </row>
    <row r="320" spans="1:19" x14ac:dyDescent="0.2">
      <c r="A320" s="9" t="s">
        <v>286</v>
      </c>
      <c r="B320" s="11"/>
      <c r="C320" s="11"/>
      <c r="D320" s="11"/>
      <c r="E320" s="12"/>
      <c r="F320" s="12"/>
      <c r="G320" s="11">
        <v>785927.80021000013</v>
      </c>
      <c r="H320" s="11">
        <v>288943.05186000001</v>
      </c>
      <c r="I320" s="11">
        <v>216821.64806000004</v>
      </c>
      <c r="J320" s="12">
        <v>-24.960421555644317</v>
      </c>
      <c r="K320" s="12"/>
      <c r="L320" s="12"/>
      <c r="M320" s="12"/>
      <c r="O320" s="291"/>
      <c r="P320" s="291"/>
      <c r="Q320" s="291"/>
    </row>
    <row r="321" spans="1:18" x14ac:dyDescent="0.2">
      <c r="A321" s="9" t="s">
        <v>287</v>
      </c>
      <c r="B321" s="11"/>
      <c r="C321" s="11"/>
      <c r="D321" s="11"/>
      <c r="E321" s="12"/>
      <c r="F321" s="12"/>
      <c r="G321" s="11">
        <v>2532.38706</v>
      </c>
      <c r="H321" s="11">
        <v>776.60445000000004</v>
      </c>
      <c r="I321" s="11">
        <v>806.91322000000002</v>
      </c>
      <c r="J321" s="12">
        <v>3.9027293752952374</v>
      </c>
      <c r="K321" s="12"/>
      <c r="L321" s="12"/>
      <c r="M321" s="12"/>
      <c r="O321" s="291"/>
      <c r="P321" s="291"/>
      <c r="Q321" s="291"/>
    </row>
    <row r="322" spans="1:18" x14ac:dyDescent="0.2">
      <c r="A322" s="9" t="s">
        <v>91</v>
      </c>
      <c r="B322" s="11"/>
      <c r="C322" s="11"/>
      <c r="D322" s="11"/>
      <c r="E322" s="12"/>
      <c r="F322" s="12"/>
      <c r="G322" s="11">
        <v>2186.7314999999999</v>
      </c>
      <c r="H322" s="11">
        <v>1158.5654500000001</v>
      </c>
      <c r="I322" s="11">
        <v>327.64840000000004</v>
      </c>
      <c r="J322" s="12">
        <v>-71.719474286066443</v>
      </c>
      <c r="K322" s="12"/>
      <c r="L322" s="12"/>
      <c r="M322" s="12"/>
      <c r="O322" s="291"/>
      <c r="P322" s="291"/>
      <c r="Q322" s="291"/>
    </row>
    <row r="323" spans="1:18" ht="12.75" x14ac:dyDescent="0.2">
      <c r="A323" s="9"/>
      <c r="B323" s="11"/>
      <c r="C323" s="11"/>
      <c r="D323" s="11"/>
      <c r="E323" s="12"/>
      <c r="F323" s="12"/>
      <c r="G323" s="11"/>
      <c r="H323" s="11"/>
      <c r="I323" s="11"/>
      <c r="J323" s="315"/>
      <c r="K323" s="315"/>
      <c r="L323" s="315"/>
      <c r="M323" s="315"/>
      <c r="O323" s="291"/>
      <c r="P323" s="291"/>
      <c r="Q323" s="291"/>
      <c r="R323" s="246"/>
    </row>
    <row r="324" spans="1:18" s="20" customFormat="1" x14ac:dyDescent="0.2">
      <c r="A324" s="17" t="s">
        <v>352</v>
      </c>
      <c r="B324" s="11"/>
      <c r="C324" s="11"/>
      <c r="D324" s="11"/>
      <c r="E324" s="12"/>
      <c r="F324" s="16"/>
      <c r="G324" s="18">
        <v>1098785.6551699999</v>
      </c>
      <c r="H324" s="18">
        <v>369701.82769999997</v>
      </c>
      <c r="I324" s="18">
        <v>325104.37763</v>
      </c>
      <c r="J324" s="16">
        <v>-12.063086176081669</v>
      </c>
      <c r="K324" s="16"/>
      <c r="L324" s="16"/>
      <c r="M324" s="16"/>
      <c r="O324" s="291"/>
      <c r="P324" s="291"/>
      <c r="Q324" s="291"/>
    </row>
    <row r="325" spans="1:18" x14ac:dyDescent="0.2">
      <c r="A325" s="9" t="s">
        <v>353</v>
      </c>
      <c r="B325" s="11"/>
      <c r="C325" s="11"/>
      <c r="D325" s="11"/>
      <c r="E325" s="12"/>
      <c r="F325" s="12"/>
      <c r="G325" s="11">
        <v>256861.92019999996</v>
      </c>
      <c r="H325" s="11">
        <v>90462.245880000002</v>
      </c>
      <c r="I325" s="11">
        <v>72263.674799999993</v>
      </c>
      <c r="J325" s="12">
        <v>-20.117310711189702</v>
      </c>
      <c r="K325" s="12"/>
      <c r="L325" s="12"/>
      <c r="M325" s="12"/>
      <c r="O325" s="291"/>
      <c r="P325" s="291"/>
      <c r="Q325" s="291"/>
      <c r="R325" s="13"/>
    </row>
    <row r="326" spans="1:18" x14ac:dyDescent="0.2">
      <c r="A326" s="9" t="s">
        <v>354</v>
      </c>
      <c r="B326" s="11"/>
      <c r="C326" s="11"/>
      <c r="D326" s="11"/>
      <c r="E326" s="12"/>
      <c r="F326" s="12"/>
      <c r="G326" s="11">
        <v>353465.24549</v>
      </c>
      <c r="H326" s="11">
        <v>126412.90827999997</v>
      </c>
      <c r="I326" s="11">
        <v>96073.138089999993</v>
      </c>
      <c r="J326" s="12">
        <v>-24.000531751708849</v>
      </c>
      <c r="K326" s="12"/>
      <c r="L326" s="12"/>
      <c r="M326" s="12"/>
      <c r="O326" s="291"/>
      <c r="P326" s="291"/>
      <c r="Q326" s="291"/>
    </row>
    <row r="327" spans="1:18" x14ac:dyDescent="0.2">
      <c r="A327" s="9" t="s">
        <v>331</v>
      </c>
      <c r="B327" s="11"/>
      <c r="C327" s="11"/>
      <c r="D327" s="11"/>
      <c r="E327" s="12"/>
      <c r="F327" s="12"/>
      <c r="G327" s="11">
        <v>488458.48948000005</v>
      </c>
      <c r="H327" s="11">
        <v>152826.67353999999</v>
      </c>
      <c r="I327" s="11">
        <v>156767.56473999997</v>
      </c>
      <c r="J327" s="12">
        <v>2.578667132323929</v>
      </c>
      <c r="K327" s="12"/>
      <c r="L327" s="12"/>
      <c r="M327" s="12"/>
      <c r="O327" s="291"/>
      <c r="P327" s="291"/>
      <c r="Q327" s="291"/>
    </row>
    <row r="328" spans="1:18" s="20" customFormat="1" x14ac:dyDescent="0.2">
      <c r="A328" s="17" t="s">
        <v>11</v>
      </c>
      <c r="B328" s="18">
        <v>55433.76483</v>
      </c>
      <c r="C328" s="18">
        <v>18939.400000000001</v>
      </c>
      <c r="D328" s="18">
        <v>25453.981</v>
      </c>
      <c r="E328" s="16">
        <v>34.396976672967469</v>
      </c>
      <c r="F328" s="16"/>
      <c r="G328" s="18">
        <v>28476.613590000001</v>
      </c>
      <c r="H328" s="18">
        <v>11460.541820000002</v>
      </c>
      <c r="I328" s="18">
        <v>9715.8729800000001</v>
      </c>
      <c r="J328" s="16">
        <v>-15.223266643077451</v>
      </c>
      <c r="K328" s="16"/>
      <c r="L328" s="16"/>
      <c r="M328" s="16"/>
      <c r="O328" s="291"/>
      <c r="P328" s="291"/>
      <c r="Q328" s="291"/>
    </row>
    <row r="329" spans="1:18" s="20" customFormat="1" x14ac:dyDescent="0.2">
      <c r="A329" s="17" t="s">
        <v>76</v>
      </c>
      <c r="B329" s="18"/>
      <c r="C329" s="18"/>
      <c r="D329" s="18"/>
      <c r="E329" s="16" t="s">
        <v>527</v>
      </c>
      <c r="F329" s="16"/>
      <c r="G329" s="18">
        <v>9949.2356499992311</v>
      </c>
      <c r="H329" s="18">
        <v>3209.2026600001846</v>
      </c>
      <c r="I329" s="18">
        <v>2510.6607699999586</v>
      </c>
      <c r="J329" s="16">
        <v>-21.766836314419166</v>
      </c>
      <c r="K329" s="16"/>
      <c r="L329" s="16"/>
      <c r="M329" s="16"/>
      <c r="O329" s="291"/>
      <c r="P329" s="291"/>
      <c r="Q329" s="291"/>
    </row>
    <row r="330" spans="1:18" x14ac:dyDescent="0.2">
      <c r="A330" s="84"/>
      <c r="B330" s="90"/>
      <c r="C330" s="90"/>
      <c r="D330" s="90"/>
      <c r="E330" s="90"/>
      <c r="F330" s="90"/>
      <c r="G330" s="90"/>
      <c r="H330" s="90"/>
      <c r="I330" s="90"/>
      <c r="J330" s="90"/>
      <c r="K330" s="11"/>
      <c r="L330" s="11"/>
      <c r="M330" s="11"/>
      <c r="O330" s="291"/>
      <c r="P330" s="291"/>
      <c r="Q330" s="291"/>
    </row>
    <row r="331" spans="1:18" x14ac:dyDescent="0.2">
      <c r="A331" s="9" t="s">
        <v>411</v>
      </c>
      <c r="B331" s="9"/>
      <c r="C331" s="9"/>
      <c r="D331" s="9"/>
      <c r="E331" s="9"/>
      <c r="F331" s="9"/>
      <c r="G331" s="9"/>
      <c r="H331" s="9"/>
      <c r="I331" s="9"/>
      <c r="J331" s="9"/>
      <c r="K331" s="9"/>
      <c r="L331" s="9"/>
      <c r="M331" s="9"/>
      <c r="O331" s="291"/>
      <c r="P331" s="291"/>
      <c r="Q331" s="291"/>
    </row>
    <row r="332" spans="1:18" x14ac:dyDescent="0.2">
      <c r="A332" s="9" t="s">
        <v>367</v>
      </c>
      <c r="B332" s="9"/>
      <c r="C332" s="9"/>
      <c r="D332" s="9"/>
      <c r="E332" s="9"/>
      <c r="F332" s="9"/>
      <c r="G332" s="9"/>
      <c r="H332" s="9"/>
      <c r="I332" s="9"/>
      <c r="J332" s="9"/>
      <c r="K332" s="9"/>
      <c r="L332" s="9"/>
      <c r="M332" s="9"/>
      <c r="O332" s="291"/>
      <c r="P332" s="291"/>
      <c r="Q332" s="291"/>
    </row>
    <row r="333" spans="1:18" ht="20.100000000000001" customHeight="1" x14ac:dyDescent="0.2">
      <c r="A333" s="404" t="s">
        <v>200</v>
      </c>
      <c r="B333" s="404"/>
      <c r="C333" s="404"/>
      <c r="D333" s="404"/>
      <c r="E333" s="404"/>
      <c r="F333" s="404"/>
      <c r="G333" s="404"/>
      <c r="H333" s="404"/>
      <c r="I333" s="404"/>
      <c r="J333" s="404"/>
      <c r="K333" s="357"/>
      <c r="L333" s="357"/>
      <c r="M333" s="357"/>
      <c r="O333" s="291"/>
      <c r="P333" s="291"/>
      <c r="Q333" s="291"/>
    </row>
    <row r="334" spans="1:18" ht="20.100000000000001" customHeight="1" x14ac:dyDescent="0.2">
      <c r="A334" s="405" t="s">
        <v>281</v>
      </c>
      <c r="B334" s="405"/>
      <c r="C334" s="405"/>
      <c r="D334" s="405"/>
      <c r="E334" s="405"/>
      <c r="F334" s="405"/>
      <c r="G334" s="405"/>
      <c r="H334" s="405"/>
      <c r="I334" s="405"/>
      <c r="J334" s="405"/>
      <c r="K334" s="357"/>
      <c r="L334" s="357"/>
      <c r="M334" s="357"/>
      <c r="O334" s="291"/>
      <c r="P334" s="291"/>
      <c r="Q334" s="291"/>
    </row>
    <row r="335" spans="1:18" s="20" customFormat="1" x14ac:dyDescent="0.2">
      <c r="A335" s="17"/>
      <c r="B335" s="406" t="s">
        <v>101</v>
      </c>
      <c r="C335" s="406"/>
      <c r="D335" s="406"/>
      <c r="E335" s="406"/>
      <c r="F335" s="358"/>
      <c r="G335" s="406" t="s">
        <v>422</v>
      </c>
      <c r="H335" s="406"/>
      <c r="I335" s="406"/>
      <c r="J335" s="406"/>
      <c r="K335" s="358"/>
      <c r="L335" s="358"/>
      <c r="M335" s="358"/>
      <c r="N335" s="91"/>
      <c r="O335" s="291"/>
      <c r="P335" s="291"/>
      <c r="Q335" s="291"/>
      <c r="R335" s="91"/>
    </row>
    <row r="336" spans="1:18" s="20" customFormat="1" x14ac:dyDescent="0.2">
      <c r="A336" s="17" t="s">
        <v>258</v>
      </c>
      <c r="B336" s="409">
        <v>2019</v>
      </c>
      <c r="C336" s="407" t="s">
        <v>512</v>
      </c>
      <c r="D336" s="407"/>
      <c r="E336" s="407"/>
      <c r="F336" s="358"/>
      <c r="G336" s="409">
        <v>2019</v>
      </c>
      <c r="H336" s="407" t="s">
        <v>512</v>
      </c>
      <c r="I336" s="407"/>
      <c r="J336" s="407"/>
      <c r="K336" s="358"/>
      <c r="L336" s="358"/>
      <c r="M336" s="358"/>
      <c r="N336" s="91"/>
      <c r="O336" s="291"/>
      <c r="P336" s="291"/>
      <c r="Q336" s="291"/>
    </row>
    <row r="337" spans="1:17" s="20" customFormat="1" x14ac:dyDescent="0.2">
      <c r="A337" s="123"/>
      <c r="B337" s="412"/>
      <c r="C337" s="256">
        <v>2019</v>
      </c>
      <c r="D337" s="256">
        <v>2020</v>
      </c>
      <c r="E337" s="359" t="s">
        <v>524</v>
      </c>
      <c r="F337" s="125"/>
      <c r="G337" s="412"/>
      <c r="H337" s="256">
        <v>2019</v>
      </c>
      <c r="I337" s="256">
        <v>2020</v>
      </c>
      <c r="J337" s="359" t="s">
        <v>524</v>
      </c>
      <c r="K337" s="358"/>
      <c r="L337" s="358"/>
      <c r="M337" s="358"/>
      <c r="O337" s="291"/>
      <c r="P337" s="291"/>
      <c r="Q337" s="291"/>
    </row>
    <row r="338" spans="1:17" s="20" customFormat="1" x14ac:dyDescent="0.2">
      <c r="A338" s="17"/>
      <c r="B338" s="17"/>
      <c r="C338" s="255"/>
      <c r="D338" s="255"/>
      <c r="E338" s="358"/>
      <c r="F338" s="358"/>
      <c r="G338" s="17"/>
      <c r="H338" s="255"/>
      <c r="I338" s="255"/>
      <c r="J338" s="358"/>
      <c r="K338" s="358"/>
      <c r="L338" s="358"/>
      <c r="M338" s="358"/>
      <c r="O338" s="291"/>
      <c r="P338" s="291"/>
      <c r="Q338" s="291"/>
    </row>
    <row r="339" spans="1:17" s="20" customFormat="1" x14ac:dyDescent="0.2">
      <c r="A339" s="17" t="s">
        <v>384</v>
      </c>
      <c r="B339" s="17"/>
      <c r="C339" s="255"/>
      <c r="D339" s="255"/>
      <c r="E339" s="358"/>
      <c r="F339" s="358"/>
      <c r="G339" s="18">
        <v>509051.63039000001</v>
      </c>
      <c r="H339" s="18">
        <v>162967.12555000003</v>
      </c>
      <c r="I339" s="18">
        <v>166159.38129999998</v>
      </c>
      <c r="J339" s="16">
        <v>1.9588341754365217</v>
      </c>
      <c r="K339" s="16"/>
      <c r="L339" s="16"/>
      <c r="M339" s="16"/>
      <c r="O339" s="291"/>
      <c r="P339" s="291"/>
      <c r="Q339" s="291"/>
    </row>
    <row r="340" spans="1:17" s="20" customFormat="1" x14ac:dyDescent="0.2">
      <c r="A340" s="17"/>
      <c r="B340" s="17"/>
      <c r="C340" s="255"/>
      <c r="D340" s="255"/>
      <c r="E340" s="358"/>
      <c r="F340" s="358"/>
      <c r="G340" s="17"/>
      <c r="H340" s="255"/>
      <c r="I340" s="255"/>
      <c r="J340" s="358"/>
      <c r="K340" s="358"/>
      <c r="L340" s="358"/>
      <c r="M340" s="358"/>
      <c r="O340" s="291"/>
      <c r="P340" s="291"/>
      <c r="Q340" s="291"/>
    </row>
    <row r="341" spans="1:17" s="21" customFormat="1" x14ac:dyDescent="0.2">
      <c r="A341" s="86" t="s">
        <v>257</v>
      </c>
      <c r="B341" s="86"/>
      <c r="C341" s="86"/>
      <c r="D341" s="86"/>
      <c r="E341" s="86"/>
      <c r="F341" s="86"/>
      <c r="G341" s="86">
        <v>494719.91829</v>
      </c>
      <c r="H341" s="86">
        <v>157729.21361000004</v>
      </c>
      <c r="I341" s="86">
        <v>162330.81352999998</v>
      </c>
      <c r="J341" s="16">
        <v>2.9174049719019166</v>
      </c>
      <c r="K341" s="16"/>
      <c r="L341" s="16"/>
      <c r="M341" s="16"/>
      <c r="O341" s="291"/>
      <c r="P341" s="291"/>
      <c r="Q341" s="291"/>
    </row>
    <row r="342" spans="1:17" x14ac:dyDescent="0.2">
      <c r="A342" s="83"/>
      <c r="B342" s="88"/>
      <c r="C342" s="88"/>
      <c r="E342" s="88"/>
      <c r="F342" s="88"/>
      <c r="G342" s="88"/>
      <c r="I342" s="92"/>
      <c r="J342" s="12"/>
      <c r="K342" s="12"/>
      <c r="L342" s="12"/>
      <c r="M342" s="12"/>
      <c r="O342" s="291"/>
      <c r="P342" s="291"/>
      <c r="Q342" s="291"/>
    </row>
    <row r="343" spans="1:17" s="20" customFormat="1" x14ac:dyDescent="0.2">
      <c r="A343" s="91" t="s">
        <v>179</v>
      </c>
      <c r="B343" s="21">
        <v>986995.02188999997</v>
      </c>
      <c r="C343" s="21">
        <v>299185.55482999998</v>
      </c>
      <c r="D343" s="21">
        <v>331198.09058999998</v>
      </c>
      <c r="E343" s="16">
        <v>10.699893508625394</v>
      </c>
      <c r="F343" s="21"/>
      <c r="G343" s="21">
        <v>414974.22472999996</v>
      </c>
      <c r="H343" s="21">
        <v>132037.56398000004</v>
      </c>
      <c r="I343" s="21">
        <v>139937.20296999998</v>
      </c>
      <c r="J343" s="16">
        <v>5.9828724128813064</v>
      </c>
      <c r="K343" s="16"/>
      <c r="L343" s="16"/>
      <c r="M343" s="16"/>
      <c r="O343" s="291"/>
      <c r="P343" s="291"/>
      <c r="Q343" s="291"/>
    </row>
    <row r="344" spans="1:17" x14ac:dyDescent="0.2">
      <c r="A344" s="83" t="s">
        <v>180</v>
      </c>
      <c r="B344" s="88">
        <v>1269.9269999999999</v>
      </c>
      <c r="C344" s="88">
        <v>692.87099999999998</v>
      </c>
      <c r="D344" s="88">
        <v>135.84539999999998</v>
      </c>
      <c r="E344" s="12">
        <v>-80.393839545889506</v>
      </c>
      <c r="F344" s="88"/>
      <c r="G344" s="88">
        <v>464.32227</v>
      </c>
      <c r="H344" s="88">
        <v>231.5059</v>
      </c>
      <c r="I344" s="88">
        <v>66.229669999999999</v>
      </c>
      <c r="J344" s="12">
        <v>-71.391800381761328</v>
      </c>
      <c r="K344" s="12"/>
      <c r="L344" s="12"/>
      <c r="M344" s="12"/>
      <c r="O344" s="291"/>
      <c r="P344" s="291"/>
      <c r="Q344" s="291"/>
    </row>
    <row r="345" spans="1:17" x14ac:dyDescent="0.2">
      <c r="A345" s="83" t="s">
        <v>181</v>
      </c>
      <c r="B345" s="88">
        <v>0</v>
      </c>
      <c r="C345" s="88">
        <v>0</v>
      </c>
      <c r="D345" s="88">
        <v>0</v>
      </c>
      <c r="E345" s="12" t="s">
        <v>527</v>
      </c>
      <c r="F345" s="93"/>
      <c r="G345" s="88">
        <v>0</v>
      </c>
      <c r="H345" s="88">
        <v>0</v>
      </c>
      <c r="I345" s="88">
        <v>0</v>
      </c>
      <c r="J345" s="12" t="s">
        <v>527</v>
      </c>
      <c r="K345" s="12"/>
      <c r="L345" s="12"/>
      <c r="M345" s="12"/>
      <c r="O345" s="291"/>
      <c r="P345" s="291"/>
      <c r="Q345" s="291"/>
    </row>
    <row r="346" spans="1:17" x14ac:dyDescent="0.2">
      <c r="A346" s="83" t="s">
        <v>385</v>
      </c>
      <c r="B346" s="88">
        <v>211410.353</v>
      </c>
      <c r="C346" s="88">
        <v>80333.95</v>
      </c>
      <c r="D346" s="88">
        <v>49467.95</v>
      </c>
      <c r="E346" s="12">
        <v>-38.422111697482819</v>
      </c>
      <c r="F346" s="93"/>
      <c r="G346" s="88">
        <v>63824.085999999996</v>
      </c>
      <c r="H346" s="88">
        <v>25837.34937</v>
      </c>
      <c r="I346" s="88">
        <v>14707.923280000001</v>
      </c>
      <c r="J346" s="12">
        <v>-43.074952970688571</v>
      </c>
      <c r="K346" s="12"/>
      <c r="L346" s="12"/>
      <c r="M346" s="12"/>
      <c r="O346" s="291"/>
      <c r="P346" s="291"/>
      <c r="Q346" s="291"/>
    </row>
    <row r="347" spans="1:17" x14ac:dyDescent="0.2">
      <c r="A347" s="83" t="s">
        <v>386</v>
      </c>
      <c r="B347" s="88">
        <v>11.811</v>
      </c>
      <c r="C347" s="88">
        <v>3.411</v>
      </c>
      <c r="D347" s="88">
        <v>9</v>
      </c>
      <c r="E347" s="12">
        <v>163.85224274406329</v>
      </c>
      <c r="F347" s="93"/>
      <c r="G347" s="88">
        <v>33.5608</v>
      </c>
      <c r="H347" s="88">
        <v>11.178600000000001</v>
      </c>
      <c r="I347" s="88">
        <v>13.380979999999999</v>
      </c>
      <c r="J347" s="12">
        <v>19.701751561018341</v>
      </c>
      <c r="K347" s="12"/>
      <c r="L347" s="12"/>
      <c r="M347" s="12"/>
      <c r="O347" s="291"/>
      <c r="P347" s="291"/>
      <c r="Q347" s="291"/>
    </row>
    <row r="348" spans="1:17" x14ac:dyDescent="0.2">
      <c r="A348" s="83" t="s">
        <v>182</v>
      </c>
      <c r="B348" s="88">
        <v>774302.93088999996</v>
      </c>
      <c r="C348" s="88">
        <v>218155.32282999999</v>
      </c>
      <c r="D348" s="88">
        <v>281585.29518999998</v>
      </c>
      <c r="E348" s="12">
        <v>29.07560151966976</v>
      </c>
      <c r="F348" s="93"/>
      <c r="G348" s="88">
        <v>350652.25565999997</v>
      </c>
      <c r="H348" s="88">
        <v>105957.53011000002</v>
      </c>
      <c r="I348" s="88">
        <v>125149.66903999998</v>
      </c>
      <c r="J348" s="12">
        <v>18.113048605489013</v>
      </c>
      <c r="K348" s="12"/>
      <c r="L348" s="12"/>
      <c r="M348" s="12"/>
      <c r="O348" s="291"/>
      <c r="P348" s="291"/>
      <c r="Q348" s="291"/>
    </row>
    <row r="349" spans="1:17" x14ac:dyDescent="0.2">
      <c r="A349" s="83"/>
      <c r="B349" s="88"/>
      <c r="C349" s="88"/>
      <c r="D349" s="88"/>
      <c r="E349" s="12"/>
      <c r="F349" s="88"/>
      <c r="G349" s="88"/>
      <c r="H349" s="88"/>
      <c r="I349" s="94"/>
      <c r="J349" s="12"/>
      <c r="K349" s="12"/>
      <c r="L349" s="12"/>
      <c r="M349" s="12"/>
      <c r="O349" s="291"/>
      <c r="P349" s="291"/>
      <c r="Q349" s="291"/>
    </row>
    <row r="350" spans="1:17" s="20" customFormat="1" x14ac:dyDescent="0.2">
      <c r="A350" s="91" t="s">
        <v>321</v>
      </c>
      <c r="B350" s="21">
        <v>19563.502601000004</v>
      </c>
      <c r="C350" s="21">
        <v>6744.59159</v>
      </c>
      <c r="D350" s="21">
        <v>6108.7671449999989</v>
      </c>
      <c r="E350" s="16">
        <v>-9.4271748928833432</v>
      </c>
      <c r="F350" s="21"/>
      <c r="G350" s="21">
        <v>70558.77784000001</v>
      </c>
      <c r="H350" s="21">
        <v>22807.300789999998</v>
      </c>
      <c r="I350" s="21">
        <v>20241.60267</v>
      </c>
      <c r="J350" s="16">
        <v>-11.249459739334625</v>
      </c>
      <c r="K350" s="16"/>
      <c r="L350" s="16"/>
      <c r="M350" s="16"/>
      <c r="O350" s="291"/>
      <c r="P350" s="291"/>
      <c r="Q350" s="291"/>
    </row>
    <row r="351" spans="1:17" x14ac:dyDescent="0.2">
      <c r="A351" s="83" t="s">
        <v>175</v>
      </c>
      <c r="B351" s="13">
        <v>28.681000000000001</v>
      </c>
      <c r="C351" s="93">
        <v>13.850000000000001</v>
      </c>
      <c r="D351" s="93">
        <v>3.1480000000000001</v>
      </c>
      <c r="E351" s="12">
        <v>-77.270758122743686</v>
      </c>
      <c r="F351" s="13"/>
      <c r="G351" s="93">
        <v>384.62003999999996</v>
      </c>
      <c r="H351" s="93">
        <v>199.16610999999997</v>
      </c>
      <c r="I351" s="93">
        <v>41.517650000000003</v>
      </c>
      <c r="J351" s="12">
        <v>-79.154259728223835</v>
      </c>
      <c r="K351" s="12"/>
      <c r="L351" s="12"/>
      <c r="M351" s="12"/>
      <c r="O351" s="291"/>
      <c r="P351" s="291"/>
      <c r="Q351" s="291"/>
    </row>
    <row r="352" spans="1:17" x14ac:dyDescent="0.2">
      <c r="A352" s="83" t="s">
        <v>176</v>
      </c>
      <c r="B352" s="13">
        <v>14610.913961700002</v>
      </c>
      <c r="C352" s="93">
        <v>5268.6589430999993</v>
      </c>
      <c r="D352" s="93">
        <v>5134.7317749999993</v>
      </c>
      <c r="E352" s="12">
        <v>-2.541959340059293</v>
      </c>
      <c r="F352" s="93"/>
      <c r="G352" s="93">
        <v>50963.75910000001</v>
      </c>
      <c r="H352" s="93">
        <v>16331.040079999997</v>
      </c>
      <c r="I352" s="93">
        <v>14130.089310000001</v>
      </c>
      <c r="J352" s="12">
        <v>-13.477101024909103</v>
      </c>
      <c r="K352" s="12"/>
      <c r="L352" s="12"/>
      <c r="M352" s="12"/>
      <c r="O352" s="291"/>
      <c r="P352" s="291"/>
      <c r="Q352" s="291"/>
    </row>
    <row r="353" spans="1:18" x14ac:dyDescent="0.2">
      <c r="A353" s="83" t="s">
        <v>177</v>
      </c>
      <c r="B353" s="13">
        <v>485.60187810000002</v>
      </c>
      <c r="C353" s="93">
        <v>171.49323570000001</v>
      </c>
      <c r="D353" s="93">
        <v>207.77284000000003</v>
      </c>
      <c r="E353" s="12">
        <v>21.155122621550731</v>
      </c>
      <c r="F353" s="93"/>
      <c r="G353" s="93">
        <v>5910.7661799999996</v>
      </c>
      <c r="H353" s="93">
        <v>2182.10914</v>
      </c>
      <c r="I353" s="93">
        <v>2410.0574300000003</v>
      </c>
      <c r="J353" s="12">
        <v>10.446236891707457</v>
      </c>
      <c r="K353" s="12"/>
      <c r="L353" s="12"/>
      <c r="M353" s="12"/>
      <c r="O353" s="291"/>
      <c r="P353" s="291"/>
      <c r="Q353" s="291"/>
    </row>
    <row r="354" spans="1:18" x14ac:dyDescent="0.2">
      <c r="A354" s="83" t="s">
        <v>178</v>
      </c>
      <c r="B354" s="13">
        <v>4438.3057612000002</v>
      </c>
      <c r="C354" s="93">
        <v>1290.5894112000001</v>
      </c>
      <c r="D354" s="93">
        <v>763.11452999999995</v>
      </c>
      <c r="E354" s="12">
        <v>-40.870851459222024</v>
      </c>
      <c r="F354" s="93"/>
      <c r="G354" s="93">
        <v>13299.632520000001</v>
      </c>
      <c r="H354" s="93">
        <v>4094.9854600000008</v>
      </c>
      <c r="I354" s="93">
        <v>3659.9382800000003</v>
      </c>
      <c r="J354" s="12">
        <v>-10.623900481443968</v>
      </c>
      <c r="K354" s="12"/>
      <c r="L354" s="12"/>
      <c r="M354" s="12"/>
      <c r="O354" s="291"/>
      <c r="P354" s="291"/>
      <c r="Q354" s="291"/>
    </row>
    <row r="355" spans="1:18" x14ac:dyDescent="0.2">
      <c r="A355" s="83"/>
      <c r="B355" s="93"/>
      <c r="C355" s="93"/>
      <c r="D355" s="93"/>
      <c r="E355" s="12"/>
      <c r="F355" s="93"/>
      <c r="G355" s="93"/>
      <c r="H355" s="93"/>
      <c r="I355" s="93"/>
      <c r="J355" s="12"/>
      <c r="K355" s="12"/>
      <c r="L355" s="12"/>
      <c r="M355" s="12"/>
      <c r="O355" s="291"/>
      <c r="P355" s="291"/>
      <c r="Q355" s="291"/>
    </row>
    <row r="356" spans="1:18" s="20" customFormat="1" x14ac:dyDescent="0.2">
      <c r="A356" s="91" t="s">
        <v>183</v>
      </c>
      <c r="B356" s="21">
        <v>3459.7904280000002</v>
      </c>
      <c r="C356" s="21">
        <v>1217.7374</v>
      </c>
      <c r="D356" s="21">
        <v>509.76856299999997</v>
      </c>
      <c r="E356" s="16">
        <v>-58.13805480557631</v>
      </c>
      <c r="F356" s="21"/>
      <c r="G356" s="21">
        <v>7950.4817100000018</v>
      </c>
      <c r="H356" s="21">
        <v>2581.6933200000003</v>
      </c>
      <c r="I356" s="21">
        <v>1918.0923300000002</v>
      </c>
      <c r="J356" s="16">
        <v>-25.704098347359093</v>
      </c>
      <c r="K356" s="16"/>
      <c r="L356" s="16"/>
      <c r="M356" s="16"/>
      <c r="O356" s="291"/>
      <c r="P356" s="291"/>
      <c r="Q356" s="291"/>
    </row>
    <row r="357" spans="1:18" x14ac:dyDescent="0.2">
      <c r="A357" s="83" t="s">
        <v>184</v>
      </c>
      <c r="B357" s="93">
        <v>113.807648</v>
      </c>
      <c r="C357" s="93">
        <v>22.394670000000005</v>
      </c>
      <c r="D357" s="93">
        <v>28.84863</v>
      </c>
      <c r="E357" s="12">
        <v>28.819178849252921</v>
      </c>
      <c r="F357" s="93"/>
      <c r="G357" s="93">
        <v>1794.2612900000001</v>
      </c>
      <c r="H357" s="93">
        <v>471.23424</v>
      </c>
      <c r="I357" s="93">
        <v>482.40208000000007</v>
      </c>
      <c r="J357" s="12">
        <v>2.3699126786712412</v>
      </c>
      <c r="K357" s="12"/>
      <c r="L357" s="12"/>
      <c r="M357" s="12"/>
      <c r="O357" s="291"/>
      <c r="P357" s="291"/>
      <c r="Q357" s="291"/>
    </row>
    <row r="358" spans="1:18" x14ac:dyDescent="0.2">
      <c r="A358" s="83" t="s">
        <v>185</v>
      </c>
      <c r="B358" s="93">
        <v>1.5490500000000003</v>
      </c>
      <c r="C358" s="93">
        <v>0.60139999999999993</v>
      </c>
      <c r="D358" s="93">
        <v>0.82479999999999998</v>
      </c>
      <c r="E358" s="12">
        <v>37.146657798470244</v>
      </c>
      <c r="F358" s="93"/>
      <c r="G358" s="93">
        <v>643.34418000000005</v>
      </c>
      <c r="H358" s="93">
        <v>210.29185000000001</v>
      </c>
      <c r="I358" s="93">
        <v>265.47568000000001</v>
      </c>
      <c r="J358" s="12">
        <v>26.241544786447975</v>
      </c>
      <c r="K358" s="12"/>
      <c r="L358" s="12"/>
      <c r="M358" s="12"/>
      <c r="O358" s="291"/>
      <c r="P358" s="291"/>
      <c r="Q358" s="291"/>
    </row>
    <row r="359" spans="1:18" x14ac:dyDescent="0.2">
      <c r="A359" s="83" t="s">
        <v>388</v>
      </c>
      <c r="B359" s="93">
        <v>3344.4337300000002</v>
      </c>
      <c r="C359" s="93">
        <v>1194.7413300000001</v>
      </c>
      <c r="D359" s="93">
        <v>480.09513299999998</v>
      </c>
      <c r="E359" s="12">
        <v>-59.815976819015717</v>
      </c>
      <c r="F359" s="93"/>
      <c r="G359" s="93">
        <v>5512.8762400000014</v>
      </c>
      <c r="H359" s="93">
        <v>1900.16723</v>
      </c>
      <c r="I359" s="93">
        <v>1170.2145700000001</v>
      </c>
      <c r="J359" s="12">
        <v>-38.415179910243999</v>
      </c>
      <c r="K359" s="12"/>
      <c r="L359" s="12"/>
      <c r="M359" s="12"/>
      <c r="O359" s="291"/>
      <c r="P359" s="291"/>
      <c r="Q359" s="291"/>
    </row>
    <row r="360" spans="1:18" x14ac:dyDescent="0.2">
      <c r="A360" s="83"/>
      <c r="B360" s="88"/>
      <c r="C360" s="88"/>
      <c r="D360" s="88"/>
      <c r="E360" s="12"/>
      <c r="F360" s="88"/>
      <c r="G360" s="88"/>
      <c r="H360" s="88"/>
      <c r="I360" s="93"/>
      <c r="J360" s="12"/>
      <c r="K360" s="12"/>
      <c r="L360" s="12"/>
      <c r="M360" s="12"/>
      <c r="O360" s="291"/>
      <c r="P360" s="291"/>
      <c r="Q360" s="291"/>
    </row>
    <row r="361" spans="1:18" s="20" customFormat="1" x14ac:dyDescent="0.2">
      <c r="A361" s="91" t="s">
        <v>347</v>
      </c>
      <c r="B361" s="21"/>
      <c r="C361" s="21"/>
      <c r="D361" s="21"/>
      <c r="E361" s="16"/>
      <c r="F361" s="21"/>
      <c r="G361" s="21">
        <v>1236.4340100000002</v>
      </c>
      <c r="H361" s="21">
        <v>302.65552000000002</v>
      </c>
      <c r="I361" s="21">
        <v>233.91556000000003</v>
      </c>
      <c r="J361" s="16">
        <v>-22.712276980773382</v>
      </c>
      <c r="K361" s="16"/>
      <c r="L361" s="16"/>
      <c r="M361" s="16"/>
      <c r="O361" s="291"/>
      <c r="P361" s="291"/>
      <c r="Q361" s="291"/>
    </row>
    <row r="362" spans="1:18" ht="22.5" x14ac:dyDescent="0.2">
      <c r="A362" s="95" t="s">
        <v>186</v>
      </c>
      <c r="B362" s="93">
        <v>7.5791832000000001</v>
      </c>
      <c r="C362" s="93">
        <v>5.1133603000000001</v>
      </c>
      <c r="D362" s="93">
        <v>2.4889834999999998</v>
      </c>
      <c r="E362" s="12">
        <v>-51.323917072692886</v>
      </c>
      <c r="F362" s="93"/>
      <c r="G362" s="93">
        <v>160.27185</v>
      </c>
      <c r="H362" s="93">
        <v>100.77949999999998</v>
      </c>
      <c r="I362" s="93">
        <v>72.331310000000002</v>
      </c>
      <c r="J362" s="12">
        <v>-28.228151558600686</v>
      </c>
      <c r="K362" s="12"/>
      <c r="L362" s="12"/>
      <c r="M362" s="12"/>
      <c r="O362" s="291"/>
      <c r="P362" s="291"/>
      <c r="Q362" s="291"/>
    </row>
    <row r="363" spans="1:18" x14ac:dyDescent="0.2">
      <c r="A363" s="83" t="s">
        <v>187</v>
      </c>
      <c r="B363" s="93">
        <v>244.8142239</v>
      </c>
      <c r="C363" s="93">
        <v>63.362929999999992</v>
      </c>
      <c r="D363" s="93">
        <v>165.46430000000001</v>
      </c>
      <c r="E363" s="12">
        <v>161.1373874282645</v>
      </c>
      <c r="F363" s="93"/>
      <c r="G363" s="93">
        <v>1076.1621600000001</v>
      </c>
      <c r="H363" s="93">
        <v>201.87602000000001</v>
      </c>
      <c r="I363" s="93">
        <v>161.58425000000003</v>
      </c>
      <c r="J363" s="12">
        <v>-19.958670673218137</v>
      </c>
      <c r="K363" s="12"/>
      <c r="L363" s="12"/>
      <c r="M363" s="12"/>
      <c r="O363" s="291"/>
      <c r="P363" s="291"/>
      <c r="Q363" s="291"/>
    </row>
    <row r="364" spans="1:18" x14ac:dyDescent="0.2">
      <c r="A364" s="83"/>
      <c r="B364" s="88"/>
      <c r="C364" s="88"/>
      <c r="D364" s="88"/>
      <c r="E364" s="12"/>
      <c r="F364" s="88"/>
      <c r="G364" s="88"/>
      <c r="H364" s="88"/>
      <c r="J364" s="12"/>
      <c r="K364" s="12"/>
      <c r="L364" s="12"/>
      <c r="M364" s="12"/>
      <c r="O364" s="291"/>
      <c r="P364" s="291"/>
      <c r="Q364" s="291"/>
    </row>
    <row r="365" spans="1:18" s="21" customFormat="1" x14ac:dyDescent="0.2">
      <c r="A365" s="86" t="s">
        <v>374</v>
      </c>
      <c r="B365" s="86"/>
      <c r="C365" s="86"/>
      <c r="D365" s="86"/>
      <c r="E365" s="16"/>
      <c r="F365" s="86"/>
      <c r="G365" s="86">
        <v>14331.712100000001</v>
      </c>
      <c r="H365" s="86">
        <v>5237.9119400000009</v>
      </c>
      <c r="I365" s="86">
        <v>3828.5677700000001</v>
      </c>
      <c r="J365" s="16">
        <v>-26.906602977368891</v>
      </c>
      <c r="K365" s="16"/>
      <c r="L365" s="16"/>
      <c r="M365" s="16"/>
      <c r="O365" s="291"/>
      <c r="P365" s="291"/>
      <c r="Q365" s="291"/>
    </row>
    <row r="366" spans="1:18" x14ac:dyDescent="0.2">
      <c r="A366" s="83" t="s">
        <v>188</v>
      </c>
      <c r="B366" s="93">
        <v>5</v>
      </c>
      <c r="C366" s="93">
        <v>1</v>
      </c>
      <c r="D366" s="93">
        <v>4</v>
      </c>
      <c r="E366" s="12">
        <v>300</v>
      </c>
      <c r="F366" s="93"/>
      <c r="G366" s="93">
        <v>165.58294000000001</v>
      </c>
      <c r="H366" s="93">
        <v>28.897939999999998</v>
      </c>
      <c r="I366" s="93">
        <v>68.147000000000006</v>
      </c>
      <c r="J366" s="12">
        <v>135.81957745084944</v>
      </c>
      <c r="K366" s="12"/>
      <c r="L366" s="12"/>
      <c r="M366" s="12"/>
      <c r="O366" s="291"/>
      <c r="P366" s="291"/>
      <c r="Q366" s="291"/>
    </row>
    <row r="367" spans="1:18" x14ac:dyDescent="0.2">
      <c r="A367" s="83" t="s">
        <v>189</v>
      </c>
      <c r="B367" s="93">
        <v>5</v>
      </c>
      <c r="C367" s="93">
        <v>1</v>
      </c>
      <c r="D367" s="93">
        <v>2</v>
      </c>
      <c r="E367" s="12">
        <v>100</v>
      </c>
      <c r="F367" s="93"/>
      <c r="G367" s="93">
        <v>314.87482999999997</v>
      </c>
      <c r="H367" s="93">
        <v>51.9</v>
      </c>
      <c r="I367" s="93">
        <v>50</v>
      </c>
      <c r="J367" s="12">
        <v>-3.6608863198458579</v>
      </c>
      <c r="K367" s="12"/>
      <c r="L367" s="12"/>
      <c r="M367" s="12"/>
      <c r="O367" s="291"/>
      <c r="P367" s="291"/>
      <c r="Q367" s="291"/>
    </row>
    <row r="368" spans="1:18" ht="11.25" customHeight="1" x14ac:dyDescent="0.2">
      <c r="A368" s="95" t="s">
        <v>190</v>
      </c>
      <c r="B368" s="93">
        <v>0</v>
      </c>
      <c r="C368" s="93">
        <v>0</v>
      </c>
      <c r="D368" s="93">
        <v>0</v>
      </c>
      <c r="E368" s="12" t="s">
        <v>527</v>
      </c>
      <c r="F368" s="93"/>
      <c r="G368" s="93">
        <v>0</v>
      </c>
      <c r="H368" s="93">
        <v>0</v>
      </c>
      <c r="I368" s="93">
        <v>0</v>
      </c>
      <c r="J368" s="12" t="s">
        <v>527</v>
      </c>
      <c r="K368" s="12"/>
      <c r="L368" s="12"/>
      <c r="M368" s="12"/>
      <c r="O368" s="291"/>
      <c r="P368" s="291"/>
      <c r="Q368" s="291"/>
      <c r="R368" s="22"/>
    </row>
    <row r="369" spans="1:22" ht="12.75" x14ac:dyDescent="0.2">
      <c r="A369" s="83" t="s">
        <v>191</v>
      </c>
      <c r="B369" s="93"/>
      <c r="C369" s="93"/>
      <c r="D369" s="93"/>
      <c r="E369" s="12"/>
      <c r="F369" s="88"/>
      <c r="G369" s="93">
        <v>13851.254330000002</v>
      </c>
      <c r="H369" s="93">
        <v>5157.1140000000005</v>
      </c>
      <c r="I369" s="93">
        <v>3710.4207700000002</v>
      </c>
      <c r="J369" s="12">
        <v>-28.052380265396508</v>
      </c>
      <c r="K369" s="12"/>
      <c r="L369" s="12"/>
      <c r="M369" s="12"/>
      <c r="O369" s="291"/>
      <c r="P369" s="291"/>
      <c r="Q369" s="291"/>
      <c r="R369" s="246"/>
    </row>
    <row r="370" spans="1:22" ht="12.75" x14ac:dyDescent="0.2">
      <c r="B370" s="93"/>
      <c r="C370" s="93"/>
      <c r="D370" s="93"/>
      <c r="F370" s="88"/>
      <c r="G370" s="88"/>
      <c r="H370" s="88"/>
      <c r="I370" s="93"/>
      <c r="O370" s="291"/>
      <c r="P370" s="291"/>
      <c r="Q370" s="291"/>
      <c r="R370" s="246"/>
    </row>
    <row r="371" spans="1:22" ht="12.75" x14ac:dyDescent="0.2">
      <c r="A371" s="96"/>
      <c r="B371" s="96"/>
      <c r="C371" s="97"/>
      <c r="D371" s="97"/>
      <c r="E371" s="97"/>
      <c r="F371" s="97"/>
      <c r="G371" s="97"/>
      <c r="H371" s="97"/>
      <c r="I371" s="97"/>
      <c r="J371" s="97"/>
      <c r="K371" s="88"/>
      <c r="L371" s="88"/>
      <c r="M371" s="88"/>
      <c r="O371" s="291"/>
      <c r="P371" s="291"/>
      <c r="Q371" s="291"/>
      <c r="R371" s="246"/>
    </row>
    <row r="372" spans="1:22" ht="12.75" x14ac:dyDescent="0.2">
      <c r="A372" s="9" t="s">
        <v>413</v>
      </c>
      <c r="B372" s="88"/>
      <c r="C372" s="88"/>
      <c r="E372" s="88"/>
      <c r="F372" s="88"/>
      <c r="G372" s="88"/>
      <c r="I372" s="92"/>
      <c r="J372" s="88"/>
      <c r="K372" s="88"/>
      <c r="L372" s="88"/>
      <c r="M372" s="88"/>
      <c r="O372" s="291"/>
      <c r="P372" s="291"/>
      <c r="Q372" s="291"/>
      <c r="R372" s="22"/>
    </row>
    <row r="373" spans="1:22" ht="20.100000000000001" customHeight="1" x14ac:dyDescent="0.2">
      <c r="A373" s="404" t="s">
        <v>201</v>
      </c>
      <c r="B373" s="404"/>
      <c r="C373" s="404"/>
      <c r="D373" s="404"/>
      <c r="E373" s="404"/>
      <c r="F373" s="404"/>
      <c r="G373" s="404"/>
      <c r="H373" s="404"/>
      <c r="I373" s="404"/>
      <c r="J373" s="404"/>
      <c r="K373" s="357"/>
      <c r="L373" s="357"/>
      <c r="M373" s="357"/>
      <c r="N373" s="108"/>
      <c r="O373" s="291"/>
      <c r="P373" s="291"/>
      <c r="Q373" s="291"/>
      <c r="R373" s="246"/>
      <c r="S373" s="108"/>
    </row>
    <row r="374" spans="1:22" ht="20.100000000000001" customHeight="1" x14ac:dyDescent="0.2">
      <c r="A374" s="405" t="s">
        <v>225</v>
      </c>
      <c r="B374" s="405"/>
      <c r="C374" s="405"/>
      <c r="D374" s="405"/>
      <c r="E374" s="405"/>
      <c r="F374" s="405"/>
      <c r="G374" s="405"/>
      <c r="H374" s="405"/>
      <c r="I374" s="405"/>
      <c r="J374" s="405"/>
      <c r="K374" s="357"/>
      <c r="L374" s="357"/>
      <c r="M374" s="357"/>
      <c r="N374" s="108"/>
      <c r="O374" s="291"/>
      <c r="P374" s="291"/>
      <c r="Q374" s="291"/>
      <c r="R374" s="246"/>
      <c r="S374" s="108"/>
      <c r="T374" s="108"/>
    </row>
    <row r="375" spans="1:22" s="20" customFormat="1" ht="12.75" x14ac:dyDescent="0.2">
      <c r="A375" s="17"/>
      <c r="B375" s="406" t="s">
        <v>101</v>
      </c>
      <c r="C375" s="406"/>
      <c r="D375" s="406"/>
      <c r="E375" s="406"/>
      <c r="F375" s="358"/>
      <c r="G375" s="406" t="s">
        <v>423</v>
      </c>
      <c r="H375" s="406"/>
      <c r="I375" s="406"/>
      <c r="J375" s="406"/>
      <c r="K375" s="358"/>
      <c r="L375" s="358"/>
      <c r="M375" s="358"/>
      <c r="N375" s="108"/>
      <c r="O375" s="291"/>
      <c r="P375" s="291"/>
      <c r="Q375" s="291"/>
      <c r="R375" s="22"/>
      <c r="S375" s="22"/>
      <c r="T375" s="108"/>
    </row>
    <row r="376" spans="1:22" s="20" customFormat="1" ht="12.75" x14ac:dyDescent="0.2">
      <c r="A376" s="17" t="s">
        <v>258</v>
      </c>
      <c r="B376" s="409">
        <v>2019</v>
      </c>
      <c r="C376" s="407" t="s">
        <v>512</v>
      </c>
      <c r="D376" s="407"/>
      <c r="E376" s="407"/>
      <c r="F376" s="358"/>
      <c r="G376" s="409">
        <v>2019</v>
      </c>
      <c r="H376" s="407" t="s">
        <v>512</v>
      </c>
      <c r="I376" s="407"/>
      <c r="J376" s="407"/>
      <c r="K376" s="358"/>
      <c r="L376" s="358"/>
      <c r="M376" s="358"/>
      <c r="N376" s="108"/>
      <c r="O376" s="291"/>
      <c r="P376" s="291"/>
      <c r="Q376" s="291"/>
      <c r="R376" s="246"/>
      <c r="S376" s="246"/>
      <c r="T376" s="27"/>
      <c r="U376" s="27"/>
    </row>
    <row r="377" spans="1:22" s="20" customFormat="1" ht="12.75" x14ac:dyDescent="0.2">
      <c r="A377" s="123"/>
      <c r="B377" s="412"/>
      <c r="C377" s="256">
        <v>2019</v>
      </c>
      <c r="D377" s="256">
        <v>2020</v>
      </c>
      <c r="E377" s="359" t="s">
        <v>524</v>
      </c>
      <c r="F377" s="125"/>
      <c r="G377" s="412"/>
      <c r="H377" s="256">
        <v>2019</v>
      </c>
      <c r="I377" s="256">
        <v>2020</v>
      </c>
      <c r="J377" s="359" t="s">
        <v>524</v>
      </c>
      <c r="K377" s="358"/>
      <c r="L377" s="358"/>
      <c r="M377" s="358"/>
      <c r="N377" s="108"/>
      <c r="O377" s="291"/>
      <c r="P377" s="291"/>
      <c r="Q377" s="291"/>
      <c r="R377" s="246"/>
      <c r="S377" s="246"/>
      <c r="T377" s="263"/>
      <c r="U377" s="263"/>
    </row>
    <row r="378" spans="1:22" ht="12.75" x14ac:dyDescent="0.2">
      <c r="A378" s="9"/>
      <c r="B378" s="9"/>
      <c r="C378" s="9"/>
      <c r="D378" s="9"/>
      <c r="E378" s="9"/>
      <c r="F378" s="9"/>
      <c r="G378" s="9"/>
      <c r="H378" s="9"/>
      <c r="I378" s="9"/>
      <c r="J378" s="9"/>
      <c r="K378" s="9"/>
      <c r="L378" s="9"/>
      <c r="M378" s="9"/>
      <c r="N378" s="108"/>
      <c r="O378" s="291"/>
      <c r="P378" s="291"/>
      <c r="Q378" s="291"/>
      <c r="R378" s="246"/>
      <c r="S378" s="246"/>
      <c r="T378" s="263"/>
      <c r="U378" s="263"/>
    </row>
    <row r="379" spans="1:22" s="21" customFormat="1" ht="12.75" x14ac:dyDescent="0.2">
      <c r="A379" s="86" t="s">
        <v>407</v>
      </c>
      <c r="B379" s="86"/>
      <c r="C379" s="86"/>
      <c r="D379" s="86"/>
      <c r="E379" s="86"/>
      <c r="F379" s="86"/>
      <c r="G379" s="86">
        <v>6347116</v>
      </c>
      <c r="H379" s="86">
        <v>2059600</v>
      </c>
      <c r="I379" s="86">
        <v>2084571</v>
      </c>
      <c r="J379" s="16">
        <v>1.2124198873567593</v>
      </c>
      <c r="K379" s="16"/>
      <c r="L379" s="16"/>
      <c r="M379" s="16"/>
      <c r="N379" s="108"/>
      <c r="O379" s="291"/>
      <c r="P379" s="291"/>
      <c r="Q379" s="291"/>
      <c r="R379" s="219"/>
      <c r="S379" s="22"/>
      <c r="T379" s="27"/>
      <c r="U379" s="27"/>
    </row>
    <row r="380" spans="1:22" ht="12.75" x14ac:dyDescent="0.2">
      <c r="A380" s="9"/>
      <c r="B380" s="11"/>
      <c r="C380" s="11"/>
      <c r="D380" s="11"/>
      <c r="E380" s="12"/>
      <c r="F380" s="12"/>
      <c r="G380" s="11"/>
      <c r="H380" s="11"/>
      <c r="I380" s="11"/>
      <c r="J380" s="12"/>
      <c r="K380" s="12"/>
      <c r="L380" s="12"/>
      <c r="M380" s="12"/>
      <c r="N380" s="108"/>
      <c r="O380" s="291"/>
      <c r="P380" s="291"/>
      <c r="Q380" s="291"/>
      <c r="R380" s="220"/>
      <c r="S380" s="246"/>
      <c r="T380" s="27"/>
      <c r="U380" s="27"/>
    </row>
    <row r="381" spans="1:22" s="20" customFormat="1" ht="12.75" x14ac:dyDescent="0.2">
      <c r="A381" s="17" t="s">
        <v>255</v>
      </c>
      <c r="B381" s="18"/>
      <c r="C381" s="18"/>
      <c r="D381" s="18"/>
      <c r="E381" s="16"/>
      <c r="F381" s="16"/>
      <c r="G381" s="18">
        <v>1384784</v>
      </c>
      <c r="H381" s="18">
        <v>451709</v>
      </c>
      <c r="I381" s="18">
        <v>458652</v>
      </c>
      <c r="J381" s="16">
        <v>1.5370515088253711</v>
      </c>
      <c r="K381" s="12"/>
      <c r="L381" s="16"/>
      <c r="M381" s="16"/>
      <c r="N381" s="108"/>
      <c r="O381" s="291"/>
      <c r="P381" s="291"/>
      <c r="Q381" s="291"/>
      <c r="R381" s="219"/>
      <c r="S381" s="22"/>
      <c r="T381" s="27"/>
      <c r="U381" s="27"/>
    </row>
    <row r="382" spans="1:22" ht="12.75" x14ac:dyDescent="0.2">
      <c r="A382" s="17"/>
      <c r="B382" s="11"/>
      <c r="C382" s="11"/>
      <c r="D382" s="11"/>
      <c r="E382" s="12"/>
      <c r="F382" s="12"/>
      <c r="G382" s="11"/>
      <c r="H382" s="11"/>
      <c r="I382" s="11"/>
      <c r="J382" s="12"/>
      <c r="K382" s="12"/>
      <c r="L382" s="12"/>
      <c r="M382" s="12"/>
      <c r="N382" s="108"/>
      <c r="O382" s="291"/>
      <c r="P382" s="291"/>
      <c r="Q382" s="291"/>
      <c r="R382" s="220"/>
      <c r="S382" s="246"/>
      <c r="T382" s="263"/>
      <c r="U382" s="263"/>
    </row>
    <row r="383" spans="1:22" ht="12.75" x14ac:dyDescent="0.2">
      <c r="A383" s="9" t="s">
        <v>78</v>
      </c>
      <c r="B383" s="11">
        <v>2409228.0258109001</v>
      </c>
      <c r="C383" s="11">
        <v>664578.22481850011</v>
      </c>
      <c r="D383" s="11">
        <v>800040.45923620008</v>
      </c>
      <c r="E383" s="12">
        <v>20.38318881944943</v>
      </c>
      <c r="F383" s="12"/>
      <c r="G383" s="93">
        <v>457854.84879999998</v>
      </c>
      <c r="H383" s="93">
        <v>130043.01078999999</v>
      </c>
      <c r="I383" s="93">
        <v>161221.10503999999</v>
      </c>
      <c r="J383" s="12">
        <v>23.975217168993396</v>
      </c>
      <c r="K383" s="12"/>
      <c r="L383" s="12"/>
      <c r="M383" s="12"/>
      <c r="N383" s="108"/>
      <c r="O383" s="291"/>
      <c r="P383" s="291"/>
      <c r="Q383" s="291"/>
      <c r="R383" s="220"/>
      <c r="S383" s="246"/>
      <c r="T383" s="263"/>
      <c r="U383" s="263"/>
      <c r="V383" s="22"/>
    </row>
    <row r="384" spans="1:22" ht="12.75" x14ac:dyDescent="0.2">
      <c r="A384" s="9" t="s">
        <v>408</v>
      </c>
      <c r="B384" s="11">
        <v>1144211.3390000004</v>
      </c>
      <c r="C384" s="11">
        <v>421660.19500000001</v>
      </c>
      <c r="D384" s="11">
        <v>409584.92700000003</v>
      </c>
      <c r="E384" s="12">
        <v>-2.8637438731915381</v>
      </c>
      <c r="F384" s="12"/>
      <c r="G384" s="93">
        <v>285480.14273000002</v>
      </c>
      <c r="H384" s="93">
        <v>108411.71257999999</v>
      </c>
      <c r="I384" s="93">
        <v>96592.447450000007</v>
      </c>
      <c r="J384" s="12">
        <v>-10.902203137210137</v>
      </c>
      <c r="K384" s="12"/>
      <c r="L384" s="12"/>
      <c r="M384" s="12"/>
      <c r="N384" s="108"/>
      <c r="O384" s="291"/>
      <c r="P384" s="291"/>
      <c r="Q384" s="291"/>
      <c r="R384" s="220"/>
      <c r="S384" s="246"/>
      <c r="T384" s="193"/>
      <c r="U384" s="193"/>
      <c r="V384" s="246"/>
    </row>
    <row r="385" spans="1:22" ht="12.75" x14ac:dyDescent="0.2">
      <c r="A385" s="9" t="s">
        <v>296</v>
      </c>
      <c r="B385" s="11">
        <v>12067.4</v>
      </c>
      <c r="C385" s="11">
        <v>999.89</v>
      </c>
      <c r="D385" s="11">
        <v>3.5632825000000001</v>
      </c>
      <c r="E385" s="12">
        <v>-99.64363254958046</v>
      </c>
      <c r="F385" s="12"/>
      <c r="G385" s="93">
        <v>3084.8897999999999</v>
      </c>
      <c r="H385" s="93">
        <v>285.20242999999999</v>
      </c>
      <c r="I385" s="93">
        <v>4.1938999999999993</v>
      </c>
      <c r="J385" s="12">
        <v>-98.529500607691176</v>
      </c>
      <c r="K385" s="12"/>
      <c r="L385" s="12"/>
      <c r="M385" s="12"/>
      <c r="N385" s="108"/>
      <c r="O385" s="291"/>
      <c r="P385" s="291"/>
      <c r="Q385" s="291"/>
      <c r="R385" s="220"/>
      <c r="S385" s="246"/>
      <c r="T385" s="263"/>
      <c r="U385" s="28"/>
      <c r="V385" s="246"/>
    </row>
    <row r="386" spans="1:22" ht="12.75" x14ac:dyDescent="0.2">
      <c r="A386" s="9" t="s">
        <v>79</v>
      </c>
      <c r="B386" s="11">
        <v>52110.485612999997</v>
      </c>
      <c r="C386" s="11">
        <v>38268.233</v>
      </c>
      <c r="D386" s="11">
        <v>18421.541246199999</v>
      </c>
      <c r="E386" s="12">
        <v>-51.862054236473377</v>
      </c>
      <c r="F386" s="12"/>
      <c r="G386" s="93">
        <v>15486.633300000003</v>
      </c>
      <c r="H386" s="93">
        <v>11480.35419</v>
      </c>
      <c r="I386" s="93">
        <v>4583.54216</v>
      </c>
      <c r="J386" s="12">
        <v>-60.074906364888029</v>
      </c>
      <c r="K386" s="12"/>
      <c r="L386" s="12"/>
      <c r="M386" s="12"/>
      <c r="N386" s="111"/>
      <c r="O386" s="291"/>
      <c r="P386" s="291"/>
      <c r="Q386" s="291"/>
      <c r="R386" s="246"/>
      <c r="S386" s="246"/>
      <c r="T386" s="27"/>
      <c r="U386" s="27"/>
      <c r="V386" s="246"/>
    </row>
    <row r="387" spans="1:22" ht="12.75" x14ac:dyDescent="0.2">
      <c r="A387" s="10" t="s">
        <v>31</v>
      </c>
      <c r="B387" s="11">
        <v>76869.057140399993</v>
      </c>
      <c r="C387" s="11">
        <v>27052.987555800002</v>
      </c>
      <c r="D387" s="11">
        <v>33770.651554599994</v>
      </c>
      <c r="E387" s="12">
        <v>24.831505152412504</v>
      </c>
      <c r="F387" s="12"/>
      <c r="G387" s="93">
        <v>30885.153549999999</v>
      </c>
      <c r="H387" s="93">
        <v>10806.771289999999</v>
      </c>
      <c r="I387" s="93">
        <v>13672.57309</v>
      </c>
      <c r="J387" s="12">
        <v>26.518575466215879</v>
      </c>
      <c r="K387" s="12"/>
      <c r="L387" s="12"/>
      <c r="M387" s="12"/>
      <c r="N387" s="111"/>
      <c r="O387" s="291"/>
      <c r="P387" s="291"/>
      <c r="Q387" s="291"/>
      <c r="R387" s="246"/>
      <c r="S387" s="246"/>
      <c r="T387" s="263"/>
      <c r="U387" s="263"/>
      <c r="V387" s="22"/>
    </row>
    <row r="388" spans="1:22" ht="12.75" x14ac:dyDescent="0.2">
      <c r="A388" s="10" t="s">
        <v>465</v>
      </c>
      <c r="B388" s="11">
        <v>259889.9121895</v>
      </c>
      <c r="C388" s="11">
        <v>75989.725637900003</v>
      </c>
      <c r="D388" s="11">
        <v>75775.030061999991</v>
      </c>
      <c r="E388" s="12">
        <v>-0.28253237407786003</v>
      </c>
      <c r="F388" s="16"/>
      <c r="G388" s="93">
        <v>88490.172679999989</v>
      </c>
      <c r="H388" s="93">
        <v>27431.276969999999</v>
      </c>
      <c r="I388" s="93">
        <v>29467.308229999999</v>
      </c>
      <c r="J388" s="12">
        <v>7.4222985033715076</v>
      </c>
      <c r="K388" s="12"/>
      <c r="L388" s="12"/>
      <c r="M388" s="12"/>
      <c r="N388" s="111"/>
      <c r="O388" s="291"/>
      <c r="P388" s="291"/>
      <c r="Q388" s="291"/>
      <c r="R388" s="246"/>
      <c r="S388" s="246"/>
      <c r="T388" s="263"/>
      <c r="U388" s="263"/>
      <c r="V388" s="22"/>
    </row>
    <row r="389" spans="1:22" ht="12.75" x14ac:dyDescent="0.2">
      <c r="A389" s="10" t="s">
        <v>424</v>
      </c>
      <c r="B389" s="11">
        <v>17275.016449900002</v>
      </c>
      <c r="C389" s="11">
        <v>3218.1550883999998</v>
      </c>
      <c r="D389" s="11">
        <v>4408.6215383999997</v>
      </c>
      <c r="E389" s="12">
        <v>36.992202591201874</v>
      </c>
      <c r="F389" s="16"/>
      <c r="G389" s="93">
        <v>28115.645329999999</v>
      </c>
      <c r="H389" s="93">
        <v>5476.6436699999995</v>
      </c>
      <c r="I389" s="93">
        <v>6664.5812100000003</v>
      </c>
      <c r="J389" s="12">
        <v>21.690977386520387</v>
      </c>
      <c r="K389" s="12"/>
      <c r="L389" s="12"/>
      <c r="M389" s="12"/>
      <c r="N389" s="111"/>
      <c r="O389" s="291"/>
      <c r="P389" s="291"/>
      <c r="Q389" s="291"/>
      <c r="R389" s="246"/>
      <c r="S389" s="246"/>
      <c r="T389" s="263"/>
      <c r="U389" s="263"/>
      <c r="V389" s="22"/>
    </row>
    <row r="390" spans="1:22" ht="12.75" x14ac:dyDescent="0.2">
      <c r="A390" s="10" t="s">
        <v>478</v>
      </c>
      <c r="B390" s="11">
        <v>32303.042740000001</v>
      </c>
      <c r="C390" s="11">
        <v>10544.265100000002</v>
      </c>
      <c r="D390" s="11">
        <v>8268.2196454000004</v>
      </c>
      <c r="E390" s="12">
        <v>-21.585624346641296</v>
      </c>
      <c r="F390" s="16"/>
      <c r="G390" s="93">
        <v>14572.432200000001</v>
      </c>
      <c r="H390" s="93">
        <v>4635.4737500000001</v>
      </c>
      <c r="I390" s="93">
        <v>3777.2513900000004</v>
      </c>
      <c r="J390" s="12">
        <v>-18.514231905638539</v>
      </c>
      <c r="K390" s="12"/>
      <c r="L390" s="12"/>
      <c r="M390" s="12"/>
      <c r="N390" s="111"/>
      <c r="O390" s="291"/>
      <c r="P390" s="291"/>
      <c r="Q390" s="291"/>
      <c r="R390" s="246"/>
      <c r="S390" s="246"/>
      <c r="T390" s="263"/>
      <c r="U390" s="263"/>
      <c r="V390" s="22"/>
    </row>
    <row r="391" spans="1:22" ht="12.75" x14ac:dyDescent="0.2">
      <c r="A391" s="10" t="s">
        <v>369</v>
      </c>
      <c r="B391" s="11">
        <v>2565.9854588000003</v>
      </c>
      <c r="C391" s="11">
        <v>759.09263299999986</v>
      </c>
      <c r="D391" s="11">
        <v>916.30664999999999</v>
      </c>
      <c r="E391" s="12">
        <v>20.710781552269424</v>
      </c>
      <c r="F391" s="16"/>
      <c r="G391" s="93">
        <v>17259.141150000003</v>
      </c>
      <c r="H391" s="93">
        <v>4974.1282499999998</v>
      </c>
      <c r="I391" s="93">
        <v>6377.1438799999996</v>
      </c>
      <c r="J391" s="12">
        <v>28.206261670072536</v>
      </c>
      <c r="K391" s="12"/>
      <c r="L391" s="12"/>
      <c r="M391" s="12"/>
      <c r="N391" s="111"/>
      <c r="O391" s="291"/>
      <c r="P391" s="291"/>
      <c r="Q391" s="291"/>
      <c r="R391" s="246"/>
      <c r="S391" s="246"/>
      <c r="T391" s="263"/>
      <c r="U391" s="263"/>
      <c r="V391" s="22"/>
    </row>
    <row r="392" spans="1:22" ht="12.75" x14ac:dyDescent="0.2">
      <c r="A392" s="10" t="s">
        <v>479</v>
      </c>
      <c r="B392" s="11">
        <v>6982.3063093999999</v>
      </c>
      <c r="C392" s="11">
        <v>2229.5590155999998</v>
      </c>
      <c r="D392" s="11">
        <v>3215.2420000000002</v>
      </c>
      <c r="E392" s="12">
        <v>44.209773210902966</v>
      </c>
      <c r="F392" s="16"/>
      <c r="G392" s="93">
        <v>6973.4129800000001</v>
      </c>
      <c r="H392" s="93">
        <v>2108.9146799999999</v>
      </c>
      <c r="I392" s="93">
        <v>2446.2798399999997</v>
      </c>
      <c r="J392" s="12">
        <v>15.997098564461581</v>
      </c>
      <c r="K392" s="12"/>
      <c r="L392" s="12"/>
      <c r="M392" s="12"/>
      <c r="N392" s="111"/>
      <c r="O392" s="291"/>
      <c r="P392" s="291"/>
      <c r="Q392" s="291"/>
      <c r="R392" s="246"/>
      <c r="S392" s="246"/>
      <c r="T392" s="263"/>
      <c r="U392" s="263"/>
      <c r="V392" s="22"/>
    </row>
    <row r="393" spans="1:22" ht="12.75" x14ac:dyDescent="0.2">
      <c r="A393" s="10" t="s">
        <v>171</v>
      </c>
      <c r="B393" s="11">
        <v>5544.2012769000003</v>
      </c>
      <c r="C393" s="11">
        <v>4338.9070769</v>
      </c>
      <c r="D393" s="11">
        <v>1716.3627799999999</v>
      </c>
      <c r="E393" s="12">
        <v>-60.442508918022689</v>
      </c>
      <c r="F393" s="16"/>
      <c r="G393" s="93">
        <v>8273.3230299999996</v>
      </c>
      <c r="H393" s="93">
        <v>7238.3646600000002</v>
      </c>
      <c r="I393" s="93">
        <v>1883.3997300000001</v>
      </c>
      <c r="J393" s="12">
        <v>-73.980314360122321</v>
      </c>
      <c r="K393" s="12"/>
      <c r="L393" s="12"/>
      <c r="M393" s="12"/>
      <c r="N393" s="111"/>
      <c r="O393" s="291"/>
      <c r="P393" s="291"/>
      <c r="Q393" s="291"/>
      <c r="R393" s="246"/>
      <c r="S393" s="246"/>
      <c r="T393" s="263"/>
      <c r="U393" s="263"/>
      <c r="V393" s="22"/>
    </row>
    <row r="394" spans="1:22" ht="12.75" x14ac:dyDescent="0.2">
      <c r="A394" s="10" t="s">
        <v>368</v>
      </c>
      <c r="B394" s="11">
        <v>3161.1563955000001</v>
      </c>
      <c r="C394" s="11">
        <v>1670.8433032</v>
      </c>
      <c r="D394" s="11">
        <v>1399.5492198999998</v>
      </c>
      <c r="E394" s="12">
        <v>-16.236955481128462</v>
      </c>
      <c r="F394" s="16"/>
      <c r="G394" s="93">
        <v>5694.2380700000003</v>
      </c>
      <c r="H394" s="93">
        <v>3146.8669299999997</v>
      </c>
      <c r="I394" s="93">
        <v>2257.4727200000002</v>
      </c>
      <c r="J394" s="12">
        <v>-28.262847771577043</v>
      </c>
      <c r="K394" s="12"/>
      <c r="L394" s="12"/>
      <c r="M394" s="12"/>
      <c r="N394" s="111"/>
      <c r="O394" s="291"/>
      <c r="P394" s="291"/>
      <c r="Q394" s="291"/>
      <c r="R394" s="246"/>
      <c r="S394" s="246"/>
      <c r="T394" s="263"/>
      <c r="U394" s="263"/>
      <c r="V394" s="22"/>
    </row>
    <row r="395" spans="1:22" ht="12.75" x14ac:dyDescent="0.2">
      <c r="A395" s="10" t="s">
        <v>99</v>
      </c>
      <c r="B395" s="11">
        <v>2106.3764679999999</v>
      </c>
      <c r="C395" s="11">
        <v>1902.308068</v>
      </c>
      <c r="D395" s="11">
        <v>1980.1564952000001</v>
      </c>
      <c r="E395" s="12">
        <v>4.09231441055951</v>
      </c>
      <c r="F395" s="16"/>
      <c r="G395" s="93">
        <v>2665.4012200000002</v>
      </c>
      <c r="H395" s="93">
        <v>2411.48452</v>
      </c>
      <c r="I395" s="93">
        <v>2270.3653100000001</v>
      </c>
      <c r="J395" s="12">
        <v>-5.8519641668692799</v>
      </c>
      <c r="K395" s="12"/>
      <c r="L395" s="12"/>
      <c r="M395" s="12"/>
      <c r="N395" s="111"/>
      <c r="O395" s="291"/>
      <c r="P395" s="291"/>
      <c r="Q395" s="291"/>
      <c r="R395" s="246"/>
      <c r="S395" s="246"/>
      <c r="T395" s="263"/>
      <c r="U395" s="263"/>
      <c r="V395" s="22"/>
    </row>
    <row r="396" spans="1:22" ht="12.75" x14ac:dyDescent="0.2">
      <c r="A396" s="9" t="s">
        <v>80</v>
      </c>
      <c r="B396" s="11"/>
      <c r="C396" s="11"/>
      <c r="D396" s="11"/>
      <c r="E396" s="12"/>
      <c r="F396" s="12"/>
      <c r="G396" s="93">
        <v>419948.56516</v>
      </c>
      <c r="H396" s="93">
        <v>133258.79528999998</v>
      </c>
      <c r="I396" s="93">
        <v>127434.33604999998</v>
      </c>
      <c r="J396" s="12">
        <v>-4.3707878548089241</v>
      </c>
      <c r="K396" s="12"/>
      <c r="L396" s="12"/>
      <c r="M396" s="12"/>
      <c r="N396" s="111"/>
      <c r="O396" s="291"/>
      <c r="P396" s="291"/>
      <c r="Q396" s="291"/>
      <c r="R396" s="246"/>
      <c r="S396" s="246"/>
      <c r="T396" s="263"/>
      <c r="U396" s="263"/>
      <c r="V396" s="246"/>
    </row>
    <row r="397" spans="1:22" ht="12.75" x14ac:dyDescent="0.2">
      <c r="A397" s="9"/>
      <c r="B397" s="11"/>
      <c r="C397" s="11"/>
      <c r="D397" s="11"/>
      <c r="E397" s="12"/>
      <c r="F397" s="12"/>
      <c r="G397" s="11"/>
      <c r="H397" s="11"/>
      <c r="I397" s="11"/>
      <c r="J397" s="12"/>
      <c r="K397" s="12"/>
      <c r="L397" s="12"/>
      <c r="M397" s="12"/>
      <c r="N397" s="111"/>
      <c r="O397" s="291"/>
      <c r="P397" s="291"/>
      <c r="Q397" s="291"/>
      <c r="R397" s="246"/>
      <c r="S397" s="246"/>
      <c r="T397" s="263"/>
      <c r="U397" s="263"/>
      <c r="V397" s="246"/>
    </row>
    <row r="398" spans="1:22" s="20" customFormat="1" ht="12.75" x14ac:dyDescent="0.2">
      <c r="A398" s="17" t="s">
        <v>256</v>
      </c>
      <c r="B398" s="18"/>
      <c r="C398" s="18"/>
      <c r="D398" s="18"/>
      <c r="E398" s="16"/>
      <c r="F398" s="16"/>
      <c r="G398" s="18">
        <v>4962333.0000000009</v>
      </c>
      <c r="H398" s="18">
        <v>1607891</v>
      </c>
      <c r="I398" s="18">
        <v>1625919.9999999998</v>
      </c>
      <c r="J398" s="16">
        <v>1.1212824749936345</v>
      </c>
      <c r="K398" s="12"/>
      <c r="L398" s="16"/>
      <c r="M398" s="16"/>
      <c r="N398" s="179"/>
      <c r="O398" s="291"/>
      <c r="P398" s="291"/>
      <c r="Q398" s="291"/>
      <c r="R398" s="22"/>
      <c r="S398" s="22"/>
      <c r="T398" s="27"/>
      <c r="U398" s="27"/>
      <c r="V398" s="22"/>
    </row>
    <row r="399" spans="1:22" ht="12.75" x14ac:dyDescent="0.2">
      <c r="A399" s="9"/>
      <c r="B399" s="11"/>
      <c r="C399" s="11"/>
      <c r="D399" s="11"/>
      <c r="E399" s="12"/>
      <c r="F399" s="12"/>
      <c r="G399" s="11"/>
      <c r="H399" s="11"/>
      <c r="I399" s="11"/>
      <c r="J399" s="12"/>
      <c r="K399" s="12"/>
      <c r="L399" s="12"/>
      <c r="M399" s="12"/>
      <c r="N399" s="13"/>
      <c r="O399" s="291"/>
      <c r="P399" s="291"/>
      <c r="Q399" s="291"/>
      <c r="R399" s="246"/>
      <c r="S399" s="246"/>
      <c r="T399" s="263"/>
      <c r="U399" s="263"/>
    </row>
    <row r="400" spans="1:22" ht="11.25" customHeight="1" x14ac:dyDescent="0.2">
      <c r="A400" s="9" t="s">
        <v>81</v>
      </c>
      <c r="B400" s="206">
        <v>291.43365</v>
      </c>
      <c r="C400" s="206">
        <v>280.13400000000001</v>
      </c>
      <c r="D400" s="206">
        <v>23.395278400000002</v>
      </c>
      <c r="E400" s="12">
        <v>-91.64854019861923</v>
      </c>
      <c r="F400" s="12"/>
      <c r="G400" s="207">
        <v>145.09414999999998</v>
      </c>
      <c r="H400" s="207">
        <v>131.62625</v>
      </c>
      <c r="I400" s="207">
        <v>32.960480000000004</v>
      </c>
      <c r="J400" s="12">
        <v>-74.959037426045342</v>
      </c>
      <c r="K400" s="12"/>
      <c r="L400" s="12"/>
      <c r="M400" s="12"/>
      <c r="N400" s="13"/>
      <c r="O400" s="291"/>
      <c r="P400" s="291"/>
      <c r="Q400" s="291"/>
      <c r="R400" s="246"/>
      <c r="S400" s="246"/>
      <c r="T400" s="263"/>
      <c r="U400" s="263"/>
      <c r="V400" s="13"/>
    </row>
    <row r="401" spans="1:23" ht="12.75" x14ac:dyDescent="0.2">
      <c r="A401" s="9" t="s">
        <v>82</v>
      </c>
      <c r="B401" s="206">
        <v>126065.06524889998</v>
      </c>
      <c r="C401" s="206">
        <v>40533.285948100005</v>
      </c>
      <c r="D401" s="206">
        <v>46171.486862400001</v>
      </c>
      <c r="E401" s="12">
        <v>13.910051411867542</v>
      </c>
      <c r="F401" s="12"/>
      <c r="G401" s="207">
        <v>59591.049590000002</v>
      </c>
      <c r="H401" s="207">
        <v>19072.184330000004</v>
      </c>
      <c r="I401" s="207">
        <v>22544.672659999997</v>
      </c>
      <c r="J401" s="12">
        <v>18.2070824710826</v>
      </c>
      <c r="K401" s="12"/>
      <c r="L401" s="12"/>
      <c r="M401" s="12"/>
      <c r="O401" s="291"/>
      <c r="P401" s="291"/>
      <c r="Q401" s="291"/>
      <c r="R401" s="246"/>
      <c r="S401" s="246"/>
      <c r="T401" s="263"/>
      <c r="U401" s="263"/>
    </row>
    <row r="402" spans="1:23" ht="12.75" x14ac:dyDescent="0.2">
      <c r="A402" s="9" t="s">
        <v>83</v>
      </c>
      <c r="B402" s="206">
        <v>27380.79</v>
      </c>
      <c r="C402" s="206">
        <v>11755.99</v>
      </c>
      <c r="D402" s="206">
        <v>8522.7541899999997</v>
      </c>
      <c r="E402" s="12">
        <v>-27.502879893569158</v>
      </c>
      <c r="F402" s="12"/>
      <c r="G402" s="207">
        <v>9821.5001899999988</v>
      </c>
      <c r="H402" s="207">
        <v>4227.0591699999995</v>
      </c>
      <c r="I402" s="207">
        <v>3120.6218199999998</v>
      </c>
      <c r="J402" s="12">
        <v>-26.175109112560634</v>
      </c>
      <c r="K402" s="12"/>
      <c r="L402" s="12"/>
      <c r="M402" s="12"/>
      <c r="N402" s="13"/>
      <c r="O402" s="291"/>
      <c r="P402" s="291"/>
      <c r="Q402" s="291"/>
      <c r="R402" s="246"/>
      <c r="S402" s="246"/>
    </row>
    <row r="403" spans="1:23" ht="12.75" x14ac:dyDescent="0.2">
      <c r="A403" s="9" t="s">
        <v>84</v>
      </c>
      <c r="B403" s="206">
        <v>15282.8480244</v>
      </c>
      <c r="C403" s="206">
        <v>5020.7316860000001</v>
      </c>
      <c r="D403" s="206">
        <v>4527.8590454000005</v>
      </c>
      <c r="E403" s="12">
        <v>-9.8167492593628225</v>
      </c>
      <c r="F403" s="12"/>
      <c r="G403" s="207">
        <v>4700.7308200000007</v>
      </c>
      <c r="H403" s="207">
        <v>1589.77928</v>
      </c>
      <c r="I403" s="207">
        <v>1309.25818</v>
      </c>
      <c r="J403" s="12">
        <v>-17.645285954412486</v>
      </c>
      <c r="K403" s="12"/>
      <c r="L403" s="12"/>
      <c r="M403" s="12"/>
      <c r="O403" s="291"/>
      <c r="P403" s="291"/>
      <c r="Q403" s="291"/>
      <c r="R403" s="246"/>
      <c r="S403" s="246"/>
    </row>
    <row r="404" spans="1:23" ht="12.75" x14ac:dyDescent="0.2">
      <c r="A404" s="9" t="s">
        <v>476</v>
      </c>
      <c r="B404" s="206">
        <v>919206.62967000005</v>
      </c>
      <c r="C404" s="206">
        <v>288532.65873999998</v>
      </c>
      <c r="D404" s="206">
        <v>338284.26430000004</v>
      </c>
      <c r="E404" s="12">
        <v>17.242972000903308</v>
      </c>
      <c r="F404" s="12"/>
      <c r="G404" s="207">
        <v>327127.29305000004</v>
      </c>
      <c r="H404" s="207">
        <v>105193.31457999999</v>
      </c>
      <c r="I404" s="207">
        <v>122762.56946000001</v>
      </c>
      <c r="J404" s="12">
        <v>16.701874021317707</v>
      </c>
      <c r="K404" s="12"/>
      <c r="L404" s="12"/>
      <c r="M404" s="12"/>
      <c r="N404" s="13"/>
      <c r="O404" s="291"/>
      <c r="P404" s="291"/>
      <c r="Q404" s="291"/>
      <c r="R404" s="246"/>
      <c r="S404" s="246"/>
    </row>
    <row r="405" spans="1:23" ht="12.75" x14ac:dyDescent="0.2">
      <c r="A405" s="9" t="s">
        <v>410</v>
      </c>
      <c r="B405" s="206">
        <v>31582.546839999999</v>
      </c>
      <c r="C405" s="206">
        <v>9591.3799999999992</v>
      </c>
      <c r="D405" s="206">
        <v>12372.269189999999</v>
      </c>
      <c r="E405" s="12">
        <v>28.993629592404858</v>
      </c>
      <c r="F405" s="12"/>
      <c r="G405" s="207">
        <v>27476.0602</v>
      </c>
      <c r="H405" s="207">
        <v>7966.9525999999996</v>
      </c>
      <c r="I405" s="207">
        <v>10473.677720000002</v>
      </c>
      <c r="J405" s="12">
        <v>31.464039587733993</v>
      </c>
      <c r="K405" s="12"/>
      <c r="L405" s="12"/>
      <c r="M405" s="12"/>
      <c r="O405" s="291"/>
      <c r="P405" s="291"/>
      <c r="Q405" s="291"/>
      <c r="R405" s="246"/>
      <c r="S405" s="246"/>
    </row>
    <row r="406" spans="1:23" x14ac:dyDescent="0.2">
      <c r="A406" s="9" t="s">
        <v>409</v>
      </c>
      <c r="B406" s="206">
        <v>66081.634310299996</v>
      </c>
      <c r="C406" s="206">
        <v>21874.087339700003</v>
      </c>
      <c r="D406" s="206">
        <v>22248.063604200001</v>
      </c>
      <c r="E406" s="12">
        <v>1.7096771110594204</v>
      </c>
      <c r="F406" s="12"/>
      <c r="G406" s="207">
        <v>68085.28532000001</v>
      </c>
      <c r="H406" s="207">
        <v>21980.056829999998</v>
      </c>
      <c r="I406" s="207">
        <v>23710.476859999999</v>
      </c>
      <c r="J406" s="12">
        <v>7.8726822381923682</v>
      </c>
      <c r="K406" s="12"/>
      <c r="L406" s="12"/>
      <c r="M406" s="12"/>
      <c r="O406" s="291"/>
      <c r="P406" s="291"/>
      <c r="Q406" s="291"/>
      <c r="R406" s="13"/>
      <c r="S406" s="13"/>
    </row>
    <row r="407" spans="1:23" x14ac:dyDescent="0.2">
      <c r="A407" s="9" t="s">
        <v>85</v>
      </c>
      <c r="B407" s="206">
        <v>5173.43</v>
      </c>
      <c r="C407" s="206">
        <v>703.75</v>
      </c>
      <c r="D407" s="206">
        <v>901</v>
      </c>
      <c r="E407" s="12">
        <v>28.028419182948483</v>
      </c>
      <c r="F407" s="12"/>
      <c r="G407" s="207">
        <v>3636.1770699999997</v>
      </c>
      <c r="H407" s="207">
        <v>503.27987000000002</v>
      </c>
      <c r="I407" s="207">
        <v>572.30752000000007</v>
      </c>
      <c r="J407" s="12">
        <v>13.71555949575334</v>
      </c>
      <c r="K407" s="12"/>
      <c r="L407" s="12"/>
      <c r="M407" s="12"/>
      <c r="O407" s="291"/>
      <c r="P407" s="291"/>
      <c r="Q407" s="291"/>
      <c r="R407" s="13"/>
      <c r="S407" s="13"/>
    </row>
    <row r="408" spans="1:23" x14ac:dyDescent="0.2">
      <c r="A408" s="9" t="s">
        <v>86</v>
      </c>
      <c r="B408" s="206">
        <v>26481.621137300001</v>
      </c>
      <c r="C408" s="206">
        <v>10994.233148399999</v>
      </c>
      <c r="D408" s="206">
        <v>3370.7698965</v>
      </c>
      <c r="E408" s="12">
        <v>-69.340563811942161</v>
      </c>
      <c r="F408" s="12"/>
      <c r="G408" s="207">
        <v>24648.159690000004</v>
      </c>
      <c r="H408" s="207">
        <v>10384.740990000002</v>
      </c>
      <c r="I408" s="207">
        <v>3534.8512099999994</v>
      </c>
      <c r="J408" s="12">
        <v>-65.96110376364814</v>
      </c>
      <c r="K408" s="12"/>
      <c r="L408" s="12"/>
      <c r="M408" s="12"/>
      <c r="O408" s="291"/>
      <c r="P408" s="291"/>
      <c r="Q408" s="291"/>
    </row>
    <row r="409" spans="1:23" x14ac:dyDescent="0.2">
      <c r="A409" s="9" t="s">
        <v>87</v>
      </c>
      <c r="B409" s="206">
        <v>205605.16035939995</v>
      </c>
      <c r="C409" s="206">
        <v>63476.330147100016</v>
      </c>
      <c r="D409" s="206">
        <v>75172.344847399989</v>
      </c>
      <c r="E409" s="12">
        <v>18.425789066878366</v>
      </c>
      <c r="F409" s="12"/>
      <c r="G409" s="207">
        <v>185686.49157999994</v>
      </c>
      <c r="H409" s="207">
        <v>56850.490730000005</v>
      </c>
      <c r="I409" s="207">
        <v>70485.867140000002</v>
      </c>
      <c r="J409" s="12">
        <v>23.98462394064191</v>
      </c>
      <c r="K409" s="12"/>
      <c r="L409" s="12"/>
      <c r="M409" s="12"/>
      <c r="O409" s="291"/>
      <c r="P409" s="291"/>
      <c r="Q409" s="291"/>
    </row>
    <row r="410" spans="1:23" x14ac:dyDescent="0.2">
      <c r="A410" s="9" t="s">
        <v>3</v>
      </c>
      <c r="B410" s="206">
        <v>484287.04432229995</v>
      </c>
      <c r="C410" s="206">
        <v>150810.88900999998</v>
      </c>
      <c r="D410" s="206">
        <v>159082.2664538</v>
      </c>
      <c r="E410" s="12">
        <v>5.4846022711606395</v>
      </c>
      <c r="F410" s="12"/>
      <c r="G410" s="207">
        <v>142156.13679000005</v>
      </c>
      <c r="H410" s="207">
        <v>53546.867170000005</v>
      </c>
      <c r="I410" s="207">
        <v>63195.67113000001</v>
      </c>
      <c r="J410" s="12">
        <v>18.019362233400301</v>
      </c>
      <c r="K410" s="12"/>
      <c r="L410" s="12"/>
      <c r="M410" s="12"/>
      <c r="O410" s="291"/>
      <c r="P410" s="291"/>
      <c r="Q410" s="291"/>
    </row>
    <row r="411" spans="1:23" x14ac:dyDescent="0.2">
      <c r="A411" s="9" t="s">
        <v>64</v>
      </c>
      <c r="B411" s="206">
        <v>13492.038989399998</v>
      </c>
      <c r="C411" s="206">
        <v>5461.1902614999999</v>
      </c>
      <c r="D411" s="206">
        <v>2332.2622400000005</v>
      </c>
      <c r="E411" s="12">
        <v>-57.29388414752998</v>
      </c>
      <c r="F411" s="12"/>
      <c r="G411" s="207">
        <v>32402.758109999999</v>
      </c>
      <c r="H411" s="207">
        <v>12296.871790000001</v>
      </c>
      <c r="I411" s="207">
        <v>6285.2580799999996</v>
      </c>
      <c r="J411" s="12">
        <v>-48.887341534200068</v>
      </c>
      <c r="K411" s="12"/>
      <c r="L411" s="12"/>
      <c r="M411" s="12"/>
      <c r="O411" s="291"/>
      <c r="P411" s="291"/>
      <c r="Q411" s="291"/>
    </row>
    <row r="412" spans="1:23" x14ac:dyDescent="0.2">
      <c r="A412" s="9" t="s">
        <v>65</v>
      </c>
      <c r="B412" s="206">
        <v>2546.2289999999998</v>
      </c>
      <c r="C412" s="206">
        <v>514.5</v>
      </c>
      <c r="D412" s="206">
        <v>2403.8875000000003</v>
      </c>
      <c r="E412" s="12">
        <v>367.2278911564627</v>
      </c>
      <c r="F412" s="16"/>
      <c r="G412" s="207">
        <v>8487.8483500000002</v>
      </c>
      <c r="H412" s="207">
        <v>1542.2899200000002</v>
      </c>
      <c r="I412" s="207">
        <v>8111.066679999999</v>
      </c>
      <c r="J412" s="12">
        <v>425.91063293728837</v>
      </c>
      <c r="K412" s="12"/>
      <c r="L412" s="12"/>
      <c r="M412" s="12"/>
      <c r="O412" s="291"/>
      <c r="P412" s="291"/>
      <c r="Q412" s="291"/>
    </row>
    <row r="413" spans="1:23" x14ac:dyDescent="0.2">
      <c r="A413" s="9" t="s">
        <v>67</v>
      </c>
      <c r="B413" s="206">
        <v>43539.6803162</v>
      </c>
      <c r="C413" s="206">
        <v>17376.656485</v>
      </c>
      <c r="D413" s="206">
        <v>15785.668104099999</v>
      </c>
      <c r="E413" s="12">
        <v>-9.1558947618800204</v>
      </c>
      <c r="F413" s="12"/>
      <c r="G413" s="207">
        <v>173287.15538999997</v>
      </c>
      <c r="H413" s="207">
        <v>66229.354650000008</v>
      </c>
      <c r="I413" s="207">
        <v>63672.598109999999</v>
      </c>
      <c r="J413" s="12">
        <v>-3.8604581812877683</v>
      </c>
      <c r="K413" s="12"/>
      <c r="L413" s="12"/>
      <c r="M413" s="12"/>
      <c r="O413" s="291"/>
      <c r="P413" s="291"/>
      <c r="Q413" s="291"/>
    </row>
    <row r="414" spans="1:23" x14ac:dyDescent="0.2">
      <c r="A414" s="9"/>
      <c r="B414" s="206"/>
      <c r="C414" s="206"/>
      <c r="D414" s="206"/>
      <c r="E414" s="12"/>
      <c r="F414" s="12"/>
      <c r="G414" s="207"/>
      <c r="H414" s="207"/>
      <c r="I414" s="207"/>
      <c r="J414" s="12"/>
      <c r="K414" s="12"/>
      <c r="L414" s="12"/>
      <c r="M414" s="12"/>
      <c r="O414" s="291"/>
      <c r="P414" s="291"/>
      <c r="Q414" s="291"/>
    </row>
    <row r="415" spans="1:23" s="20" customFormat="1" ht="11.25" customHeight="1" x14ac:dyDescent="0.2">
      <c r="A415" s="17" t="s">
        <v>69</v>
      </c>
      <c r="B415" s="18">
        <v>472068.91180430003</v>
      </c>
      <c r="C415" s="18">
        <v>137151.5962882</v>
      </c>
      <c r="D415" s="18">
        <v>140487.3676124</v>
      </c>
      <c r="E415" s="16">
        <v>2.4321782716917539</v>
      </c>
      <c r="F415" s="16"/>
      <c r="G415" s="18">
        <v>1575362.1331400003</v>
      </c>
      <c r="H415" s="18">
        <v>448556.10188000003</v>
      </c>
      <c r="I415" s="18">
        <v>496418.44728000014</v>
      </c>
      <c r="J415" s="16">
        <v>10.670314192449553</v>
      </c>
      <c r="K415" s="12"/>
      <c r="L415" s="16"/>
      <c r="M415" s="16"/>
      <c r="O415" s="291"/>
      <c r="P415" s="291"/>
      <c r="Q415" s="291"/>
      <c r="R415" s="179"/>
      <c r="S415" s="19"/>
      <c r="T415" s="19"/>
      <c r="U415" s="179"/>
      <c r="V415" s="179"/>
      <c r="W415" s="179"/>
    </row>
    <row r="416" spans="1:23" s="20" customFormat="1" ht="11.25" customHeight="1" x14ac:dyDescent="0.2">
      <c r="A416" s="17" t="s">
        <v>452</v>
      </c>
      <c r="B416" s="18">
        <v>101422.48714070002</v>
      </c>
      <c r="C416" s="18">
        <v>31825.385184399995</v>
      </c>
      <c r="D416" s="18">
        <v>32191.915669599995</v>
      </c>
      <c r="E416" s="16">
        <v>1.1516922201452644</v>
      </c>
      <c r="F416" s="16"/>
      <c r="G416" s="18">
        <v>265238.98647</v>
      </c>
      <c r="H416" s="18">
        <v>75462.022920000003</v>
      </c>
      <c r="I416" s="18">
        <v>93556.673970000003</v>
      </c>
      <c r="J416" s="16">
        <v>23.978486594750834</v>
      </c>
      <c r="K416" s="12"/>
      <c r="L416" s="16"/>
      <c r="M416" s="16"/>
      <c r="O416" s="291"/>
      <c r="P416" s="291"/>
      <c r="Q416" s="291"/>
    </row>
    <row r="417" spans="1:22" ht="11.25" customHeight="1" x14ac:dyDescent="0.2">
      <c r="A417" s="9" t="s">
        <v>453</v>
      </c>
      <c r="B417" s="11">
        <v>99185.389748400019</v>
      </c>
      <c r="C417" s="11">
        <v>31079.102249999996</v>
      </c>
      <c r="D417" s="11">
        <v>31447.616719799997</v>
      </c>
      <c r="E417" s="12">
        <v>1.1857307422707066</v>
      </c>
      <c r="F417" s="12"/>
      <c r="G417" s="11">
        <v>248202.76851000002</v>
      </c>
      <c r="H417" s="11">
        <v>70136.091979999997</v>
      </c>
      <c r="I417" s="11">
        <v>88047.52635</v>
      </c>
      <c r="J417" s="12">
        <v>25.538112923525347</v>
      </c>
      <c r="K417" s="12"/>
      <c r="L417" s="12"/>
      <c r="M417" s="12"/>
      <c r="O417" s="291"/>
      <c r="P417" s="291"/>
      <c r="Q417" s="291"/>
      <c r="R417" s="246"/>
    </row>
    <row r="418" spans="1:22" ht="11.25" customHeight="1" x14ac:dyDescent="0.2">
      <c r="A418" s="341" t="s">
        <v>454</v>
      </c>
      <c r="B418" s="206">
        <v>98297.031340400019</v>
      </c>
      <c r="C418" s="206">
        <v>30785.621424999998</v>
      </c>
      <c r="D418" s="206">
        <v>31141.523749799995</v>
      </c>
      <c r="E418" s="12">
        <v>1.1560667231195794</v>
      </c>
      <c r="F418" s="12"/>
      <c r="G418" s="207">
        <v>247282.27376000001</v>
      </c>
      <c r="H418" s="207">
        <v>69855.473499999993</v>
      </c>
      <c r="I418" s="207">
        <v>87688.981530000005</v>
      </c>
      <c r="J418" s="12">
        <v>25.5291491653836</v>
      </c>
      <c r="K418" s="12"/>
      <c r="L418" s="12"/>
      <c r="M418" s="12"/>
      <c r="O418" s="291"/>
      <c r="P418" s="291"/>
      <c r="Q418" s="291"/>
      <c r="R418" s="246"/>
    </row>
    <row r="419" spans="1:22" ht="11.25" customHeight="1" x14ac:dyDescent="0.2">
      <c r="A419" s="341" t="s">
        <v>461</v>
      </c>
      <c r="B419" s="206">
        <v>888.35840800000005</v>
      </c>
      <c r="C419" s="206">
        <v>293.48082500000004</v>
      </c>
      <c r="D419" s="206">
        <v>306.09296999999998</v>
      </c>
      <c r="E419" s="12">
        <v>4.2974340827888682</v>
      </c>
      <c r="F419" s="12"/>
      <c r="G419" s="207">
        <v>920.49474999999995</v>
      </c>
      <c r="H419" s="207">
        <v>280.61847999999998</v>
      </c>
      <c r="I419" s="207">
        <v>358.54482000000002</v>
      </c>
      <c r="J419" s="12">
        <v>27.769496862786823</v>
      </c>
      <c r="K419" s="12"/>
      <c r="L419" s="12"/>
      <c r="M419" s="12"/>
      <c r="O419" s="291"/>
      <c r="P419" s="291"/>
      <c r="Q419" s="291"/>
      <c r="R419" s="246"/>
    </row>
    <row r="420" spans="1:22" ht="11.25" customHeight="1" x14ac:dyDescent="0.2">
      <c r="A420" s="9" t="s">
        <v>455</v>
      </c>
      <c r="B420" s="206">
        <v>2237.0973923000001</v>
      </c>
      <c r="C420" s="206">
        <v>746.28293440000004</v>
      </c>
      <c r="D420" s="206">
        <v>744.29894980000006</v>
      </c>
      <c r="E420" s="12">
        <v>-0.26584885015427062</v>
      </c>
      <c r="F420" s="12"/>
      <c r="G420" s="207">
        <v>17036.217960000002</v>
      </c>
      <c r="H420" s="207">
        <v>5325.9309399999993</v>
      </c>
      <c r="I420" s="207">
        <v>5509.1476199999997</v>
      </c>
      <c r="J420" s="12">
        <v>3.4400874150275911</v>
      </c>
      <c r="K420" s="12"/>
      <c r="L420" s="12"/>
      <c r="M420" s="12"/>
      <c r="O420" s="291"/>
      <c r="P420" s="291"/>
      <c r="Q420" s="291"/>
      <c r="R420" s="246"/>
    </row>
    <row r="421" spans="1:22" s="20" customFormat="1" ht="11.25" customHeight="1" x14ac:dyDescent="0.2">
      <c r="A421" s="17" t="s">
        <v>451</v>
      </c>
      <c r="B421" s="18">
        <v>136013.90646330002</v>
      </c>
      <c r="C421" s="18">
        <v>35371.750969000008</v>
      </c>
      <c r="D421" s="18">
        <v>40358.286329100003</v>
      </c>
      <c r="E421" s="16">
        <v>14.097507823319859</v>
      </c>
      <c r="F421" s="16"/>
      <c r="G421" s="18">
        <v>224713.02545000004</v>
      </c>
      <c r="H421" s="18">
        <v>52246.783140000007</v>
      </c>
      <c r="I421" s="18">
        <v>63253.842129999997</v>
      </c>
      <c r="J421" s="16">
        <v>21.067438660301008</v>
      </c>
      <c r="K421" s="12"/>
      <c r="L421" s="16"/>
      <c r="M421" s="16"/>
      <c r="O421" s="291"/>
      <c r="P421" s="291"/>
      <c r="Q421" s="291"/>
      <c r="R421" s="22"/>
    </row>
    <row r="422" spans="1:22" ht="11.25" customHeight="1" x14ac:dyDescent="0.2">
      <c r="A422" s="9" t="s">
        <v>448</v>
      </c>
      <c r="B422" s="11">
        <v>130167.24870610001</v>
      </c>
      <c r="C422" s="11">
        <v>33583.755760900007</v>
      </c>
      <c r="D422" s="11">
        <v>37644.6886065</v>
      </c>
      <c r="E422" s="12">
        <v>12.091955630310849</v>
      </c>
      <c r="F422" s="12"/>
      <c r="G422" s="11">
        <v>208538.30056000003</v>
      </c>
      <c r="H422" s="11">
        <v>47505.709100000007</v>
      </c>
      <c r="I422" s="11">
        <v>56156.14791</v>
      </c>
      <c r="J422" s="12">
        <v>18.209261526421443</v>
      </c>
      <c r="K422" s="12"/>
      <c r="L422" s="12"/>
      <c r="M422" s="12"/>
      <c r="O422" s="291"/>
      <c r="P422" s="291"/>
      <c r="Q422" s="291"/>
    </row>
    <row r="423" spans="1:22" ht="11.25" customHeight="1" x14ac:dyDescent="0.2">
      <c r="A423" s="341" t="s">
        <v>459</v>
      </c>
      <c r="B423" s="206">
        <v>11972.3876568</v>
      </c>
      <c r="C423" s="206">
        <v>3718.9470035999993</v>
      </c>
      <c r="D423" s="206">
        <v>3727.8373999999999</v>
      </c>
      <c r="E423" s="12">
        <v>0.23905681880904694</v>
      </c>
      <c r="F423" s="12"/>
      <c r="G423" s="207">
        <v>17265.969640000003</v>
      </c>
      <c r="H423" s="207">
        <v>4957.73549</v>
      </c>
      <c r="I423" s="207">
        <v>5428.0860700000003</v>
      </c>
      <c r="J423" s="12">
        <v>9.487206022764255</v>
      </c>
      <c r="K423" s="12"/>
      <c r="L423" s="12"/>
      <c r="M423" s="12"/>
      <c r="O423" s="291"/>
      <c r="P423" s="291"/>
      <c r="Q423" s="291"/>
    </row>
    <row r="424" spans="1:22" ht="11.25" customHeight="1" x14ac:dyDescent="0.2">
      <c r="A424" s="341" t="s">
        <v>460</v>
      </c>
      <c r="B424" s="206">
        <v>118194.86104930002</v>
      </c>
      <c r="C424" s="206">
        <v>29864.808757300005</v>
      </c>
      <c r="D424" s="206">
        <v>33916.851206500003</v>
      </c>
      <c r="E424" s="12">
        <v>13.56795043333247</v>
      </c>
      <c r="F424" s="12"/>
      <c r="G424" s="207">
        <v>191272.33092000004</v>
      </c>
      <c r="H424" s="207">
        <v>42547.973610000008</v>
      </c>
      <c r="I424" s="207">
        <v>50728.061840000002</v>
      </c>
      <c r="J424" s="12">
        <v>19.225564782425835</v>
      </c>
      <c r="K424" s="12"/>
      <c r="L424" s="12"/>
      <c r="M424" s="12"/>
      <c r="O424" s="291"/>
      <c r="P424" s="291"/>
      <c r="Q424" s="291"/>
    </row>
    <row r="425" spans="1:22" ht="11.25" customHeight="1" x14ac:dyDescent="0.2">
      <c r="A425" s="9" t="s">
        <v>450</v>
      </c>
      <c r="B425" s="206">
        <v>5846.6577571999997</v>
      </c>
      <c r="C425" s="206">
        <v>1787.9952081000004</v>
      </c>
      <c r="D425" s="206">
        <v>2713.5977226</v>
      </c>
      <c r="E425" s="12">
        <v>51.767617178548505</v>
      </c>
      <c r="F425" s="12"/>
      <c r="G425" s="207">
        <v>16174.724890000001</v>
      </c>
      <c r="H425" s="207">
        <v>4741.0740399999995</v>
      </c>
      <c r="I425" s="207">
        <v>7097.6942199999994</v>
      </c>
      <c r="J425" s="12">
        <v>49.706462293510185</v>
      </c>
      <c r="K425" s="12"/>
      <c r="L425" s="12"/>
      <c r="M425" s="12"/>
      <c r="O425" s="291"/>
      <c r="P425" s="291"/>
      <c r="Q425" s="291"/>
    </row>
    <row r="426" spans="1:22" s="20" customFormat="1" ht="11.25" customHeight="1" x14ac:dyDescent="0.2">
      <c r="A426" s="17" t="s">
        <v>434</v>
      </c>
      <c r="B426" s="18">
        <v>231041.23406200003</v>
      </c>
      <c r="C426" s="18">
        <v>68689.244154499989</v>
      </c>
      <c r="D426" s="18">
        <v>66079.522491900003</v>
      </c>
      <c r="E426" s="16">
        <v>-3.7993163190586898</v>
      </c>
      <c r="F426" s="16"/>
      <c r="G426" s="18">
        <v>1071017.13011</v>
      </c>
      <c r="H426" s="18">
        <v>316060.44709000003</v>
      </c>
      <c r="I426" s="18">
        <v>333558.76831000013</v>
      </c>
      <c r="J426" s="16">
        <v>5.5363843787189779</v>
      </c>
      <c r="K426" s="12"/>
      <c r="L426" s="16"/>
      <c r="M426" s="16"/>
      <c r="O426" s="291"/>
      <c r="P426" s="291"/>
      <c r="Q426" s="291"/>
    </row>
    <row r="427" spans="1:22" ht="11.25" customHeight="1" x14ac:dyDescent="0.2">
      <c r="A427" s="9" t="s">
        <v>458</v>
      </c>
      <c r="B427" s="11">
        <v>229269.77479840003</v>
      </c>
      <c r="C427" s="11">
        <v>68259.656969899996</v>
      </c>
      <c r="D427" s="11">
        <v>65739.172112800006</v>
      </c>
      <c r="E427" s="12">
        <v>-3.6924956394249477</v>
      </c>
      <c r="F427" s="12"/>
      <c r="G427" s="11">
        <v>1062160.4645</v>
      </c>
      <c r="H427" s="11">
        <v>313990.13686000003</v>
      </c>
      <c r="I427" s="11">
        <v>331499.02483000013</v>
      </c>
      <c r="J427" s="12">
        <v>5.5762541285832867</v>
      </c>
      <c r="K427" s="12"/>
      <c r="L427" s="12"/>
      <c r="M427" s="12"/>
      <c r="O427" s="291"/>
      <c r="P427" s="291"/>
      <c r="Q427" s="291"/>
    </row>
    <row r="428" spans="1:22" ht="11.25" customHeight="1" x14ac:dyDescent="0.2">
      <c r="A428" s="341" t="s">
        <v>70</v>
      </c>
      <c r="B428" s="206">
        <v>227276.63785240002</v>
      </c>
      <c r="C428" s="206">
        <v>67644.780541899992</v>
      </c>
      <c r="D428" s="206">
        <v>65176.822099800003</v>
      </c>
      <c r="E428" s="12">
        <v>-3.6484092672476152</v>
      </c>
      <c r="F428" s="12"/>
      <c r="G428" s="207">
        <v>1059829.2512099999</v>
      </c>
      <c r="H428" s="207">
        <v>313280.35497000004</v>
      </c>
      <c r="I428" s="207">
        <v>330854.7542100001</v>
      </c>
      <c r="J428" s="12">
        <v>5.6097993254901013</v>
      </c>
      <c r="K428" s="12"/>
      <c r="L428" s="12"/>
      <c r="M428" s="12"/>
      <c r="O428" s="291"/>
      <c r="P428" s="291"/>
      <c r="Q428" s="291"/>
      <c r="S428" s="338"/>
      <c r="T428" s="338"/>
    </row>
    <row r="429" spans="1:22" ht="11.25" customHeight="1" x14ac:dyDescent="0.2">
      <c r="A429" s="341" t="s">
        <v>457</v>
      </c>
      <c r="B429" s="206">
        <v>1993.1369459999999</v>
      </c>
      <c r="C429" s="206">
        <v>614.87642800000003</v>
      </c>
      <c r="D429" s="206">
        <v>562.35001299999999</v>
      </c>
      <c r="E429" s="12">
        <v>-8.5425969525050647</v>
      </c>
      <c r="F429" s="12"/>
      <c r="G429" s="207">
        <v>2331.2132900000001</v>
      </c>
      <c r="H429" s="207">
        <v>709.78188999999998</v>
      </c>
      <c r="I429" s="207">
        <v>644.27062000000001</v>
      </c>
      <c r="J429" s="12">
        <v>-9.229774797438111</v>
      </c>
      <c r="K429" s="12"/>
      <c r="L429" s="12"/>
      <c r="M429" s="12"/>
      <c r="O429" s="291"/>
      <c r="P429" s="291"/>
      <c r="Q429" s="291"/>
    </row>
    <row r="430" spans="1:22" ht="11.25" customHeight="1" x14ac:dyDescent="0.2">
      <c r="A430" s="9" t="s">
        <v>449</v>
      </c>
      <c r="B430" s="206">
        <v>1771.4592636</v>
      </c>
      <c r="C430" s="206">
        <v>429.5871846</v>
      </c>
      <c r="D430" s="206">
        <v>340.35037909999994</v>
      </c>
      <c r="E430" s="12">
        <v>-20.772687989538326</v>
      </c>
      <c r="F430" s="12"/>
      <c r="G430" s="207">
        <v>8856.66561</v>
      </c>
      <c r="H430" s="207">
        <v>2070.3102299999996</v>
      </c>
      <c r="I430" s="207">
        <v>2059.7434800000001</v>
      </c>
      <c r="J430" s="12">
        <v>-0.51039452188764756</v>
      </c>
      <c r="K430" s="12"/>
      <c r="L430" s="12"/>
      <c r="M430" s="12"/>
      <c r="O430" s="291"/>
      <c r="P430" s="291"/>
      <c r="Q430" s="291"/>
    </row>
    <row r="431" spans="1:22" s="20" customFormat="1" ht="11.25" customHeight="1" x14ac:dyDescent="0.2">
      <c r="A431" s="17" t="s">
        <v>72</v>
      </c>
      <c r="B431" s="293">
        <v>3591.2841382999995</v>
      </c>
      <c r="C431" s="293">
        <v>1265.2159803</v>
      </c>
      <c r="D431" s="293">
        <v>1857.6431218000002</v>
      </c>
      <c r="E431" s="16">
        <v>46.824190551207522</v>
      </c>
      <c r="F431" s="16"/>
      <c r="G431" s="294">
        <v>14392.991110000001</v>
      </c>
      <c r="H431" s="294">
        <v>4786.8487300000015</v>
      </c>
      <c r="I431" s="294">
        <v>6049.1628700000001</v>
      </c>
      <c r="J431" s="16">
        <v>26.370462306211166</v>
      </c>
      <c r="K431" s="12"/>
      <c r="L431" s="16"/>
      <c r="M431" s="16"/>
      <c r="O431" s="291"/>
      <c r="P431" s="291"/>
      <c r="Q431" s="291"/>
      <c r="R431" s="22"/>
      <c r="S431" s="179"/>
      <c r="T431" s="179"/>
      <c r="U431" s="179"/>
      <c r="V431" s="179"/>
    </row>
    <row r="432" spans="1:22" x14ac:dyDescent="0.2">
      <c r="A432" s="84"/>
      <c r="B432" s="90"/>
      <c r="C432" s="90"/>
      <c r="D432" s="90"/>
      <c r="E432" s="90"/>
      <c r="F432" s="90"/>
      <c r="G432" s="90"/>
      <c r="H432" s="90"/>
      <c r="I432" s="90"/>
      <c r="J432" s="84"/>
      <c r="K432" s="12"/>
      <c r="L432" s="9"/>
      <c r="M432" s="9"/>
      <c r="O432" s="174"/>
    </row>
    <row r="433" spans="1:22" x14ac:dyDescent="0.2">
      <c r="A433" s="9" t="s">
        <v>484</v>
      </c>
      <c r="B433" s="9"/>
      <c r="C433" s="9"/>
      <c r="D433" s="9"/>
      <c r="E433" s="9"/>
      <c r="F433" s="9"/>
      <c r="G433" s="9"/>
      <c r="H433" s="9"/>
      <c r="I433" s="9"/>
      <c r="J433" s="9"/>
      <c r="K433" s="12"/>
      <c r="L433" s="9"/>
      <c r="M433" s="9"/>
      <c r="O433" s="174"/>
    </row>
    <row r="434" spans="1:22" s="20" customFormat="1" ht="11.25" customHeight="1" x14ac:dyDescent="0.2">
      <c r="A434" s="17"/>
      <c r="B434" s="293"/>
      <c r="C434" s="293"/>
      <c r="D434" s="293"/>
      <c r="E434" s="16"/>
      <c r="F434" s="16"/>
      <c r="G434" s="294"/>
      <c r="H434" s="294"/>
      <c r="I434" s="294"/>
      <c r="J434" s="16"/>
      <c r="K434" s="12"/>
      <c r="L434" s="16"/>
      <c r="M434" s="16"/>
      <c r="O434" s="291"/>
      <c r="P434" s="281"/>
      <c r="Q434" s="292"/>
      <c r="R434" s="22"/>
      <c r="S434" s="179"/>
      <c r="T434" s="179"/>
      <c r="U434" s="179"/>
      <c r="V434" s="179"/>
    </row>
    <row r="435" spans="1:22" ht="20.100000000000001" customHeight="1" x14ac:dyDescent="0.2">
      <c r="A435" s="404" t="s">
        <v>481</v>
      </c>
      <c r="B435" s="404"/>
      <c r="C435" s="404"/>
      <c r="D435" s="404"/>
      <c r="E435" s="404"/>
      <c r="F435" s="404"/>
      <c r="G435" s="404"/>
      <c r="H435" s="404"/>
      <c r="I435" s="404"/>
      <c r="J435" s="404"/>
      <c r="K435" s="12"/>
      <c r="L435" s="357"/>
      <c r="M435" s="357"/>
      <c r="N435" s="108"/>
      <c r="O435" s="177"/>
      <c r="P435" s="167"/>
      <c r="Q435" s="167"/>
      <c r="R435" s="246"/>
      <c r="S435" s="108"/>
    </row>
    <row r="436" spans="1:22" ht="20.100000000000001" customHeight="1" x14ac:dyDescent="0.2">
      <c r="A436" s="405" t="s">
        <v>225</v>
      </c>
      <c r="B436" s="405"/>
      <c r="C436" s="405"/>
      <c r="D436" s="405"/>
      <c r="E436" s="405"/>
      <c r="F436" s="405"/>
      <c r="G436" s="405"/>
      <c r="H436" s="405"/>
      <c r="I436" s="405"/>
      <c r="J436" s="405"/>
      <c r="K436" s="12"/>
      <c r="L436" s="357"/>
      <c r="M436" s="357"/>
      <c r="N436" s="108"/>
      <c r="O436" s="177"/>
      <c r="P436" s="167"/>
      <c r="Q436" s="167"/>
      <c r="R436" s="246"/>
      <c r="S436" s="108"/>
      <c r="T436" s="108"/>
    </row>
    <row r="437" spans="1:22" s="20" customFormat="1" ht="12.75" x14ac:dyDescent="0.2">
      <c r="A437" s="17"/>
      <c r="B437" s="408" t="s">
        <v>101</v>
      </c>
      <c r="C437" s="408"/>
      <c r="D437" s="408"/>
      <c r="E437" s="408"/>
      <c r="F437" s="358"/>
      <c r="G437" s="408" t="s">
        <v>423</v>
      </c>
      <c r="H437" s="408"/>
      <c r="I437" s="408"/>
      <c r="J437" s="408"/>
      <c r="K437" s="12"/>
      <c r="L437" s="358"/>
      <c r="M437" s="358"/>
      <c r="N437" s="108"/>
      <c r="O437" s="26"/>
      <c r="P437" s="26"/>
      <c r="Q437" s="22"/>
      <c r="R437" s="22"/>
      <c r="S437" s="22"/>
      <c r="T437" s="108"/>
    </row>
    <row r="438" spans="1:22" s="20" customFormat="1" ht="12.75" x14ac:dyDescent="0.2">
      <c r="A438" s="17" t="s">
        <v>258</v>
      </c>
      <c r="B438" s="409">
        <v>2019</v>
      </c>
      <c r="C438" s="411" t="s">
        <v>512</v>
      </c>
      <c r="D438" s="411"/>
      <c r="E438" s="411"/>
      <c r="F438" s="358"/>
      <c r="G438" s="409">
        <v>2019</v>
      </c>
      <c r="H438" s="411" t="s">
        <v>512</v>
      </c>
      <c r="I438" s="411"/>
      <c r="J438" s="411"/>
      <c r="K438" s="12"/>
      <c r="L438" s="358"/>
      <c r="M438" s="358"/>
      <c r="N438" s="108"/>
      <c r="O438" s="111"/>
      <c r="P438" s="111"/>
      <c r="Q438" s="246"/>
      <c r="R438" s="246"/>
      <c r="S438" s="246"/>
      <c r="T438" s="27"/>
      <c r="U438" s="27"/>
    </row>
    <row r="439" spans="1:22" s="20" customFormat="1" ht="12.75" x14ac:dyDescent="0.2">
      <c r="A439" s="123"/>
      <c r="B439" s="410"/>
      <c r="C439" s="256">
        <v>2019</v>
      </c>
      <c r="D439" s="256">
        <v>2020</v>
      </c>
      <c r="E439" s="359" t="s">
        <v>524</v>
      </c>
      <c r="F439" s="125"/>
      <c r="G439" s="410"/>
      <c r="H439" s="256">
        <v>2019</v>
      </c>
      <c r="I439" s="256">
        <v>2020</v>
      </c>
      <c r="J439" s="359" t="s">
        <v>524</v>
      </c>
      <c r="K439" s="12"/>
      <c r="L439" s="358"/>
      <c r="M439" s="358"/>
      <c r="N439" s="108"/>
      <c r="O439" s="111"/>
      <c r="P439" s="111"/>
      <c r="Q439" s="246"/>
      <c r="R439" s="246"/>
      <c r="S439" s="246"/>
      <c r="T439" s="263"/>
      <c r="U439" s="263"/>
    </row>
    <row r="440" spans="1:22" s="20" customFormat="1" ht="11.25" customHeight="1" x14ac:dyDescent="0.2">
      <c r="A440" s="17" t="s">
        <v>262</v>
      </c>
      <c r="B440" s="293"/>
      <c r="C440" s="293"/>
      <c r="D440" s="293"/>
      <c r="E440" s="16"/>
      <c r="F440" s="16"/>
      <c r="G440" s="294"/>
      <c r="H440" s="294"/>
      <c r="I440" s="294"/>
      <c r="J440" s="16"/>
      <c r="K440" s="12"/>
      <c r="L440" s="16"/>
      <c r="M440" s="16"/>
      <c r="O440" s="291"/>
      <c r="P440" s="281"/>
      <c r="Q440" s="292"/>
      <c r="R440" s="22"/>
      <c r="S440" s="179"/>
      <c r="T440" s="179"/>
      <c r="U440" s="179"/>
      <c r="V440" s="179"/>
    </row>
    <row r="441" spans="1:22" s="20" customFormat="1" ht="11.25" customHeight="1" x14ac:dyDescent="0.2">
      <c r="A441" s="17" t="s">
        <v>466</v>
      </c>
      <c r="B441" s="293">
        <v>226944.3375999</v>
      </c>
      <c r="C441" s="293">
        <v>95751.160759099963</v>
      </c>
      <c r="D441" s="293">
        <v>52380.374064000003</v>
      </c>
      <c r="E441" s="16">
        <v>-45.295311671694904</v>
      </c>
      <c r="F441" s="16"/>
      <c r="G441" s="294">
        <v>221981.54914999998</v>
      </c>
      <c r="H441" s="294">
        <v>90635.592890000014</v>
      </c>
      <c r="I441" s="294">
        <v>52190.277139999991</v>
      </c>
      <c r="J441" s="16">
        <v>-42.417459327109185</v>
      </c>
      <c r="K441" s="12"/>
      <c r="L441" s="16"/>
      <c r="M441" s="16"/>
      <c r="O441" s="291"/>
      <c r="P441" s="281"/>
      <c r="Q441" s="292"/>
      <c r="R441" s="22"/>
      <c r="S441" s="179"/>
      <c r="T441" s="179"/>
      <c r="U441" s="179"/>
      <c r="V441" s="179"/>
    </row>
    <row r="442" spans="1:22" s="20" customFormat="1" ht="11.25" customHeight="1" x14ac:dyDescent="0.2">
      <c r="A442" s="17"/>
      <c r="B442" s="293"/>
      <c r="C442" s="293">
        <v>95.75116075909996</v>
      </c>
      <c r="D442" s="293">
        <v>52.380374064000002</v>
      </c>
      <c r="E442" s="343">
        <v>-0.45295311671694904</v>
      </c>
      <c r="F442" s="16"/>
      <c r="G442" s="294"/>
      <c r="H442" s="294">
        <v>90.635592890000012</v>
      </c>
      <c r="I442" s="294">
        <v>52.190277139999992</v>
      </c>
      <c r="J442" s="343">
        <v>-0.42417459327109186</v>
      </c>
      <c r="K442" s="346"/>
      <c r="L442" s="343"/>
      <c r="M442" s="343"/>
      <c r="O442" s="291"/>
      <c r="P442" s="281"/>
      <c r="Q442" s="292"/>
      <c r="R442" s="22"/>
      <c r="S442" s="179"/>
      <c r="T442" s="179"/>
      <c r="U442" s="179"/>
      <c r="V442" s="179"/>
    </row>
    <row r="443" spans="1:22" s="20" customFormat="1" ht="11.25" customHeight="1" x14ac:dyDescent="0.2">
      <c r="A443" s="17" t="s">
        <v>10</v>
      </c>
      <c r="B443" s="293"/>
      <c r="C443" s="293"/>
      <c r="D443" s="293"/>
      <c r="E443" s="16"/>
      <c r="F443" s="16"/>
      <c r="G443" s="294"/>
      <c r="H443" s="294"/>
      <c r="I443" s="294"/>
      <c r="J443" s="16"/>
      <c r="K443" s="12"/>
      <c r="L443" s="16"/>
      <c r="M443" s="16"/>
      <c r="O443" s="291"/>
      <c r="P443" s="281"/>
      <c r="Q443" s="292"/>
      <c r="R443" s="22"/>
      <c r="S443" s="179"/>
      <c r="T443" s="179"/>
      <c r="U443" s="179"/>
      <c r="V443" s="179"/>
    </row>
    <row r="444" spans="1:22" s="20" customFormat="1" ht="11.25" customHeight="1" x14ac:dyDescent="0.2">
      <c r="A444" s="17" t="s">
        <v>352</v>
      </c>
      <c r="B444" s="294">
        <v>225683.33587490005</v>
      </c>
      <c r="C444" s="294">
        <v>82492.693895400022</v>
      </c>
      <c r="D444" s="294">
        <v>106094.4649475</v>
      </c>
      <c r="E444" s="16">
        <v>28.610741070023494</v>
      </c>
      <c r="F444" s="12"/>
      <c r="G444" s="294">
        <v>212312.35867000005</v>
      </c>
      <c r="H444" s="294">
        <v>79260.068859999999</v>
      </c>
      <c r="I444" s="294">
        <v>61997.523520000002</v>
      </c>
      <c r="J444" s="16">
        <v>-21.779624454391367</v>
      </c>
      <c r="K444" s="12"/>
      <c r="L444" s="16"/>
      <c r="M444" s="16"/>
      <c r="O444" s="291"/>
      <c r="P444" s="281"/>
      <c r="Q444" s="292"/>
      <c r="R444" s="22"/>
      <c r="S444" s="179"/>
      <c r="T444" s="179"/>
      <c r="U444" s="179"/>
      <c r="V444" s="179"/>
    </row>
    <row r="445" spans="1:22" s="20" customFormat="1" ht="11.25" customHeight="1" x14ac:dyDescent="0.2">
      <c r="A445" s="9" t="s">
        <v>353</v>
      </c>
      <c r="B445" s="206">
        <v>1879.4558007000003</v>
      </c>
      <c r="C445" s="206">
        <v>352.6151668</v>
      </c>
      <c r="D445" s="206">
        <v>223.38755930000002</v>
      </c>
      <c r="E445" s="12">
        <v>-36.648340646474985</v>
      </c>
      <c r="F445" s="12"/>
      <c r="G445" s="207">
        <v>2024.9544000000001</v>
      </c>
      <c r="H445" s="207">
        <v>565.67535999999996</v>
      </c>
      <c r="I445" s="207">
        <v>241.67834000000002</v>
      </c>
      <c r="J445" s="16">
        <v>-57.276141566427775</v>
      </c>
      <c r="K445" s="12"/>
      <c r="L445" s="16"/>
      <c r="M445" s="16"/>
      <c r="O445" s="291"/>
      <c r="P445" s="281"/>
      <c r="Q445" s="292"/>
      <c r="R445" s="22"/>
      <c r="S445" s="179"/>
      <c r="T445" s="179"/>
      <c r="U445" s="179"/>
      <c r="V445" s="179"/>
    </row>
    <row r="446" spans="1:22" s="20" customFormat="1" ht="11.25" customHeight="1" x14ac:dyDescent="0.2">
      <c r="A446" s="9" t="s">
        <v>354</v>
      </c>
      <c r="B446" s="206">
        <v>17229.239878600001</v>
      </c>
      <c r="C446" s="206">
        <v>7089.9040246999994</v>
      </c>
      <c r="D446" s="206">
        <v>49246.864937799997</v>
      </c>
      <c r="E446" s="12">
        <v>594.60552309639786</v>
      </c>
      <c r="F446" s="12"/>
      <c r="G446" s="207">
        <v>40273.638319999998</v>
      </c>
      <c r="H446" s="207">
        <v>13421.656369999999</v>
      </c>
      <c r="I446" s="207">
        <v>10609.9177</v>
      </c>
      <c r="J446" s="16">
        <v>-20.949267307161719</v>
      </c>
      <c r="K446" s="12"/>
      <c r="L446" s="16"/>
      <c r="M446" s="16"/>
      <c r="O446" s="291"/>
      <c r="P446" s="281"/>
      <c r="Q446" s="292"/>
      <c r="R446" s="22"/>
      <c r="S446" s="179"/>
      <c r="T446" s="179"/>
      <c r="U446" s="179"/>
      <c r="V446" s="179"/>
    </row>
    <row r="447" spans="1:22" s="20" customFormat="1" ht="11.25" customHeight="1" x14ac:dyDescent="0.2">
      <c r="A447" s="9" t="s">
        <v>331</v>
      </c>
      <c r="B447" s="206">
        <v>206574.64019560005</v>
      </c>
      <c r="C447" s="206">
        <v>75050.174703900018</v>
      </c>
      <c r="D447" s="206">
        <v>56624.212450400002</v>
      </c>
      <c r="E447" s="12">
        <v>-24.551524798172792</v>
      </c>
      <c r="F447" s="12"/>
      <c r="G447" s="207">
        <v>170013.76595000006</v>
      </c>
      <c r="H447" s="207">
        <v>65272.737129999994</v>
      </c>
      <c r="I447" s="207">
        <v>51145.927480000006</v>
      </c>
      <c r="J447" s="16">
        <v>-21.642741320720816</v>
      </c>
      <c r="K447" s="12"/>
      <c r="L447" s="16"/>
      <c r="M447" s="16"/>
      <c r="O447" s="291"/>
      <c r="P447" s="281"/>
      <c r="Q447" s="292"/>
      <c r="R447" s="22"/>
      <c r="S447" s="179"/>
      <c r="T447" s="179"/>
      <c r="U447" s="179"/>
      <c r="V447" s="179"/>
    </row>
    <row r="448" spans="1:22" x14ac:dyDescent="0.2">
      <c r="B448" s="206"/>
      <c r="C448" s="206"/>
      <c r="D448" s="206"/>
      <c r="E448" s="12"/>
      <c r="F448" s="12"/>
      <c r="G448" s="207"/>
      <c r="H448" s="207"/>
      <c r="I448" s="207"/>
      <c r="J448" s="12"/>
      <c r="K448" s="12"/>
      <c r="L448" s="12"/>
      <c r="M448" s="12"/>
      <c r="O448" s="174"/>
    </row>
    <row r="449" spans="1:18" x14ac:dyDescent="0.2">
      <c r="A449" s="9" t="s">
        <v>80</v>
      </c>
      <c r="B449" s="11"/>
      <c r="C449" s="11"/>
      <c r="D449" s="11"/>
      <c r="E449" s="12"/>
      <c r="F449" s="12"/>
      <c r="G449" s="207">
        <v>1885425.2187399999</v>
      </c>
      <c r="H449" s="207">
        <v>627924.36820999999</v>
      </c>
      <c r="I449" s="207">
        <v>615501.89500999975</v>
      </c>
      <c r="J449" s="12">
        <v>-1.9783390849144098</v>
      </c>
      <c r="K449" s="12"/>
      <c r="L449" s="12"/>
      <c r="M449" s="12"/>
      <c r="O449" s="174"/>
      <c r="P449" s="175"/>
      <c r="Q449" s="175"/>
      <c r="R449" s="13"/>
    </row>
    <row r="450" spans="1:18" x14ac:dyDescent="0.2">
      <c r="A450" s="84"/>
      <c r="B450" s="90"/>
      <c r="C450" s="90"/>
      <c r="D450" s="90"/>
      <c r="E450" s="90"/>
      <c r="F450" s="90"/>
      <c r="G450" s="90"/>
      <c r="H450" s="90"/>
      <c r="I450" s="90"/>
      <c r="J450" s="84"/>
      <c r="K450" s="9"/>
      <c r="L450" s="9"/>
      <c r="M450" s="9"/>
      <c r="O450" s="174"/>
    </row>
    <row r="451" spans="1:18" x14ac:dyDescent="0.2">
      <c r="A451" s="9" t="s">
        <v>467</v>
      </c>
      <c r="B451" s="9"/>
      <c r="C451" s="9"/>
      <c r="D451" s="9"/>
      <c r="E451" s="9"/>
      <c r="F451" s="9"/>
      <c r="G451" s="9"/>
      <c r="H451" s="9"/>
      <c r="I451" s="9"/>
      <c r="J451" s="9"/>
      <c r="K451" s="9"/>
      <c r="L451" s="9"/>
      <c r="M451" s="9"/>
      <c r="O451" s="174"/>
    </row>
    <row r="452" spans="1:18" x14ac:dyDescent="0.2">
      <c r="O452" s="174"/>
    </row>
    <row r="453" spans="1:18" ht="20.100000000000001" customHeight="1" x14ac:dyDescent="0.2">
      <c r="A453" s="404" t="s">
        <v>280</v>
      </c>
      <c r="B453" s="404"/>
      <c r="C453" s="404"/>
      <c r="D453" s="404"/>
      <c r="E453" s="404"/>
      <c r="F453" s="404"/>
      <c r="G453" s="404"/>
      <c r="H453" s="404"/>
      <c r="I453" s="404"/>
      <c r="J453" s="404"/>
      <c r="K453" s="357"/>
      <c r="L453" s="357"/>
      <c r="M453" s="357"/>
      <c r="O453" s="174"/>
    </row>
    <row r="454" spans="1:18" ht="20.100000000000001" customHeight="1" x14ac:dyDescent="0.2">
      <c r="A454" s="405" t="s">
        <v>226</v>
      </c>
      <c r="B454" s="405"/>
      <c r="C454" s="405"/>
      <c r="D454" s="405"/>
      <c r="E454" s="405"/>
      <c r="F454" s="405"/>
      <c r="G454" s="405"/>
      <c r="H454" s="405"/>
      <c r="I454" s="405"/>
      <c r="J454" s="405"/>
      <c r="K454" s="357"/>
      <c r="L454" s="357"/>
      <c r="M454" s="357"/>
      <c r="O454" s="174"/>
      <c r="P454" s="175"/>
      <c r="Q454" s="175"/>
    </row>
    <row r="455" spans="1:18" s="20" customFormat="1" ht="12.75" x14ac:dyDescent="0.2">
      <c r="A455" s="17"/>
      <c r="B455" s="408" t="s">
        <v>101</v>
      </c>
      <c r="C455" s="408"/>
      <c r="D455" s="408"/>
      <c r="E455" s="408"/>
      <c r="F455" s="358"/>
      <c r="G455" s="408" t="s">
        <v>423</v>
      </c>
      <c r="H455" s="408"/>
      <c r="I455" s="408"/>
      <c r="J455" s="408"/>
      <c r="K455" s="358"/>
      <c r="L455" s="358"/>
      <c r="M455" s="358"/>
      <c r="N455" s="91"/>
      <c r="O455" s="165"/>
      <c r="P455" s="165"/>
      <c r="Q455" s="165"/>
      <c r="R455" s="91"/>
    </row>
    <row r="456" spans="1:18" s="20" customFormat="1" ht="12.75" x14ac:dyDescent="0.2">
      <c r="A456" s="17" t="s">
        <v>258</v>
      </c>
      <c r="B456" s="409">
        <v>2019</v>
      </c>
      <c r="C456" s="411" t="s">
        <v>512</v>
      </c>
      <c r="D456" s="411"/>
      <c r="E456" s="411"/>
      <c r="F456" s="358"/>
      <c r="G456" s="409">
        <v>2019</v>
      </c>
      <c r="H456" s="411" t="s">
        <v>512</v>
      </c>
      <c r="I456" s="411"/>
      <c r="J456" s="411"/>
      <c r="K456" s="358"/>
      <c r="L456" s="358"/>
      <c r="M456" s="358"/>
      <c r="N456" s="91"/>
      <c r="O456" s="165"/>
      <c r="P456" s="171"/>
      <c r="Q456" s="171"/>
    </row>
    <row r="457" spans="1:18" s="20" customFormat="1" ht="12.75" x14ac:dyDescent="0.2">
      <c r="A457" s="123"/>
      <c r="B457" s="412"/>
      <c r="C457" s="256">
        <v>2019</v>
      </c>
      <c r="D457" s="256">
        <v>2020</v>
      </c>
      <c r="E457" s="359" t="s">
        <v>524</v>
      </c>
      <c r="F457" s="125"/>
      <c r="G457" s="412"/>
      <c r="H457" s="256">
        <v>2019</v>
      </c>
      <c r="I457" s="256">
        <v>2020</v>
      </c>
      <c r="J457" s="359" t="s">
        <v>524</v>
      </c>
      <c r="K457" s="358"/>
      <c r="L457" s="358"/>
      <c r="M457" s="358"/>
      <c r="O457" s="165"/>
      <c r="P457" s="171"/>
      <c r="Q457" s="171"/>
    </row>
    <row r="458" spans="1:18" s="20" customFormat="1" ht="12.75" x14ac:dyDescent="0.2">
      <c r="A458" s="17"/>
      <c r="B458" s="17"/>
      <c r="C458" s="255"/>
      <c r="D458" s="255"/>
      <c r="E458" s="358"/>
      <c r="F458" s="358"/>
      <c r="G458" s="17"/>
      <c r="H458" s="255"/>
      <c r="I458" s="255"/>
      <c r="J458" s="358"/>
      <c r="K458" s="358"/>
      <c r="L458" s="358"/>
      <c r="M458" s="358"/>
      <c r="O458" s="165"/>
      <c r="P458" s="171"/>
      <c r="Q458" s="171"/>
    </row>
    <row r="459" spans="1:18" s="20" customFormat="1" ht="12.75" x14ac:dyDescent="0.2">
      <c r="A459" s="17" t="s">
        <v>384</v>
      </c>
      <c r="B459" s="17"/>
      <c r="C459" s="255"/>
      <c r="D459" s="255"/>
      <c r="E459" s="358"/>
      <c r="F459" s="358"/>
      <c r="G459" s="18">
        <v>1820142.5198600001</v>
      </c>
      <c r="H459" s="18">
        <v>500379.5172</v>
      </c>
      <c r="I459" s="18">
        <v>628309.98788999999</v>
      </c>
      <c r="J459" s="16">
        <v>25.56668814220599</v>
      </c>
      <c r="K459" s="16"/>
      <c r="L459" s="16"/>
      <c r="M459" s="16"/>
      <c r="O459" s="165"/>
      <c r="P459" s="171"/>
      <c r="Q459" s="171"/>
    </row>
    <row r="460" spans="1:18" s="20" customFormat="1" ht="12.75" x14ac:dyDescent="0.2">
      <c r="A460" s="17"/>
      <c r="B460" s="17"/>
      <c r="C460" s="255"/>
      <c r="D460" s="255"/>
      <c r="E460" s="358"/>
      <c r="F460" s="358"/>
      <c r="G460" s="17"/>
      <c r="H460" s="255"/>
      <c r="I460" s="255"/>
      <c r="J460" s="358"/>
      <c r="K460" s="358"/>
      <c r="L460" s="358"/>
      <c r="M460" s="358"/>
      <c r="O460" s="165"/>
      <c r="P460" s="171"/>
      <c r="Q460" s="171"/>
    </row>
    <row r="461" spans="1:18" s="21" customFormat="1" ht="12.75" x14ac:dyDescent="0.2">
      <c r="A461" s="86" t="s">
        <v>257</v>
      </c>
      <c r="B461" s="86"/>
      <c r="C461" s="86"/>
      <c r="D461" s="86"/>
      <c r="E461" s="86"/>
      <c r="F461" s="86"/>
      <c r="G461" s="86">
        <v>1007059.3365100001</v>
      </c>
      <c r="H461" s="86">
        <v>260474.15697999994</v>
      </c>
      <c r="I461" s="86">
        <v>228007.48791</v>
      </c>
      <c r="J461" s="16">
        <v>-12.464449236126271</v>
      </c>
      <c r="K461" s="16"/>
      <c r="L461" s="16"/>
      <c r="M461" s="16"/>
      <c r="O461" s="165"/>
      <c r="P461" s="201"/>
      <c r="Q461" s="201"/>
    </row>
    <row r="462" spans="1:18" ht="12.75" x14ac:dyDescent="0.2">
      <c r="A462" s="83"/>
      <c r="B462" s="199"/>
      <c r="C462" s="88"/>
      <c r="E462" s="88"/>
      <c r="F462" s="88"/>
      <c r="G462" s="88"/>
      <c r="I462" s="92"/>
      <c r="J462" s="12"/>
      <c r="K462" s="12"/>
      <c r="L462" s="12"/>
      <c r="M462" s="12"/>
      <c r="O462" s="165"/>
    </row>
    <row r="463" spans="1:18" s="20" customFormat="1" ht="12.75" x14ac:dyDescent="0.2">
      <c r="A463" s="91" t="s">
        <v>179</v>
      </c>
      <c r="B463" s="21">
        <v>1192929.4500243</v>
      </c>
      <c r="C463" s="21">
        <v>280599.45179809997</v>
      </c>
      <c r="D463" s="21">
        <v>255480.66210840002</v>
      </c>
      <c r="E463" s="16">
        <v>-8.9518313484709466</v>
      </c>
      <c r="F463" s="21"/>
      <c r="G463" s="21">
        <v>443699.71101000009</v>
      </c>
      <c r="H463" s="21">
        <v>109051.93116999998</v>
      </c>
      <c r="I463" s="21">
        <v>83216.883560000017</v>
      </c>
      <c r="J463" s="16">
        <v>-23.69059156754038</v>
      </c>
      <c r="K463" s="16"/>
      <c r="L463" s="16"/>
      <c r="M463" s="16"/>
      <c r="O463" s="165"/>
      <c r="P463" s="171"/>
      <c r="Q463" s="171"/>
    </row>
    <row r="464" spans="1:18" ht="12.75" x14ac:dyDescent="0.2">
      <c r="A464" s="83" t="s">
        <v>180</v>
      </c>
      <c r="B464" s="93">
        <v>539253.48450170003</v>
      </c>
      <c r="C464" s="93">
        <v>104974.24472439999</v>
      </c>
      <c r="D464" s="93">
        <v>120369.195913</v>
      </c>
      <c r="E464" s="12">
        <v>14.665455540087962</v>
      </c>
      <c r="F464" s="93"/>
      <c r="G464" s="93">
        <v>171060.98197000002</v>
      </c>
      <c r="H464" s="93">
        <v>35000.626969999998</v>
      </c>
      <c r="I464" s="93">
        <v>34259.734130000004</v>
      </c>
      <c r="J464" s="12">
        <v>-2.1167987665907617</v>
      </c>
      <c r="K464" s="12"/>
      <c r="L464" s="12"/>
      <c r="M464" s="12"/>
      <c r="O464" s="167"/>
    </row>
    <row r="465" spans="1:17" ht="12.75" x14ac:dyDescent="0.2">
      <c r="A465" s="83" t="s">
        <v>181</v>
      </c>
      <c r="B465" s="93">
        <v>86070.521999999997</v>
      </c>
      <c r="C465" s="93">
        <v>19594.331999999999</v>
      </c>
      <c r="D465" s="93">
        <v>37782.269999999997</v>
      </c>
      <c r="E465" s="12">
        <v>92.822444776377182</v>
      </c>
      <c r="F465" s="93"/>
      <c r="G465" s="93">
        <v>27130.63264</v>
      </c>
      <c r="H465" s="93">
        <v>6084.0908399999998</v>
      </c>
      <c r="I465" s="93">
        <v>9811.7077499999996</v>
      </c>
      <c r="J465" s="12">
        <v>61.268265185862987</v>
      </c>
      <c r="K465" s="12"/>
      <c r="L465" s="12"/>
      <c r="M465" s="12"/>
      <c r="O465" s="167"/>
    </row>
    <row r="466" spans="1:17" x14ac:dyDescent="0.2">
      <c r="A466" s="83" t="s">
        <v>385</v>
      </c>
      <c r="B466" s="93">
        <v>98589.407619899997</v>
      </c>
      <c r="C466" s="93">
        <v>47414.023999999998</v>
      </c>
      <c r="D466" s="93">
        <v>15862.528442299999</v>
      </c>
      <c r="E466" s="12">
        <v>-66.544648388628644</v>
      </c>
      <c r="F466" s="93"/>
      <c r="G466" s="93">
        <v>30729.526659999996</v>
      </c>
      <c r="H466" s="93">
        <v>14752.419119999999</v>
      </c>
      <c r="I466" s="93">
        <v>4732.4602700000005</v>
      </c>
      <c r="J466" s="12">
        <v>-67.920784845489123</v>
      </c>
      <c r="K466" s="12"/>
      <c r="L466" s="12"/>
      <c r="M466" s="12"/>
      <c r="O466" s="175"/>
    </row>
    <row r="467" spans="1:17" x14ac:dyDescent="0.2">
      <c r="A467" s="83" t="s">
        <v>386</v>
      </c>
      <c r="B467" s="93">
        <v>37183.893149999996</v>
      </c>
      <c r="C467" s="93">
        <v>7900.6271500000003</v>
      </c>
      <c r="D467" s="93">
        <v>6454.41</v>
      </c>
      <c r="E467" s="12">
        <v>-18.305093033025869</v>
      </c>
      <c r="F467" s="93"/>
      <c r="G467" s="93">
        <v>16018.977999999999</v>
      </c>
      <c r="H467" s="93">
        <v>4042.0761600000001</v>
      </c>
      <c r="I467" s="93">
        <v>2645.9627500000001</v>
      </c>
      <c r="J467" s="12">
        <v>-34.539512733970838</v>
      </c>
      <c r="K467" s="12"/>
      <c r="L467" s="12"/>
      <c r="M467" s="12"/>
      <c r="O467" s="14"/>
      <c r="P467" s="14"/>
      <c r="Q467" s="14"/>
    </row>
    <row r="468" spans="1:17" x14ac:dyDescent="0.2">
      <c r="A468" s="83" t="s">
        <v>387</v>
      </c>
      <c r="B468" s="93">
        <v>124869.57566500001</v>
      </c>
      <c r="C468" s="93">
        <v>26392.45</v>
      </c>
      <c r="D468" s="93">
        <v>36524.026709999998</v>
      </c>
      <c r="E468" s="12">
        <v>38.38816294053791</v>
      </c>
      <c r="F468" s="93"/>
      <c r="G468" s="93">
        <v>56566.353579999995</v>
      </c>
      <c r="H468" s="93">
        <v>13298.539460000002</v>
      </c>
      <c r="I468" s="93">
        <v>13857.92583</v>
      </c>
      <c r="J468" s="12">
        <v>4.2063744795625837</v>
      </c>
      <c r="K468" s="12"/>
      <c r="L468" s="12"/>
      <c r="M468" s="12"/>
      <c r="O468" s="14"/>
      <c r="P468" s="14"/>
      <c r="Q468" s="14"/>
    </row>
    <row r="469" spans="1:17" x14ac:dyDescent="0.2">
      <c r="A469" s="83" t="s">
        <v>182</v>
      </c>
      <c r="B469" s="93">
        <v>306962.56708770001</v>
      </c>
      <c r="C469" s="93">
        <v>74323.773923699991</v>
      </c>
      <c r="D469" s="93">
        <v>38488.231043100001</v>
      </c>
      <c r="E469" s="12">
        <v>-48.215451111764565</v>
      </c>
      <c r="F469" s="93"/>
      <c r="G469" s="93">
        <v>142193.23816000004</v>
      </c>
      <c r="H469" s="93">
        <v>35874.178619999991</v>
      </c>
      <c r="I469" s="93">
        <v>17909.092830000001</v>
      </c>
      <c r="J469" s="12">
        <v>-50.078040755431779</v>
      </c>
      <c r="K469" s="12"/>
      <c r="L469" s="12"/>
      <c r="M469" s="12"/>
      <c r="O469" s="14"/>
      <c r="P469" s="14"/>
      <c r="Q469" s="14"/>
    </row>
    <row r="470" spans="1:17" x14ac:dyDescent="0.2">
      <c r="A470" s="83"/>
      <c r="B470" s="88"/>
      <c r="C470" s="88"/>
      <c r="D470" s="88"/>
      <c r="E470" s="12"/>
      <c r="F470" s="88"/>
      <c r="G470" s="88"/>
      <c r="H470" s="88"/>
      <c r="I470" s="94"/>
      <c r="J470" s="12"/>
      <c r="K470" s="12"/>
      <c r="L470" s="12"/>
      <c r="M470" s="12"/>
      <c r="O470" s="14"/>
      <c r="P470" s="14"/>
      <c r="Q470" s="14"/>
    </row>
    <row r="471" spans="1:17" s="20" customFormat="1" x14ac:dyDescent="0.2">
      <c r="A471" s="91" t="s">
        <v>321</v>
      </c>
      <c r="B471" s="21">
        <v>52769.8706829</v>
      </c>
      <c r="C471" s="21">
        <v>16297.051701400002</v>
      </c>
      <c r="D471" s="21">
        <v>16397.3346513</v>
      </c>
      <c r="E471" s="16">
        <v>0.61534412320347087</v>
      </c>
      <c r="F471" s="21"/>
      <c r="G471" s="21">
        <v>338359.85762000002</v>
      </c>
      <c r="H471" s="21">
        <v>84396.503100000002</v>
      </c>
      <c r="I471" s="21">
        <v>80801.04660999999</v>
      </c>
      <c r="J471" s="16">
        <v>-4.2601960483360557</v>
      </c>
      <c r="K471" s="16"/>
      <c r="L471" s="16"/>
      <c r="M471" s="16"/>
    </row>
    <row r="472" spans="1:17" x14ac:dyDescent="0.2">
      <c r="A472" s="83" t="s">
        <v>175</v>
      </c>
      <c r="B472" s="13">
        <v>9847.0426498000015</v>
      </c>
      <c r="C472" s="93">
        <v>3429.9197864999996</v>
      </c>
      <c r="D472" s="93">
        <v>3380.9470529999999</v>
      </c>
      <c r="E472" s="12">
        <v>-1.4278098774424421</v>
      </c>
      <c r="F472" s="13"/>
      <c r="G472" s="93">
        <v>73986.01112000001</v>
      </c>
      <c r="H472" s="93">
        <v>24831.34779</v>
      </c>
      <c r="I472" s="93">
        <v>25836.832309999998</v>
      </c>
      <c r="J472" s="12">
        <v>4.0492547102293202</v>
      </c>
      <c r="K472" s="12"/>
      <c r="L472" s="12"/>
      <c r="M472" s="12"/>
      <c r="O472" s="14"/>
      <c r="P472" s="14"/>
      <c r="Q472" s="14"/>
    </row>
    <row r="473" spans="1:17" x14ac:dyDescent="0.2">
      <c r="A473" s="83" t="s">
        <v>176</v>
      </c>
      <c r="B473" s="13">
        <v>7989.1025126000004</v>
      </c>
      <c r="C473" s="93">
        <v>2398.1593820000003</v>
      </c>
      <c r="D473" s="93">
        <v>2203.8718113999998</v>
      </c>
      <c r="E473" s="12">
        <v>-8.1015286998135139</v>
      </c>
      <c r="F473" s="93"/>
      <c r="G473" s="93">
        <v>88033.624490000002</v>
      </c>
      <c r="H473" s="93">
        <v>23010.120879999999</v>
      </c>
      <c r="I473" s="93">
        <v>18471.41145</v>
      </c>
      <c r="J473" s="12">
        <v>-19.724839576766271</v>
      </c>
      <c r="K473" s="12"/>
      <c r="L473" s="12"/>
      <c r="M473" s="12"/>
      <c r="O473" s="14"/>
      <c r="P473" s="14"/>
      <c r="Q473" s="14"/>
    </row>
    <row r="474" spans="1:17" x14ac:dyDescent="0.2">
      <c r="A474" s="83" t="s">
        <v>177</v>
      </c>
      <c r="B474" s="13">
        <v>8667.4244074999988</v>
      </c>
      <c r="C474" s="93">
        <v>1798.6538488000006</v>
      </c>
      <c r="D474" s="93">
        <v>2304.1110387999997</v>
      </c>
      <c r="E474" s="12">
        <v>28.101971390282955</v>
      </c>
      <c r="F474" s="93"/>
      <c r="G474" s="93">
        <v>86988.711390000026</v>
      </c>
      <c r="H474" s="93">
        <v>15134.63248</v>
      </c>
      <c r="I474" s="93">
        <v>12945.627359999999</v>
      </c>
      <c r="J474" s="12">
        <v>-14.463549893878906</v>
      </c>
      <c r="K474" s="12"/>
      <c r="L474" s="12"/>
      <c r="M474" s="12"/>
      <c r="O474" s="14"/>
      <c r="P474" s="14"/>
      <c r="Q474" s="14"/>
    </row>
    <row r="475" spans="1:17" x14ac:dyDescent="0.2">
      <c r="A475" s="83" t="s">
        <v>178</v>
      </c>
      <c r="B475" s="13">
        <v>26266.301113000001</v>
      </c>
      <c r="C475" s="93">
        <v>8670.3186841000006</v>
      </c>
      <c r="D475" s="93">
        <v>8508.4047480999998</v>
      </c>
      <c r="E475" s="12">
        <v>-1.8674508042815603</v>
      </c>
      <c r="F475" s="93"/>
      <c r="G475" s="93">
        <v>89351.510620000015</v>
      </c>
      <c r="H475" s="93">
        <v>21420.401950000003</v>
      </c>
      <c r="I475" s="93">
        <v>23547.175489999998</v>
      </c>
      <c r="J475" s="12">
        <v>9.9287284382634624</v>
      </c>
      <c r="K475" s="12"/>
      <c r="L475" s="12"/>
      <c r="M475" s="12"/>
      <c r="O475" s="14"/>
      <c r="P475" s="14"/>
      <c r="Q475" s="14"/>
    </row>
    <row r="476" spans="1:17" x14ac:dyDescent="0.2">
      <c r="A476" s="83"/>
      <c r="B476" s="93"/>
      <c r="C476" s="93"/>
      <c r="D476" s="93"/>
      <c r="E476" s="12"/>
      <c r="F476" s="93"/>
      <c r="G476" s="93"/>
      <c r="H476" s="93"/>
      <c r="I476" s="93"/>
      <c r="J476" s="12"/>
      <c r="K476" s="12"/>
      <c r="L476" s="12"/>
      <c r="M476" s="12"/>
      <c r="O476" s="14"/>
      <c r="P476" s="14"/>
      <c r="Q476" s="14"/>
    </row>
    <row r="477" spans="1:17" s="20" customFormat="1" x14ac:dyDescent="0.2">
      <c r="A477" s="91" t="s">
        <v>183</v>
      </c>
      <c r="B477" s="21">
        <v>3387.6848724000001</v>
      </c>
      <c r="C477" s="21">
        <v>702.26862110000002</v>
      </c>
      <c r="D477" s="21">
        <v>904.93103330000008</v>
      </c>
      <c r="E477" s="16">
        <v>28.85824684613695</v>
      </c>
      <c r="F477" s="21"/>
      <c r="G477" s="21">
        <v>181146.76602000001</v>
      </c>
      <c r="H477" s="21">
        <v>50934.825049999999</v>
      </c>
      <c r="I477" s="21">
        <v>50480.624749999995</v>
      </c>
      <c r="J477" s="16">
        <v>-0.89172839909460322</v>
      </c>
      <c r="K477" s="16"/>
      <c r="L477" s="16"/>
      <c r="M477" s="16"/>
    </row>
    <row r="478" spans="1:17" x14ac:dyDescent="0.2">
      <c r="A478" s="83" t="s">
        <v>184</v>
      </c>
      <c r="B478" s="93">
        <v>1131.7783351</v>
      </c>
      <c r="C478" s="93">
        <v>347.77214910000004</v>
      </c>
      <c r="D478" s="93">
        <v>290.60279029999998</v>
      </c>
      <c r="E478" s="12">
        <v>-16.438739832372633</v>
      </c>
      <c r="F478" s="93"/>
      <c r="G478" s="93">
        <v>21887.332860000006</v>
      </c>
      <c r="H478" s="93">
        <v>7288.21486</v>
      </c>
      <c r="I478" s="93">
        <v>5787.4467200000017</v>
      </c>
      <c r="J478" s="12">
        <v>-20.591710985864069</v>
      </c>
      <c r="K478" s="12"/>
      <c r="L478" s="12"/>
      <c r="M478" s="12"/>
      <c r="O478" s="14"/>
      <c r="P478" s="14"/>
      <c r="Q478" s="14"/>
    </row>
    <row r="479" spans="1:17" x14ac:dyDescent="0.2">
      <c r="A479" s="83" t="s">
        <v>185</v>
      </c>
      <c r="B479" s="93">
        <v>909.4136817000001</v>
      </c>
      <c r="C479" s="93">
        <v>59.090478599999997</v>
      </c>
      <c r="D479" s="93">
        <v>50.020722899999996</v>
      </c>
      <c r="E479" s="12">
        <v>-15.348929158952529</v>
      </c>
      <c r="F479" s="93"/>
      <c r="G479" s="93">
        <v>86336.030450000006</v>
      </c>
      <c r="H479" s="93">
        <v>25684.479589999999</v>
      </c>
      <c r="I479" s="93">
        <v>21154.407199999998</v>
      </c>
      <c r="J479" s="12">
        <v>-17.637392161777498</v>
      </c>
      <c r="K479" s="12"/>
      <c r="L479" s="12"/>
      <c r="M479" s="12"/>
      <c r="O479" s="14"/>
      <c r="P479" s="14"/>
      <c r="Q479" s="14"/>
    </row>
    <row r="480" spans="1:17" x14ac:dyDescent="0.2">
      <c r="A480" s="83" t="s">
        <v>388</v>
      </c>
      <c r="B480" s="93">
        <v>1346.4928556</v>
      </c>
      <c r="C480" s="93">
        <v>295.4059934</v>
      </c>
      <c r="D480" s="93">
        <v>564.30752010000003</v>
      </c>
      <c r="E480" s="12">
        <v>91.027783019922992</v>
      </c>
      <c r="F480" s="93"/>
      <c r="G480" s="93">
        <v>72923.402709999995</v>
      </c>
      <c r="H480" s="93">
        <v>17962.1306</v>
      </c>
      <c r="I480" s="93">
        <v>23538.770829999994</v>
      </c>
      <c r="J480" s="12">
        <v>31.046652282998053</v>
      </c>
      <c r="K480" s="12"/>
      <c r="L480" s="12"/>
      <c r="M480" s="12"/>
      <c r="O480" s="14"/>
      <c r="P480" s="14"/>
      <c r="Q480" s="14"/>
    </row>
    <row r="481" spans="1:17" x14ac:dyDescent="0.2">
      <c r="A481" s="83"/>
      <c r="B481" s="88"/>
      <c r="C481" s="88"/>
      <c r="D481" s="88"/>
      <c r="E481" s="12"/>
      <c r="F481" s="88"/>
      <c r="G481" s="88"/>
      <c r="H481" s="88"/>
      <c r="I481" s="93"/>
      <c r="J481" s="12"/>
      <c r="K481" s="12"/>
      <c r="L481" s="12"/>
      <c r="M481" s="12"/>
      <c r="O481" s="14"/>
      <c r="P481" s="14"/>
      <c r="Q481" s="14"/>
    </row>
    <row r="482" spans="1:17" s="20" customFormat="1" x14ac:dyDescent="0.2">
      <c r="A482" s="91" t="s">
        <v>347</v>
      </c>
      <c r="B482" s="21"/>
      <c r="C482" s="21"/>
      <c r="D482" s="21"/>
      <c r="E482" s="16"/>
      <c r="F482" s="21"/>
      <c r="G482" s="21">
        <v>43853.001859999997</v>
      </c>
      <c r="H482" s="21">
        <v>16090.897660000001</v>
      </c>
      <c r="I482" s="21">
        <v>13508.932989999998</v>
      </c>
      <c r="J482" s="16">
        <v>-16.046119517734866</v>
      </c>
      <c r="K482" s="16"/>
      <c r="L482" s="16"/>
      <c r="M482" s="16"/>
    </row>
    <row r="483" spans="1:17" ht="22.5" x14ac:dyDescent="0.2">
      <c r="A483" s="95" t="s">
        <v>186</v>
      </c>
      <c r="B483" s="93">
        <v>828.4101435</v>
      </c>
      <c r="C483" s="93">
        <v>235.6019915</v>
      </c>
      <c r="D483" s="93">
        <v>242.40634510000004</v>
      </c>
      <c r="E483" s="12">
        <v>2.8880713429793019</v>
      </c>
      <c r="F483" s="93"/>
      <c r="G483" s="93">
        <v>17490.489379999999</v>
      </c>
      <c r="H483" s="93">
        <v>6070.8340200000002</v>
      </c>
      <c r="I483" s="93">
        <v>6611.1679399999994</v>
      </c>
      <c r="J483" s="12">
        <v>8.900489096224689</v>
      </c>
      <c r="K483" s="12"/>
      <c r="L483" s="12"/>
      <c r="M483" s="12"/>
    </row>
    <row r="484" spans="1:17" x14ac:dyDescent="0.2">
      <c r="A484" s="83" t="s">
        <v>187</v>
      </c>
      <c r="B484" s="93">
        <v>10399.7603089</v>
      </c>
      <c r="C484" s="93">
        <v>4207.0016715000002</v>
      </c>
      <c r="D484" s="93">
        <v>2797.0111565000002</v>
      </c>
      <c r="E484" s="12">
        <v>-33.515330515599004</v>
      </c>
      <c r="F484" s="93"/>
      <c r="G484" s="93">
        <v>26362.512479999998</v>
      </c>
      <c r="H484" s="93">
        <v>10020.06364</v>
      </c>
      <c r="I484" s="93">
        <v>6897.7650499999991</v>
      </c>
      <c r="J484" s="12">
        <v>-31.16046666146724</v>
      </c>
      <c r="K484" s="12"/>
      <c r="L484" s="12"/>
      <c r="M484" s="12"/>
    </row>
    <row r="485" spans="1:17" x14ac:dyDescent="0.2">
      <c r="A485" s="83"/>
      <c r="B485" s="88"/>
      <c r="C485" s="88"/>
      <c r="D485" s="88"/>
      <c r="E485" s="12"/>
      <c r="F485" s="88"/>
      <c r="G485" s="88"/>
      <c r="H485" s="88"/>
      <c r="J485" s="12"/>
      <c r="K485" s="12"/>
      <c r="L485" s="12"/>
      <c r="M485" s="12"/>
    </row>
    <row r="486" spans="1:17" s="21" customFormat="1" x14ac:dyDescent="0.2">
      <c r="A486" s="86" t="s">
        <v>374</v>
      </c>
      <c r="B486" s="86"/>
      <c r="C486" s="86"/>
      <c r="D486" s="86"/>
      <c r="E486" s="16"/>
      <c r="F486" s="86"/>
      <c r="G486" s="86">
        <v>813083.18335000006</v>
      </c>
      <c r="H486" s="86">
        <v>239905.36022000006</v>
      </c>
      <c r="I486" s="86">
        <v>400302.49997999996</v>
      </c>
      <c r="J486" s="16">
        <v>66.858506042929235</v>
      </c>
      <c r="K486" s="16"/>
      <c r="L486" s="16"/>
      <c r="M486" s="16"/>
      <c r="O486" s="201"/>
      <c r="P486" s="201"/>
      <c r="Q486" s="201"/>
    </row>
    <row r="487" spans="1:17" x14ac:dyDescent="0.2">
      <c r="A487" s="83" t="s">
        <v>188</v>
      </c>
      <c r="B487" s="93">
        <v>8004.2100000000009</v>
      </c>
      <c r="C487" s="93">
        <v>5300.21</v>
      </c>
      <c r="D487" s="93">
        <v>813</v>
      </c>
      <c r="E487" s="12">
        <v>-84.660985130777846</v>
      </c>
      <c r="F487" s="93"/>
      <c r="G487" s="93">
        <v>91204.43614999998</v>
      </c>
      <c r="H487" s="93">
        <v>30317.994560000006</v>
      </c>
      <c r="I487" s="93">
        <v>15765.42686</v>
      </c>
      <c r="J487" s="12">
        <v>-47.999770140469359</v>
      </c>
      <c r="K487" s="12"/>
      <c r="L487" s="12"/>
      <c r="M487" s="12"/>
    </row>
    <row r="488" spans="1:17" x14ac:dyDescent="0.2">
      <c r="A488" s="83" t="s">
        <v>189</v>
      </c>
      <c r="B488" s="93">
        <v>144</v>
      </c>
      <c r="C488" s="93">
        <v>89</v>
      </c>
      <c r="D488" s="93">
        <v>27</v>
      </c>
      <c r="E488" s="12">
        <v>-69.662921348314597</v>
      </c>
      <c r="F488" s="93"/>
      <c r="G488" s="93">
        <v>5684.3929100000005</v>
      </c>
      <c r="H488" s="93">
        <v>2878.0730599999997</v>
      </c>
      <c r="I488" s="93">
        <v>3349.3970300000001</v>
      </c>
      <c r="J488" s="12">
        <v>16.376372669288685</v>
      </c>
      <c r="K488" s="12"/>
      <c r="L488" s="12"/>
      <c r="M488" s="12"/>
    </row>
    <row r="489" spans="1:17" ht="11.25" customHeight="1" x14ac:dyDescent="0.2">
      <c r="A489" s="95" t="s">
        <v>190</v>
      </c>
      <c r="B489" s="93">
        <v>0</v>
      </c>
      <c r="C489" s="93">
        <v>0</v>
      </c>
      <c r="D489" s="93">
        <v>0</v>
      </c>
      <c r="E489" s="12" t="s">
        <v>527</v>
      </c>
      <c r="F489" s="93"/>
      <c r="G489" s="93">
        <v>0</v>
      </c>
      <c r="H489" s="93">
        <v>0</v>
      </c>
      <c r="I489" s="93">
        <v>0</v>
      </c>
      <c r="J489" s="12" t="s">
        <v>527</v>
      </c>
      <c r="K489" s="12"/>
      <c r="L489" s="12"/>
      <c r="M489" s="12"/>
    </row>
    <row r="490" spans="1:17" x14ac:dyDescent="0.2">
      <c r="A490" s="83" t="s">
        <v>191</v>
      </c>
      <c r="B490" s="88"/>
      <c r="C490" s="88"/>
      <c r="D490" s="88"/>
      <c r="E490" s="12"/>
      <c r="F490" s="88"/>
      <c r="G490" s="93">
        <v>716194.35429000005</v>
      </c>
      <c r="H490" s="93">
        <v>206709.29260000004</v>
      </c>
      <c r="I490" s="93">
        <v>381187.67608999996</v>
      </c>
      <c r="J490" s="12">
        <v>84.407614817602962</v>
      </c>
      <c r="K490" s="12"/>
      <c r="L490" s="12"/>
      <c r="M490" s="12"/>
    </row>
    <row r="491" spans="1:17" x14ac:dyDescent="0.2">
      <c r="B491" s="93"/>
      <c r="C491" s="93"/>
      <c r="D491" s="93"/>
      <c r="F491" s="88"/>
      <c r="G491" s="88"/>
      <c r="H491" s="88"/>
      <c r="I491" s="93"/>
    </row>
    <row r="492" spans="1:17" x14ac:dyDescent="0.2">
      <c r="A492" s="96"/>
      <c r="B492" s="96"/>
      <c r="C492" s="97"/>
      <c r="D492" s="97"/>
      <c r="E492" s="97"/>
      <c r="F492" s="97"/>
      <c r="G492" s="97"/>
      <c r="H492" s="97"/>
      <c r="I492" s="97"/>
      <c r="J492" s="97"/>
      <c r="K492" s="88"/>
      <c r="L492" s="88"/>
      <c r="M492" s="88"/>
    </row>
    <row r="493" spans="1:17" x14ac:dyDescent="0.2">
      <c r="A493" s="9" t="s">
        <v>415</v>
      </c>
      <c r="B493" s="88"/>
      <c r="C493" s="88"/>
      <c r="E493" s="88"/>
      <c r="F493" s="88"/>
      <c r="G493" s="88"/>
      <c r="I493" s="92"/>
      <c r="J493" s="88"/>
      <c r="K493" s="88"/>
      <c r="L493" s="88"/>
      <c r="M493" s="88"/>
    </row>
  </sheetData>
  <mergeCells count="98">
    <mergeCell ref="B455:E455"/>
    <mergeCell ref="G455:J455"/>
    <mergeCell ref="C336:E336"/>
    <mergeCell ref="H336:J336"/>
    <mergeCell ref="C456:E456"/>
    <mergeCell ref="H456:J456"/>
    <mergeCell ref="A373:J373"/>
    <mergeCell ref="C376:E376"/>
    <mergeCell ref="H376:J376"/>
    <mergeCell ref="B375:E375"/>
    <mergeCell ref="G375:J375"/>
    <mergeCell ref="A453:J453"/>
    <mergeCell ref="A454:J454"/>
    <mergeCell ref="A374:J374"/>
    <mergeCell ref="B456:B457"/>
    <mergeCell ref="G456:G457"/>
    <mergeCell ref="A132:J132"/>
    <mergeCell ref="A133:J133"/>
    <mergeCell ref="A333:J333"/>
    <mergeCell ref="A334:J334"/>
    <mergeCell ref="B335:E335"/>
    <mergeCell ref="G335:J335"/>
    <mergeCell ref="C297:E297"/>
    <mergeCell ref="H297:J297"/>
    <mergeCell ref="A294:J294"/>
    <mergeCell ref="A295:J295"/>
    <mergeCell ref="B296:E296"/>
    <mergeCell ref="G296:J296"/>
    <mergeCell ref="A245:J245"/>
    <mergeCell ref="A197:J197"/>
    <mergeCell ref="A198:J198"/>
    <mergeCell ref="C200:E200"/>
    <mergeCell ref="A1:J1"/>
    <mergeCell ref="A2:J2"/>
    <mergeCell ref="A95:J95"/>
    <mergeCell ref="A96:J96"/>
    <mergeCell ref="B3:E3"/>
    <mergeCell ref="G3:J3"/>
    <mergeCell ref="C45:E45"/>
    <mergeCell ref="H45:J45"/>
    <mergeCell ref="B44:E44"/>
    <mergeCell ref="G44:J44"/>
    <mergeCell ref="A43:J43"/>
    <mergeCell ref="A41:J41"/>
    <mergeCell ref="H200:J200"/>
    <mergeCell ref="B199:E199"/>
    <mergeCell ref="C247:E247"/>
    <mergeCell ref="H247:J247"/>
    <mergeCell ref="A244:J244"/>
    <mergeCell ref="G199:J199"/>
    <mergeCell ref="B246:E246"/>
    <mergeCell ref="G246:J246"/>
    <mergeCell ref="B200:B201"/>
    <mergeCell ref="G200:G201"/>
    <mergeCell ref="B247:B248"/>
    <mergeCell ref="G247:G248"/>
    <mergeCell ref="A243:J243"/>
    <mergeCell ref="B134:E134"/>
    <mergeCell ref="G134:J134"/>
    <mergeCell ref="C165:E165"/>
    <mergeCell ref="H165:J165"/>
    <mergeCell ref="C135:E135"/>
    <mergeCell ref="H135:J135"/>
    <mergeCell ref="A162:J162"/>
    <mergeCell ref="A163:J163"/>
    <mergeCell ref="B164:E164"/>
    <mergeCell ref="G164:J164"/>
    <mergeCell ref="B135:B136"/>
    <mergeCell ref="G135:G136"/>
    <mergeCell ref="B165:B166"/>
    <mergeCell ref="G165:G166"/>
    <mergeCell ref="C98:E98"/>
    <mergeCell ref="H98:J98"/>
    <mergeCell ref="B97:E97"/>
    <mergeCell ref="G97:J97"/>
    <mergeCell ref="C4:E4"/>
    <mergeCell ref="H4:J4"/>
    <mergeCell ref="A42:J42"/>
    <mergeCell ref="B4:B5"/>
    <mergeCell ref="G4:G5"/>
    <mergeCell ref="B45:B46"/>
    <mergeCell ref="G45:G46"/>
    <mergeCell ref="B98:B99"/>
    <mergeCell ref="G98:G99"/>
    <mergeCell ref="B297:B298"/>
    <mergeCell ref="G297:G298"/>
    <mergeCell ref="B336:B337"/>
    <mergeCell ref="G336:G337"/>
    <mergeCell ref="B376:B377"/>
    <mergeCell ref="G376:G377"/>
    <mergeCell ref="A435:J435"/>
    <mergeCell ref="A436:J436"/>
    <mergeCell ref="B437:E437"/>
    <mergeCell ref="G437:J437"/>
    <mergeCell ref="B438:B439"/>
    <mergeCell ref="C438:E438"/>
    <mergeCell ref="G438:G439"/>
    <mergeCell ref="H438:J438"/>
  </mergeCells>
  <phoneticPr fontId="0" type="noConversion"/>
  <printOptions horizontalCentered="1" verticalCentered="1"/>
  <pageMargins left="1.3385826771653544" right="0.78740157480314965" top="0.51181102362204722" bottom="0.78740157480314965" header="0" footer="0.59055118110236227"/>
  <pageSetup scale="70" orientation="landscape" r:id="rId1"/>
  <headerFooter alignWithMargins="0">
    <oddFooter>&amp;C&amp;P</oddFooter>
  </headerFooter>
  <rowBreaks count="11" manualBreakCount="11">
    <brk id="41" max="9" man="1"/>
    <brk id="94" max="9" man="1"/>
    <brk id="131" max="16383" man="1"/>
    <brk id="161" max="16383" man="1"/>
    <brk id="196" max="16383" man="1"/>
    <brk id="243" max="16383" man="1"/>
    <brk id="293" max="16383" man="1"/>
    <brk id="332" max="9" man="1"/>
    <brk id="372" max="16383" man="1"/>
    <brk id="434" max="9" man="1"/>
    <brk id="452"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2">
    <tabColor rgb="FFFFFF00"/>
  </sheetPr>
  <dimension ref="B1:K5"/>
  <sheetViews>
    <sheetView workbookViewId="0"/>
  </sheetViews>
  <sheetFormatPr baseColWidth="10" defaultRowHeight="12.75" x14ac:dyDescent="0.2"/>
  <cols>
    <col min="1" max="1" width="1.42578125" customWidth="1"/>
    <col min="2" max="2" width="27.85546875" customWidth="1"/>
    <col min="3" max="3" width="38.140625" bestFit="1" customWidth="1"/>
    <col min="4" max="11" width="15.140625" customWidth="1"/>
  </cols>
  <sheetData>
    <row r="1" spans="2:11" x14ac:dyDescent="0.2">
      <c r="B1">
        <v>5</v>
      </c>
      <c r="C1">
        <v>6</v>
      </c>
      <c r="D1">
        <v>7</v>
      </c>
      <c r="E1">
        <v>8</v>
      </c>
      <c r="F1">
        <v>9</v>
      </c>
      <c r="G1">
        <v>10</v>
      </c>
      <c r="H1">
        <v>11</v>
      </c>
      <c r="I1">
        <v>12</v>
      </c>
      <c r="J1">
        <v>13</v>
      </c>
      <c r="K1">
        <v>14</v>
      </c>
    </row>
    <row r="2" spans="2:11" x14ac:dyDescent="0.2">
      <c r="B2" t="str">
        <f>_xlfn.CONCAT("Gráfico  Nº ",B1)</f>
        <v>Gráfico  Nº 5</v>
      </c>
      <c r="C2" t="str">
        <f t="shared" ref="C2:J2" si="0">_xlfn.CONCAT("Gráfico  Nº ",C1)</f>
        <v>Gráfico  Nº 6</v>
      </c>
      <c r="D2" t="str">
        <f t="shared" si="0"/>
        <v>Gráfico  Nº 7</v>
      </c>
      <c r="E2" t="str">
        <f t="shared" si="0"/>
        <v>Gráfico  Nº 8</v>
      </c>
      <c r="F2" t="str">
        <f t="shared" si="0"/>
        <v>Gráfico  Nº 9</v>
      </c>
      <c r="G2" t="str">
        <f t="shared" si="0"/>
        <v>Gráfico  Nº 10</v>
      </c>
      <c r="H2" t="str">
        <f t="shared" si="0"/>
        <v>Gráfico  Nº 11</v>
      </c>
      <c r="I2" t="str">
        <f t="shared" si="0"/>
        <v>Gráfico  Nº 12</v>
      </c>
      <c r="J2" t="str">
        <f t="shared" si="0"/>
        <v>Gráfico  Nº 13</v>
      </c>
      <c r="K2" t="str">
        <f t="shared" ref="K2" si="1">_xlfn.CONCAT("Gráfico  Nº ",K1)</f>
        <v>Gráfico  Nº 14</v>
      </c>
    </row>
    <row r="3" spans="2:11" x14ac:dyDescent="0.2">
      <c r="B3" t="s">
        <v>378</v>
      </c>
      <c r="C3" t="s">
        <v>379</v>
      </c>
      <c r="D3" s="105" t="s">
        <v>380</v>
      </c>
      <c r="E3" s="105" t="s">
        <v>381</v>
      </c>
      <c r="F3" t="s">
        <v>382</v>
      </c>
      <c r="G3" t="s">
        <v>230</v>
      </c>
      <c r="H3" t="s">
        <v>219</v>
      </c>
      <c r="I3" t="s">
        <v>151</v>
      </c>
      <c r="J3" t="s">
        <v>251</v>
      </c>
      <c r="K3" s="105" t="s">
        <v>462</v>
      </c>
    </row>
    <row r="4" spans="2:11" x14ac:dyDescent="0.2">
      <c r="B4" t="str">
        <f ca="1">"Participación enero - "&amp;LOWER(TEXT(TODAY()-20,"mmmm"))&amp;" "&amp;YEAR(TODAY())</f>
        <v>Participación enero - abril 2020</v>
      </c>
      <c r="C4" t="str">
        <f ca="1">"Participación enero - "&amp;LOWER(TEXT(TODAY()-20,"mmmm"))&amp;" "&amp;YEAR(TODAY())</f>
        <v>Participación enero - abril 2020</v>
      </c>
      <c r="D4" t="str">
        <f ca="1">"Participación enero - "&amp;LOWER(TEXT(TODAY()-20,"mmmm"))&amp;" "&amp;YEAR(TODAY())</f>
        <v>Participación enero - abril 2020</v>
      </c>
      <c r="E4" t="str">
        <f ca="1">"Participación enero - "&amp;LOWER(TEXT(TODAY()-20,"mmmm"))&amp;" "&amp;YEAR(TODAY())</f>
        <v>Participación enero - abril 2020</v>
      </c>
      <c r="F4" t="str">
        <f ca="1">"Miles de dólares  enero - "&amp;LOWER(TEXT(TODAY()-20,"mmmm"))&amp;" "&amp;YEAR(TODAY())</f>
        <v>Miles de dólares  enero - abril 2020</v>
      </c>
      <c r="G4" t="str">
        <f ca="1">"Miles de dólares  enero - "&amp;LOWER(TEXT(TODAY()-20,"mmmm"))&amp;" "&amp;YEAR(TODAY())</f>
        <v>Miles de dólares  enero - abril 2020</v>
      </c>
      <c r="H4" t="str">
        <f ca="1">"Miles de dólares  enero - "&amp;LOWER(TEXT(TODAY()-20,"mmmm"))&amp;" "&amp;YEAR(TODAY())</f>
        <v>Miles de dólares  enero - abril 2020</v>
      </c>
      <c r="I4" t="str">
        <f ca="1">"Miles de dólares  enero - "&amp;LOWER(TEXT(TODAY()-20,"mmmm"))&amp;" "&amp;YEAR(TODAY())</f>
        <v>Miles de dólares  enero - abril 2020</v>
      </c>
      <c r="J4" t="str">
        <f ca="1">"Millones de dólares  enero - "&amp;LOWER(TEXT(TODAY()-20,"mmmm"))&amp;" "&amp;YEAR(TODAY())</f>
        <v>Millones de dólares  enero - abril 2020</v>
      </c>
      <c r="K4" t="str">
        <f ca="1">"Millones de dólares  enero - "&amp;LOWER(TEXT(TODAY()-20,"mmmm"))&amp;" "&amp;YEAR(TODAY())</f>
        <v>Millones de dólares  enero - abril 2020</v>
      </c>
    </row>
    <row r="5" spans="2:11" s="224" customFormat="1" ht="114.75" x14ac:dyDescent="0.2">
      <c r="B5" s="254" t="str">
        <f ca="1">CONCATENATE(B2,CHAR(10),B3,CHAR(10),B4)</f>
        <v>Gráfico  Nº 5
Exportaciones silvoagropecuarias por clase
Participación enero - abril 2020</v>
      </c>
      <c r="C5" s="254" t="str">
        <f ca="1">CONCATENATE(C2,CHAR(10),C3,CHAR(10),C4)</f>
        <v>Gráfico  Nº 6
Exportaciones silvoagropecuarias por sector
Participación enero - abril 2020</v>
      </c>
      <c r="D5" s="254" t="str">
        <f ca="1">CONCATENATE(D2,CHAR(10),D3,CHAR(10),D4)</f>
        <v>Gráfico  Nº 7
Exportación de productos silvoagropecuarios por zona económica
Participación enero - abril 2020</v>
      </c>
      <c r="E5" s="254" t="str">
        <f ca="1">CONCATENATE(E2,CHAR(10),E3,CHAR(10),E4)</f>
        <v>Gráfico  Nº 8
Importación de productos silvoagropecuarios por zona económica
Participación enero - abril 2020</v>
      </c>
      <c r="F5" s="254" t="str">
        <f t="shared" ref="F5:G5" ca="1" si="2">CONCATENATE(F2,CHAR(10),F3,CHAR(10),F4)</f>
        <v>Gráfico  Nº 9
Exportación de productos silvoagropecuarios por país de  destino
Miles de dólares  enero - abril 2020</v>
      </c>
      <c r="G5" s="254" t="str">
        <f t="shared" ca="1" si="2"/>
        <v>Gráfico  Nº 10
Importación de productos silvoagropecuarios por país de origen
Miles de dólares  enero - abril 2020</v>
      </c>
      <c r="H5" s="254" t="str">
        <f t="shared" ref="H5" ca="1" si="3">CONCATENATE(H2,CHAR(10),H3,CHAR(10),H4)</f>
        <v>Gráfico  Nº 11
Principales productos silvoagropecuarios exportados
Miles de dólares  enero - abril 2020</v>
      </c>
      <c r="I5" s="254" t="str">
        <f t="shared" ref="I5:K5" ca="1" si="4">CONCATENATE(I2,CHAR(10),I3,CHAR(10),I4)</f>
        <v>Gráfico  Nº 12
Principales productos silvoagropecuarios importados
Miles de dólares  enero - abril 2020</v>
      </c>
      <c r="J5" s="254" t="str">
        <f t="shared" ca="1" si="4"/>
        <v>Gráfico  Nº 13
Principales rubros exportados
Millones de dólares  enero - abril 2020</v>
      </c>
      <c r="K5" s="254" t="str">
        <f t="shared" ca="1" si="4"/>
        <v>Gráfico  Nº 14
Principales rubros importados
Millones de dólares  enero - abril 2020</v>
      </c>
    </row>
  </sheetData>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X52"/>
  <sheetViews>
    <sheetView workbookViewId="0">
      <selection sqref="A1:XFD1048576"/>
    </sheetView>
  </sheetViews>
  <sheetFormatPr baseColWidth="10" defaultColWidth="11.42578125" defaultRowHeight="12.75" x14ac:dyDescent="0.2"/>
  <cols>
    <col min="1" max="1" width="18.28515625" style="1" bestFit="1" customWidth="1"/>
    <col min="2" max="2" width="17.140625" style="1" bestFit="1" customWidth="1"/>
    <col min="3" max="3" width="10.28515625" style="1" customWidth="1"/>
    <col min="4" max="4" width="10.42578125" style="1" customWidth="1"/>
    <col min="5" max="5" width="10.28515625" style="1" bestFit="1" customWidth="1"/>
    <col min="6" max="6" width="13" style="1" bestFit="1" customWidth="1"/>
    <col min="7" max="12" width="13" style="1" customWidth="1"/>
    <col min="13" max="13" width="11.42578125" style="34"/>
    <col min="14" max="15" width="14.28515625" style="34" bestFit="1" customWidth="1"/>
    <col min="16" max="17" width="11.42578125" style="34"/>
    <col min="18" max="16384" width="11.42578125" style="1"/>
  </cols>
  <sheetData>
    <row r="1" spans="1:22" s="34" customFormat="1" ht="15.95" customHeight="1" x14ac:dyDescent="0.2">
      <c r="A1" s="367" t="s">
        <v>126</v>
      </c>
      <c r="B1" s="367"/>
      <c r="C1" s="367"/>
      <c r="D1" s="367"/>
      <c r="E1" s="367"/>
      <c r="F1" s="367"/>
      <c r="G1" s="353"/>
      <c r="H1" s="353"/>
      <c r="I1" s="353"/>
      <c r="J1" s="353"/>
      <c r="K1" s="353"/>
      <c r="L1" s="353"/>
      <c r="M1" s="132"/>
      <c r="N1" s="132"/>
      <c r="O1" s="132"/>
      <c r="P1" s="132"/>
      <c r="Q1" s="132"/>
      <c r="R1"/>
      <c r="S1"/>
      <c r="T1"/>
      <c r="U1"/>
      <c r="V1"/>
    </row>
    <row r="2" spans="1:22" s="34" customFormat="1" ht="15.95" customHeight="1" x14ac:dyDescent="0.2">
      <c r="A2" s="365" t="s">
        <v>127</v>
      </c>
      <c r="B2" s="365"/>
      <c r="C2" s="365"/>
      <c r="D2" s="365"/>
      <c r="E2" s="365"/>
      <c r="F2" s="365"/>
      <c r="G2" s="353"/>
      <c r="H2" s="353"/>
      <c r="I2" s="353"/>
      <c r="J2" s="353"/>
      <c r="K2" s="353"/>
      <c r="L2" s="353"/>
      <c r="M2" s="132"/>
      <c r="N2" s="132"/>
      <c r="O2" s="132"/>
      <c r="P2" s="132"/>
      <c r="Q2" s="132"/>
      <c r="R2"/>
      <c r="S2"/>
      <c r="T2"/>
      <c r="U2"/>
      <c r="V2"/>
    </row>
    <row r="3" spans="1:22" s="34" customFormat="1" ht="15.95" customHeight="1" x14ac:dyDescent="0.2">
      <c r="A3" s="365" t="s">
        <v>128</v>
      </c>
      <c r="B3" s="365"/>
      <c r="C3" s="365"/>
      <c r="D3" s="365"/>
      <c r="E3" s="365"/>
      <c r="F3" s="365"/>
      <c r="G3" s="353"/>
      <c r="H3" s="353"/>
      <c r="I3" s="353"/>
      <c r="J3" s="353"/>
      <c r="K3" s="353"/>
      <c r="L3" s="353"/>
      <c r="M3" s="132"/>
      <c r="N3" s="132"/>
      <c r="O3" s="132"/>
      <c r="P3" s="132"/>
      <c r="Q3" s="132"/>
      <c r="R3"/>
      <c r="S3"/>
      <c r="T3"/>
      <c r="U3"/>
      <c r="V3"/>
    </row>
    <row r="4" spans="1:22" s="34" customFormat="1" ht="15.95" customHeight="1" thickBot="1" x14ac:dyDescent="0.25">
      <c r="A4" s="365" t="s">
        <v>238</v>
      </c>
      <c r="B4" s="365"/>
      <c r="C4" s="365"/>
      <c r="D4" s="365"/>
      <c r="E4" s="365"/>
      <c r="F4" s="365"/>
      <c r="G4" s="353"/>
      <c r="H4" s="353"/>
      <c r="I4" s="353"/>
      <c r="J4" s="353"/>
      <c r="K4" s="353"/>
      <c r="L4" s="353"/>
      <c r="M4" s="355"/>
      <c r="N4" s="355"/>
      <c r="O4" s="355"/>
      <c r="P4" s="355"/>
      <c r="Q4" s="355"/>
      <c r="R4"/>
      <c r="S4"/>
      <c r="T4"/>
      <c r="U4"/>
      <c r="V4"/>
    </row>
    <row r="5" spans="1:22" s="34" customFormat="1" ht="13.5" thickTop="1" x14ac:dyDescent="0.2">
      <c r="A5" s="320" t="s">
        <v>129</v>
      </c>
      <c r="B5" s="316">
        <v>2019</v>
      </c>
      <c r="C5" s="368" t="s">
        <v>512</v>
      </c>
      <c r="D5" s="368"/>
      <c r="E5" s="318" t="s">
        <v>144</v>
      </c>
      <c r="F5" s="318" t="s">
        <v>135</v>
      </c>
      <c r="G5" s="353"/>
      <c r="H5" s="353"/>
      <c r="I5" s="353"/>
      <c r="J5" s="353"/>
      <c r="K5" s="353"/>
      <c r="L5" s="353"/>
      <c r="M5" s="36"/>
      <c r="N5" s="36"/>
      <c r="O5" s="36"/>
      <c r="P5" s="36"/>
      <c r="Q5" s="36"/>
      <c r="R5"/>
      <c r="S5"/>
      <c r="T5"/>
      <c r="U5"/>
      <c r="V5"/>
    </row>
    <row r="6" spans="1:22" s="34" customFormat="1" ht="13.5" thickBot="1" x14ac:dyDescent="0.25">
      <c r="A6" s="321"/>
      <c r="B6" s="317" t="s">
        <v>363</v>
      </c>
      <c r="C6" s="317">
        <v>2019</v>
      </c>
      <c r="D6" s="317">
        <v>2020</v>
      </c>
      <c r="E6" s="317" t="s">
        <v>513</v>
      </c>
      <c r="F6" s="319">
        <v>2020</v>
      </c>
      <c r="G6" s="353"/>
      <c r="H6" s="353"/>
      <c r="I6" s="353"/>
      <c r="J6" s="353"/>
      <c r="K6" s="353"/>
      <c r="L6" s="353"/>
      <c r="R6"/>
      <c r="S6"/>
      <c r="T6"/>
      <c r="U6"/>
      <c r="V6"/>
    </row>
    <row r="7" spans="1:22" s="115" customFormat="1" ht="13.5" thickTop="1" x14ac:dyDescent="0.2">
      <c r="A7" s="36" t="s">
        <v>440</v>
      </c>
      <c r="B7" s="301">
        <v>69888894.805456594</v>
      </c>
      <c r="C7" s="301">
        <v>23967695.229504611</v>
      </c>
      <c r="D7" s="301">
        <v>22883688.507562641</v>
      </c>
      <c r="E7" s="27">
        <v>-4.5227824851825589E-2</v>
      </c>
      <c r="F7" s="281"/>
      <c r="G7" s="353"/>
      <c r="H7" s="353"/>
      <c r="I7" s="353"/>
      <c r="J7" s="353"/>
      <c r="K7" s="353"/>
      <c r="L7" s="353"/>
      <c r="M7" s="300"/>
    </row>
    <row r="8" spans="1:22" s="115" customFormat="1" x14ac:dyDescent="0.2">
      <c r="A8" s="36" t="s">
        <v>441</v>
      </c>
      <c r="B8" s="301">
        <v>36461697.980475798</v>
      </c>
      <c r="C8" s="301">
        <v>11343082.23851648</v>
      </c>
      <c r="D8" s="301">
        <v>11344861.534692923</v>
      </c>
      <c r="E8" s="27">
        <v>1.568617893292806E-4</v>
      </c>
      <c r="F8" s="281"/>
      <c r="G8" s="353"/>
      <c r="H8" s="353"/>
      <c r="I8" s="353"/>
      <c r="J8" s="353"/>
      <c r="K8" s="353"/>
      <c r="L8" s="353"/>
    </row>
    <row r="9" spans="1:22" s="34" customFormat="1" x14ac:dyDescent="0.2">
      <c r="A9" s="36"/>
      <c r="B9" s="36"/>
      <c r="C9" s="36"/>
      <c r="D9" s="36"/>
      <c r="E9" s="36"/>
      <c r="F9" s="281"/>
      <c r="G9" s="353"/>
      <c r="H9" s="353"/>
      <c r="I9" s="353"/>
      <c r="J9" s="353"/>
      <c r="K9" s="353"/>
      <c r="L9" s="353"/>
      <c r="R9"/>
      <c r="S9"/>
      <c r="T9"/>
      <c r="U9"/>
      <c r="V9"/>
    </row>
    <row r="10" spans="1:22" s="34" customFormat="1" ht="15.95" customHeight="1" x14ac:dyDescent="0.2">
      <c r="A10" s="369" t="s">
        <v>131</v>
      </c>
      <c r="B10" s="369"/>
      <c r="C10" s="369"/>
      <c r="D10" s="369"/>
      <c r="E10" s="369"/>
      <c r="F10" s="369"/>
      <c r="G10" s="353"/>
      <c r="H10" s="353"/>
      <c r="I10" s="353"/>
      <c r="J10" s="353"/>
      <c r="K10" s="353"/>
      <c r="L10" s="353"/>
      <c r="R10"/>
      <c r="S10"/>
      <c r="T10"/>
      <c r="U10"/>
      <c r="V10"/>
    </row>
    <row r="11" spans="1:22" s="34" customFormat="1" ht="15.95" customHeight="1" x14ac:dyDescent="0.2">
      <c r="A11" s="326" t="s">
        <v>243</v>
      </c>
      <c r="B11" s="327">
        <v>16774684</v>
      </c>
      <c r="C11" s="327">
        <v>6906524</v>
      </c>
      <c r="D11" s="327">
        <v>5848479</v>
      </c>
      <c r="E11" s="328">
        <v>-0.15319500808221329</v>
      </c>
      <c r="F11" s="328">
        <v>0.25557413954779118</v>
      </c>
      <c r="G11" s="353"/>
      <c r="H11" s="353"/>
      <c r="I11" s="353"/>
      <c r="J11" s="353"/>
      <c r="K11" s="353"/>
      <c r="L11" s="353"/>
      <c r="M11" s="347"/>
      <c r="N11" s="348"/>
      <c r="O11" s="340"/>
      <c r="R11"/>
      <c r="S11"/>
      <c r="T11"/>
      <c r="U11"/>
      <c r="V11"/>
    </row>
    <row r="12" spans="1:22" s="34" customFormat="1" ht="15.95" customHeight="1" x14ac:dyDescent="0.2">
      <c r="A12" s="111" t="s">
        <v>266</v>
      </c>
      <c r="B12" s="322">
        <v>10278764</v>
      </c>
      <c r="C12" s="322">
        <v>4623919</v>
      </c>
      <c r="D12" s="322">
        <v>3992319</v>
      </c>
      <c r="E12" s="31">
        <v>-0.13659408826149419</v>
      </c>
      <c r="F12" s="31">
        <v>0.6826251748531541</v>
      </c>
      <c r="G12" s="349"/>
      <c r="H12" s="353"/>
      <c r="I12" s="353"/>
      <c r="J12" s="353"/>
      <c r="K12" s="353"/>
      <c r="L12" s="353"/>
      <c r="R12"/>
      <c r="S12"/>
      <c r="T12"/>
      <c r="U12"/>
      <c r="V12"/>
    </row>
    <row r="13" spans="1:22" s="34" customFormat="1" ht="15.95" customHeight="1" x14ac:dyDescent="0.2">
      <c r="A13" s="111" t="s">
        <v>267</v>
      </c>
      <c r="B13" s="322">
        <v>1458678</v>
      </c>
      <c r="C13" s="322">
        <v>459339</v>
      </c>
      <c r="D13" s="322">
        <v>526962</v>
      </c>
      <c r="E13" s="31">
        <v>0.14721806770163212</v>
      </c>
      <c r="F13" s="31">
        <v>9.0102400983229997E-2</v>
      </c>
      <c r="G13" s="349"/>
      <c r="H13" s="353"/>
      <c r="I13" s="353"/>
      <c r="J13" s="353"/>
      <c r="K13" s="353"/>
      <c r="L13" s="353"/>
      <c r="M13" s="33"/>
      <c r="N13" s="33"/>
      <c r="O13" s="33"/>
      <c r="P13" s="33"/>
      <c r="Q13" s="33"/>
      <c r="R13"/>
      <c r="S13"/>
      <c r="T13"/>
      <c r="U13"/>
      <c r="V13"/>
    </row>
    <row r="14" spans="1:22" s="34" customFormat="1" ht="15.95" customHeight="1" x14ac:dyDescent="0.2">
      <c r="A14" s="323" t="s">
        <v>268</v>
      </c>
      <c r="B14" s="324">
        <v>5037242</v>
      </c>
      <c r="C14" s="324">
        <v>1823266</v>
      </c>
      <c r="D14" s="324">
        <v>1329198</v>
      </c>
      <c r="E14" s="325">
        <v>-0.27097965957792225</v>
      </c>
      <c r="F14" s="325">
        <v>0.22727242416361587</v>
      </c>
      <c r="G14" s="349"/>
      <c r="H14" s="353"/>
      <c r="I14" s="353"/>
      <c r="J14" s="353"/>
      <c r="K14" s="353"/>
      <c r="L14" s="353"/>
      <c r="M14" s="33"/>
      <c r="N14" s="33"/>
      <c r="O14" s="33"/>
      <c r="P14" s="33"/>
      <c r="Q14" s="33"/>
      <c r="R14"/>
      <c r="S14"/>
      <c r="T14"/>
      <c r="U14"/>
      <c r="V14"/>
    </row>
    <row r="15" spans="1:22" s="34" customFormat="1" ht="15.95" customHeight="1" x14ac:dyDescent="0.2">
      <c r="A15" s="365" t="s">
        <v>133</v>
      </c>
      <c r="B15" s="365"/>
      <c r="C15" s="365"/>
      <c r="D15" s="365"/>
      <c r="E15" s="365"/>
      <c r="F15" s="365"/>
      <c r="G15" s="353"/>
      <c r="H15" s="353"/>
      <c r="I15" s="353"/>
      <c r="J15" s="353"/>
      <c r="K15" s="353"/>
      <c r="L15" s="353"/>
      <c r="R15"/>
      <c r="S15"/>
      <c r="T15"/>
      <c r="U15"/>
      <c r="V15"/>
    </row>
    <row r="16" spans="1:22" s="34" customFormat="1" ht="15.95" customHeight="1" x14ac:dyDescent="0.2">
      <c r="A16" s="330" t="s">
        <v>243</v>
      </c>
      <c r="B16" s="331">
        <v>6347116</v>
      </c>
      <c r="C16" s="331">
        <v>2059600</v>
      </c>
      <c r="D16" s="331">
        <v>2084571</v>
      </c>
      <c r="E16" s="332">
        <v>1.2124198873567683E-2</v>
      </c>
      <c r="F16" s="333"/>
      <c r="G16" s="353"/>
      <c r="H16" s="353"/>
      <c r="I16" s="353"/>
      <c r="J16" s="353"/>
      <c r="K16" s="353"/>
      <c r="L16" s="353"/>
      <c r="M16" s="28"/>
      <c r="N16" s="28"/>
      <c r="O16" s="28"/>
      <c r="P16" s="28"/>
      <c r="Q16" s="28"/>
      <c r="R16"/>
      <c r="S16"/>
      <c r="T16"/>
      <c r="U16"/>
      <c r="V16"/>
    </row>
    <row r="17" spans="1:24" s="34" customFormat="1" ht="15.95" customHeight="1" x14ac:dyDescent="0.2">
      <c r="A17" s="111" t="s">
        <v>266</v>
      </c>
      <c r="B17" s="23">
        <v>3946521</v>
      </c>
      <c r="C17" s="23">
        <v>1315327</v>
      </c>
      <c r="D17" s="23">
        <v>1336259</v>
      </c>
      <c r="E17" s="31">
        <v>1.5913913422289667E-2</v>
      </c>
      <c r="F17" s="31">
        <v>0.64102350075866932</v>
      </c>
      <c r="G17" s="353"/>
      <c r="H17" s="353"/>
      <c r="I17" s="353"/>
      <c r="J17" s="353"/>
      <c r="K17" s="353"/>
      <c r="L17" s="353"/>
      <c r="M17" s="33"/>
      <c r="N17" s="33"/>
      <c r="O17" s="33"/>
      <c r="P17" s="33"/>
      <c r="Q17" s="33"/>
      <c r="R17"/>
      <c r="S17"/>
      <c r="T17"/>
      <c r="U17"/>
      <c r="V17"/>
    </row>
    <row r="18" spans="1:24" s="34" customFormat="1" ht="15.95" customHeight="1" x14ac:dyDescent="0.2">
      <c r="A18" s="111" t="s">
        <v>267</v>
      </c>
      <c r="B18" s="23">
        <v>2140515</v>
      </c>
      <c r="C18" s="23">
        <v>648878</v>
      </c>
      <c r="D18" s="23">
        <v>672978</v>
      </c>
      <c r="E18" s="31">
        <v>3.7141034215985129E-2</v>
      </c>
      <c r="F18" s="31">
        <v>0.32283764860971392</v>
      </c>
      <c r="G18" s="353"/>
      <c r="H18" s="353"/>
      <c r="I18" s="353"/>
      <c r="J18" s="353"/>
      <c r="K18" s="353"/>
      <c r="L18" s="353"/>
      <c r="M18" s="33"/>
      <c r="N18" s="33"/>
      <c r="O18" s="33"/>
      <c r="P18" s="33"/>
      <c r="Q18" s="33"/>
      <c r="R18"/>
      <c r="S18"/>
      <c r="T18"/>
      <c r="U18"/>
      <c r="V18"/>
    </row>
    <row r="19" spans="1:24" s="34" customFormat="1" ht="15.95" customHeight="1" x14ac:dyDescent="0.2">
      <c r="A19" s="323" t="s">
        <v>268</v>
      </c>
      <c r="B19" s="329">
        <v>260080</v>
      </c>
      <c r="C19" s="329">
        <v>95395</v>
      </c>
      <c r="D19" s="329">
        <v>75334</v>
      </c>
      <c r="E19" s="325">
        <v>-0.21029404056816395</v>
      </c>
      <c r="F19" s="325">
        <v>3.6138850631616766E-2</v>
      </c>
      <c r="G19" s="353"/>
      <c r="H19" s="353"/>
      <c r="I19" s="353"/>
      <c r="J19" s="353"/>
      <c r="K19" s="353"/>
      <c r="L19" s="353"/>
      <c r="M19" s="33"/>
      <c r="N19" s="33"/>
      <c r="O19" s="33"/>
      <c r="P19" s="33"/>
      <c r="Q19" s="33"/>
      <c r="R19"/>
      <c r="S19"/>
      <c r="T19"/>
      <c r="U19"/>
      <c r="V19"/>
    </row>
    <row r="20" spans="1:24" s="34" customFormat="1" ht="15.95" customHeight="1" x14ac:dyDescent="0.2">
      <c r="A20" s="365" t="s">
        <v>145</v>
      </c>
      <c r="B20" s="365"/>
      <c r="C20" s="365"/>
      <c r="D20" s="365"/>
      <c r="E20" s="365"/>
      <c r="F20" s="365"/>
      <c r="G20" s="353"/>
      <c r="H20" s="353"/>
      <c r="I20" s="353"/>
      <c r="J20" s="353"/>
      <c r="K20" s="353"/>
      <c r="L20" s="353"/>
      <c r="S20" s="30"/>
      <c r="T20" s="30"/>
      <c r="U20" s="30"/>
    </row>
    <row r="21" spans="1:24" s="34" customFormat="1" ht="15.95" customHeight="1" x14ac:dyDescent="0.2">
      <c r="A21" s="334" t="s">
        <v>243</v>
      </c>
      <c r="B21" s="335">
        <v>10427568</v>
      </c>
      <c r="C21" s="335">
        <v>4846924</v>
      </c>
      <c r="D21" s="335">
        <v>3763908</v>
      </c>
      <c r="E21" s="328">
        <v>-0.22344398220397102</v>
      </c>
      <c r="F21" s="336"/>
      <c r="G21" s="353"/>
      <c r="H21" s="353"/>
      <c r="I21" s="353"/>
      <c r="J21" s="353"/>
      <c r="K21" s="353"/>
      <c r="L21" s="353"/>
      <c r="M21" s="33"/>
      <c r="N21" s="33"/>
      <c r="O21" s="33"/>
      <c r="P21" s="33"/>
      <c r="Q21" s="33"/>
    </row>
    <row r="22" spans="1:24" s="34" customFormat="1" ht="15.95" customHeight="1" x14ac:dyDescent="0.2">
      <c r="A22" s="111" t="s">
        <v>266</v>
      </c>
      <c r="B22" s="23">
        <v>6332243</v>
      </c>
      <c r="C22" s="23">
        <v>3308592</v>
      </c>
      <c r="D22" s="23">
        <v>2656060</v>
      </c>
      <c r="E22" s="31">
        <v>-0.19722347149482317</v>
      </c>
      <c r="F22" s="31">
        <v>0.70566549448073657</v>
      </c>
      <c r="G22" s="353"/>
      <c r="H22" s="353"/>
      <c r="I22" s="353"/>
      <c r="J22" s="353"/>
      <c r="K22" s="353"/>
      <c r="L22" s="353"/>
      <c r="M22" s="33"/>
      <c r="N22" s="33"/>
      <c r="O22" s="33"/>
      <c r="P22" s="33"/>
      <c r="Q22" s="33"/>
    </row>
    <row r="23" spans="1:24" s="34" customFormat="1" ht="15.95" customHeight="1" x14ac:dyDescent="0.2">
      <c r="A23" s="111" t="s">
        <v>267</v>
      </c>
      <c r="B23" s="23">
        <v>-681837</v>
      </c>
      <c r="C23" s="23">
        <v>-189539</v>
      </c>
      <c r="D23" s="23">
        <v>-146016</v>
      </c>
      <c r="E23" s="31">
        <v>0.22962556518711189</v>
      </c>
      <c r="F23" s="31">
        <v>-3.8793721844423402E-2</v>
      </c>
      <c r="G23" s="353"/>
      <c r="H23" s="353"/>
      <c r="I23" s="353"/>
      <c r="J23" s="353"/>
      <c r="K23" s="353"/>
      <c r="L23" s="353"/>
      <c r="M23" s="33"/>
      <c r="N23" s="33"/>
      <c r="O23" s="33"/>
      <c r="P23" s="33"/>
      <c r="Q23" s="33"/>
    </row>
    <row r="24" spans="1:24" s="34" customFormat="1" ht="15.95" customHeight="1" thickBot="1" x14ac:dyDescent="0.25">
      <c r="A24" s="112" t="s">
        <v>268</v>
      </c>
      <c r="B24" s="64">
        <v>4777162</v>
      </c>
      <c r="C24" s="64">
        <v>1727871</v>
      </c>
      <c r="D24" s="64">
        <v>1253864</v>
      </c>
      <c r="E24" s="65">
        <v>-0.27433008598442826</v>
      </c>
      <c r="F24" s="65">
        <v>0.33312822736368691</v>
      </c>
      <c r="G24" s="353"/>
      <c r="H24" s="353"/>
      <c r="I24" s="353"/>
      <c r="J24" s="353"/>
      <c r="K24" s="353"/>
      <c r="L24" s="353"/>
      <c r="M24" s="33"/>
      <c r="N24" s="33"/>
      <c r="O24" s="33"/>
      <c r="P24" s="33"/>
      <c r="Q24" s="33"/>
    </row>
    <row r="25" spans="1:24" ht="27" customHeight="1" thickTop="1" x14ac:dyDescent="0.2">
      <c r="A25" s="366" t="s">
        <v>447</v>
      </c>
      <c r="B25" s="366"/>
      <c r="C25" s="366"/>
      <c r="D25" s="366"/>
      <c r="E25" s="366"/>
      <c r="F25" s="366"/>
      <c r="G25" s="354"/>
      <c r="H25" s="353"/>
      <c r="I25" s="353"/>
      <c r="J25" s="353"/>
      <c r="K25" s="353"/>
      <c r="L25" s="353"/>
      <c r="M25" s="33"/>
      <c r="N25" s="33"/>
      <c r="O25" s="33"/>
      <c r="P25" s="33"/>
      <c r="Q25" s="33"/>
      <c r="R25" s="37"/>
      <c r="S25" s="198"/>
      <c r="T25" s="25"/>
      <c r="U25" s="217" t="s">
        <v>373</v>
      </c>
    </row>
    <row r="26" spans="1:24" ht="33" customHeight="1" x14ac:dyDescent="0.2">
      <c r="H26" s="353"/>
      <c r="I26" s="353"/>
      <c r="J26" s="353"/>
      <c r="K26" s="353"/>
      <c r="L26" s="353"/>
      <c r="M26" s="33"/>
      <c r="N26" s="33"/>
      <c r="O26" s="33"/>
      <c r="P26" s="33"/>
      <c r="Q26" s="33"/>
      <c r="R26" s="34"/>
      <c r="S26" s="197"/>
      <c r="U26" s="105" t="s">
        <v>196</v>
      </c>
    </row>
    <row r="27" spans="1:24" x14ac:dyDescent="0.2">
      <c r="A27" s="7"/>
      <c r="B27" s="7"/>
      <c r="C27" s="7"/>
      <c r="D27" s="7"/>
      <c r="E27" s="7"/>
      <c r="F27" s="7"/>
      <c r="G27" s="7"/>
      <c r="H27" s="353"/>
      <c r="I27" s="353"/>
      <c r="J27" s="353"/>
      <c r="K27" s="353"/>
      <c r="L27" s="353"/>
      <c r="M27" s="33"/>
      <c r="N27" s="33"/>
      <c r="O27" s="33"/>
      <c r="P27" s="33"/>
      <c r="Q27" s="33"/>
      <c r="R27" s="34"/>
      <c r="S27" s="197"/>
      <c r="U27" s="192" t="s">
        <v>266</v>
      </c>
      <c r="V27" s="192" t="s">
        <v>267</v>
      </c>
      <c r="W27" s="192" t="s">
        <v>268</v>
      </c>
      <c r="X27" s="192" t="s">
        <v>193</v>
      </c>
    </row>
    <row r="28" spans="1:24" ht="15" x14ac:dyDescent="0.25">
      <c r="A28" s="7"/>
      <c r="B28" s="7"/>
      <c r="C28" s="7"/>
      <c r="D28" s="7"/>
      <c r="E28" s="7"/>
      <c r="F28" s="7"/>
      <c r="G28" s="7"/>
      <c r="H28" s="353"/>
      <c r="I28" s="353"/>
      <c r="J28" s="353"/>
      <c r="K28" s="353"/>
      <c r="L28" s="353"/>
      <c r="M28" s="33"/>
      <c r="N28" s="33"/>
      <c r="O28" s="33"/>
      <c r="P28" s="33"/>
      <c r="Q28" s="33"/>
      <c r="R28">
        <v>4</v>
      </c>
      <c r="S28" s="197" t="s">
        <v>514</v>
      </c>
      <c r="T28" s="110" t="s">
        <v>515</v>
      </c>
      <c r="U28" s="138">
        <v>2939216</v>
      </c>
      <c r="V28" s="138">
        <v>-67423</v>
      </c>
      <c r="W28" s="138">
        <v>1505840</v>
      </c>
      <c r="X28" s="138">
        <v>4377633</v>
      </c>
    </row>
    <row r="29" spans="1:24" ht="15" x14ac:dyDescent="0.25">
      <c r="A29" s="7"/>
      <c r="B29" s="7"/>
      <c r="C29" s="7"/>
      <c r="D29" s="7"/>
      <c r="E29" s="7"/>
      <c r="F29" s="7"/>
      <c r="G29" s="7"/>
      <c r="H29" s="353"/>
      <c r="I29" s="353"/>
      <c r="J29" s="353"/>
      <c r="K29" s="353"/>
      <c r="L29" s="353"/>
      <c r="M29" s="33"/>
      <c r="N29" s="33"/>
      <c r="O29" s="33"/>
      <c r="P29" s="33"/>
      <c r="Q29" s="33"/>
      <c r="R29">
        <v>3</v>
      </c>
      <c r="S29" s="197"/>
      <c r="T29" s="110" t="s">
        <v>516</v>
      </c>
      <c r="U29" s="138">
        <v>2497789</v>
      </c>
      <c r="V29" s="138">
        <v>-189455</v>
      </c>
      <c r="W29" s="138">
        <v>1475069</v>
      </c>
      <c r="X29" s="138">
        <v>3783403</v>
      </c>
    </row>
    <row r="30" spans="1:24" ht="15" x14ac:dyDescent="0.25">
      <c r="A30" s="7"/>
      <c r="B30" s="7"/>
      <c r="C30" s="7"/>
      <c r="D30" s="7"/>
      <c r="E30" s="7"/>
      <c r="F30" s="7"/>
      <c r="G30" s="7"/>
      <c r="H30" s="353"/>
      <c r="I30" s="353"/>
      <c r="J30" s="353"/>
      <c r="K30" s="353"/>
      <c r="L30" s="353"/>
      <c r="M30" s="33"/>
      <c r="R30">
        <v>2</v>
      </c>
      <c r="S30" s="197"/>
      <c r="T30" s="110" t="s">
        <v>517</v>
      </c>
      <c r="U30" s="138">
        <v>3154519</v>
      </c>
      <c r="V30" s="138">
        <v>-215195</v>
      </c>
      <c r="W30" s="138">
        <v>1887085</v>
      </c>
      <c r="X30" s="138">
        <v>4826409</v>
      </c>
    </row>
    <row r="31" spans="1:24" ht="15" x14ac:dyDescent="0.25">
      <c r="A31" s="7"/>
      <c r="B31" s="7"/>
      <c r="C31" s="7"/>
      <c r="D31" s="7"/>
      <c r="E31" s="7"/>
      <c r="F31" s="7"/>
      <c r="G31" s="7"/>
      <c r="H31" s="353"/>
      <c r="I31" s="353"/>
      <c r="J31" s="353"/>
      <c r="K31" s="353"/>
      <c r="L31" s="353"/>
      <c r="M31" s="33"/>
      <c r="R31">
        <v>1</v>
      </c>
      <c r="S31" s="197"/>
      <c r="T31" s="110" t="s">
        <v>518</v>
      </c>
      <c r="U31" s="138">
        <v>3308592</v>
      </c>
      <c r="V31" s="138">
        <v>-189539</v>
      </c>
      <c r="W31" s="138">
        <v>1727871</v>
      </c>
      <c r="X31" s="138">
        <v>4846924</v>
      </c>
    </row>
    <row r="32" spans="1:24" ht="15" x14ac:dyDescent="0.25">
      <c r="A32" s="7"/>
      <c r="B32" s="7"/>
      <c r="C32" s="7"/>
      <c r="D32" s="7"/>
      <c r="E32" s="7"/>
      <c r="F32" s="7"/>
      <c r="G32" s="7"/>
      <c r="H32" s="353"/>
      <c r="I32" s="353"/>
      <c r="J32" s="353"/>
      <c r="K32" s="353"/>
      <c r="L32" s="353"/>
      <c r="M32" s="33"/>
      <c r="R32">
        <v>0</v>
      </c>
      <c r="S32" s="197"/>
      <c r="T32" s="110" t="s">
        <v>519</v>
      </c>
      <c r="U32" s="138">
        <v>2656060</v>
      </c>
      <c r="V32" s="138">
        <v>-146016</v>
      </c>
      <c r="W32" s="138">
        <v>1253864</v>
      </c>
      <c r="X32" s="138">
        <v>3763908</v>
      </c>
    </row>
    <row r="33" spans="1:18" x14ac:dyDescent="0.2">
      <c r="A33" s="7"/>
      <c r="B33" s="7"/>
      <c r="C33" s="7"/>
      <c r="D33" s="7"/>
      <c r="E33" s="7"/>
      <c r="F33" s="7"/>
      <c r="G33" s="7"/>
      <c r="H33" s="353"/>
      <c r="I33" s="353"/>
      <c r="J33" s="353"/>
      <c r="K33" s="353"/>
      <c r="L33" s="353"/>
      <c r="M33" s="33"/>
    </row>
    <row r="34" spans="1:18" x14ac:dyDescent="0.2">
      <c r="A34" s="7"/>
      <c r="B34" s="7"/>
      <c r="C34" s="7"/>
      <c r="D34" s="7"/>
      <c r="E34" s="7"/>
      <c r="F34" s="7"/>
      <c r="G34" s="7"/>
      <c r="H34" s="353"/>
      <c r="I34" s="353"/>
      <c r="J34" s="353"/>
      <c r="K34" s="353"/>
      <c r="L34" s="353"/>
      <c r="M34" s="33"/>
    </row>
    <row r="35" spans="1:18" x14ac:dyDescent="0.2">
      <c r="A35" s="7"/>
      <c r="B35" s="7"/>
      <c r="C35" s="7"/>
      <c r="D35" s="7"/>
      <c r="E35" s="7"/>
      <c r="F35" s="7"/>
      <c r="G35" s="7"/>
      <c r="H35" s="353"/>
      <c r="I35" s="353"/>
      <c r="J35" s="353"/>
      <c r="K35" s="353"/>
      <c r="L35" s="353"/>
      <c r="M35" s="33"/>
      <c r="R35" s="6"/>
    </row>
    <row r="36" spans="1:18" x14ac:dyDescent="0.2">
      <c r="A36" s="7"/>
      <c r="B36" s="7"/>
      <c r="C36" s="7"/>
      <c r="D36" s="7"/>
      <c r="E36" s="7"/>
      <c r="F36" s="7"/>
      <c r="G36" s="7"/>
      <c r="H36" s="353"/>
      <c r="I36" s="353"/>
      <c r="J36" s="353"/>
      <c r="K36" s="353"/>
      <c r="L36" s="353"/>
      <c r="M36" s="33"/>
      <c r="R36" s="6"/>
    </row>
    <row r="37" spans="1:18" x14ac:dyDescent="0.2">
      <c r="A37" s="7"/>
      <c r="B37" s="7"/>
      <c r="C37" s="7"/>
      <c r="D37" s="7"/>
      <c r="E37" s="7"/>
      <c r="F37" s="7"/>
      <c r="G37" s="7"/>
      <c r="H37" s="353"/>
      <c r="I37" s="353"/>
      <c r="J37" s="353"/>
      <c r="K37" s="353"/>
      <c r="L37" s="353"/>
      <c r="M37" s="33"/>
      <c r="R37" s="6"/>
    </row>
    <row r="38" spans="1:18" x14ac:dyDescent="0.2">
      <c r="A38" s="7"/>
      <c r="B38" s="7"/>
      <c r="C38" s="7"/>
      <c r="D38" s="7"/>
      <c r="E38" s="7"/>
      <c r="F38" s="7"/>
      <c r="G38" s="7"/>
      <c r="H38" s="353"/>
      <c r="I38" s="353"/>
      <c r="J38" s="353"/>
      <c r="K38" s="353"/>
      <c r="L38" s="353"/>
      <c r="M38" s="33"/>
    </row>
    <row r="39" spans="1:18" x14ac:dyDescent="0.2">
      <c r="A39" s="7"/>
      <c r="B39" s="7"/>
      <c r="C39" s="7"/>
      <c r="D39" s="7"/>
      <c r="E39" s="7"/>
      <c r="F39" s="7"/>
      <c r="G39" s="7"/>
      <c r="H39" s="353"/>
      <c r="I39" s="353"/>
      <c r="J39" s="353"/>
      <c r="K39" s="353"/>
      <c r="L39" s="353"/>
      <c r="M39" s="33"/>
      <c r="R39" s="6"/>
    </row>
    <row r="40" spans="1:18" x14ac:dyDescent="0.2">
      <c r="A40" s="7"/>
      <c r="B40" s="7"/>
      <c r="C40" s="7"/>
      <c r="D40" s="7"/>
      <c r="E40" s="7"/>
      <c r="F40" s="7"/>
      <c r="G40" s="7"/>
      <c r="H40" s="353"/>
      <c r="I40" s="353"/>
      <c r="J40" s="353"/>
      <c r="K40" s="353"/>
      <c r="L40" s="353"/>
      <c r="M40" s="33"/>
      <c r="R40" s="6"/>
    </row>
    <row r="41" spans="1:18" x14ac:dyDescent="0.2">
      <c r="A41" s="7"/>
      <c r="B41" s="7"/>
      <c r="C41" s="7"/>
      <c r="D41" s="7"/>
      <c r="E41" s="7"/>
      <c r="F41" s="7"/>
      <c r="G41" s="7"/>
      <c r="H41" s="353"/>
      <c r="I41" s="353"/>
      <c r="J41" s="353"/>
      <c r="K41" s="353"/>
      <c r="L41" s="353"/>
      <c r="M41" s="33"/>
      <c r="R41" s="6"/>
    </row>
    <row r="42" spans="1:18" x14ac:dyDescent="0.2">
      <c r="A42" s="7"/>
      <c r="B42" s="7"/>
      <c r="C42" s="7"/>
      <c r="D42" s="7"/>
      <c r="E42" s="7"/>
      <c r="F42" s="7"/>
      <c r="G42" s="7"/>
      <c r="H42" s="353"/>
      <c r="I42" s="353"/>
      <c r="J42" s="353"/>
      <c r="K42" s="353"/>
      <c r="L42" s="353"/>
      <c r="M42" s="33"/>
      <c r="R42" s="6"/>
    </row>
    <row r="43" spans="1:18" x14ac:dyDescent="0.2">
      <c r="A43" s="7"/>
      <c r="B43" s="7"/>
      <c r="C43" s="7"/>
      <c r="D43" s="7"/>
      <c r="E43" s="7"/>
      <c r="F43" s="7"/>
      <c r="G43" s="7"/>
      <c r="H43" s="353"/>
      <c r="I43" s="353"/>
      <c r="J43" s="353"/>
      <c r="K43" s="353"/>
      <c r="L43" s="353"/>
      <c r="M43" s="33"/>
    </row>
    <row r="44" spans="1:18" x14ac:dyDescent="0.2">
      <c r="A44" s="7"/>
      <c r="B44" s="7"/>
      <c r="C44" s="7"/>
      <c r="D44" s="7"/>
      <c r="E44" s="7"/>
      <c r="F44" s="7"/>
      <c r="G44" s="7"/>
      <c r="H44" s="353"/>
      <c r="I44" s="353"/>
      <c r="J44" s="353"/>
      <c r="K44" s="353"/>
      <c r="L44" s="353"/>
      <c r="M44" s="33"/>
      <c r="R44" s="6"/>
    </row>
    <row r="45" spans="1:18" x14ac:dyDescent="0.2">
      <c r="A45" s="7"/>
      <c r="B45" s="7"/>
      <c r="C45" s="7"/>
      <c r="D45" s="7"/>
      <c r="E45" s="7"/>
      <c r="F45" s="7"/>
      <c r="G45" s="7"/>
      <c r="H45" s="353"/>
      <c r="I45" s="353"/>
      <c r="J45" s="353"/>
      <c r="K45" s="353"/>
      <c r="L45" s="353"/>
      <c r="M45" s="33"/>
      <c r="R45" s="6"/>
    </row>
    <row r="46" spans="1:18" x14ac:dyDescent="0.2">
      <c r="A46" s="7"/>
      <c r="B46" s="7"/>
      <c r="C46" s="7"/>
      <c r="D46" s="7"/>
      <c r="E46" s="7"/>
      <c r="F46" s="7"/>
      <c r="G46" s="7"/>
      <c r="H46" s="353"/>
      <c r="I46" s="353"/>
      <c r="J46" s="353"/>
      <c r="K46" s="353"/>
      <c r="L46" s="353"/>
      <c r="M46" s="33"/>
      <c r="R46" s="6"/>
    </row>
    <row r="47" spans="1:18" x14ac:dyDescent="0.2">
      <c r="A47" s="7"/>
      <c r="B47" s="7"/>
      <c r="C47" s="7"/>
      <c r="D47" s="7"/>
      <c r="E47" s="7"/>
      <c r="F47" s="7"/>
      <c r="G47" s="7"/>
      <c r="H47" s="353"/>
      <c r="I47" s="353"/>
      <c r="J47" s="353"/>
      <c r="K47" s="353"/>
      <c r="L47" s="353"/>
      <c r="M47" s="33"/>
      <c r="R47" s="6"/>
    </row>
    <row r="48" spans="1:18" x14ac:dyDescent="0.2">
      <c r="A48" s="7"/>
      <c r="B48" s="7"/>
      <c r="C48" s="7"/>
      <c r="D48" s="7"/>
      <c r="E48" s="7"/>
      <c r="F48" s="7"/>
      <c r="G48" s="7"/>
      <c r="H48" s="353"/>
      <c r="I48" s="353"/>
      <c r="J48" s="353"/>
      <c r="K48" s="353"/>
      <c r="L48" s="353"/>
      <c r="M48" s="33"/>
    </row>
    <row r="49" spans="1:18" x14ac:dyDescent="0.2">
      <c r="A49" s="7"/>
      <c r="B49" s="7"/>
      <c r="C49" s="7"/>
      <c r="D49" s="7"/>
      <c r="E49" s="7"/>
      <c r="F49" s="7"/>
      <c r="G49" s="7"/>
      <c r="H49" s="353"/>
      <c r="I49" s="353"/>
      <c r="J49" s="353"/>
      <c r="K49" s="353"/>
      <c r="L49" s="353"/>
      <c r="M49" s="33"/>
      <c r="R49" s="6"/>
    </row>
    <row r="50" spans="1:18" x14ac:dyDescent="0.2">
      <c r="A50" s="7"/>
      <c r="B50" s="7"/>
      <c r="C50" s="7"/>
      <c r="D50" s="7"/>
      <c r="E50" s="7"/>
      <c r="F50" s="7"/>
      <c r="G50" s="7"/>
      <c r="H50" s="353"/>
      <c r="I50" s="353"/>
      <c r="J50" s="353"/>
      <c r="K50" s="353"/>
      <c r="L50" s="353"/>
      <c r="M50" s="33"/>
      <c r="R50" s="6"/>
    </row>
    <row r="51" spans="1:18" x14ac:dyDescent="0.2">
      <c r="A51" s="7"/>
      <c r="B51" s="7"/>
      <c r="C51" s="7"/>
      <c r="D51" s="7"/>
      <c r="E51" s="7"/>
      <c r="F51" s="7"/>
      <c r="G51" s="7"/>
      <c r="H51" s="353"/>
      <c r="I51" s="353"/>
      <c r="J51" s="353"/>
      <c r="K51" s="353"/>
      <c r="L51" s="353"/>
      <c r="M51" s="33"/>
      <c r="R51" s="6"/>
    </row>
    <row r="52" spans="1:18" x14ac:dyDescent="0.2">
      <c r="H52" s="353"/>
      <c r="I52" s="353"/>
      <c r="J52" s="353"/>
      <c r="K52" s="353"/>
      <c r="L52" s="353"/>
      <c r="M52" s="33"/>
      <c r="R52" s="6"/>
    </row>
  </sheetData>
  <mergeCells count="9">
    <mergeCell ref="A20:F20"/>
    <mergeCell ref="A25:F25"/>
    <mergeCell ref="A10:F10"/>
    <mergeCell ref="C5:D5"/>
    <mergeCell ref="A1:F1"/>
    <mergeCell ref="A2:F2"/>
    <mergeCell ref="A3:F3"/>
    <mergeCell ref="A4:F4"/>
    <mergeCell ref="A15:F15"/>
  </mergeCells>
  <phoneticPr fontId="0" type="noConversion"/>
  <printOptions horizontalCentered="1" verticalCentered="1"/>
  <pageMargins left="0.78740157480314965" right="0.78740157480314965" top="1.8897637795275593" bottom="0.78740157480314965" header="0" footer="0.59055118110236227"/>
  <pageSetup scale="89" orientation="portrait" r:id="rId1"/>
  <headerFooter alignWithMargins="0">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3"/>
  <dimension ref="A1:AC48"/>
  <sheetViews>
    <sheetView workbookViewId="0">
      <selection sqref="A1:XFD1048576"/>
    </sheetView>
  </sheetViews>
  <sheetFormatPr baseColWidth="10" defaultColWidth="11.42578125" defaultRowHeight="12.75" x14ac:dyDescent="0.2"/>
  <cols>
    <col min="1" max="1" width="18.28515625" style="1" bestFit="1" customWidth="1"/>
    <col min="2" max="6" width="10.140625" style="1" bestFit="1" customWidth="1"/>
    <col min="7" max="7" width="10.7109375" style="1" customWidth="1"/>
    <col min="8" max="8" width="13" style="1" bestFit="1" customWidth="1"/>
    <col min="9" max="14" width="13" style="1" customWidth="1"/>
    <col min="15" max="15" width="11.42578125" style="34"/>
    <col min="16" max="16" width="11.42578125" style="34" customWidth="1"/>
    <col min="17" max="16384" width="11.42578125" style="1"/>
  </cols>
  <sheetData>
    <row r="1" spans="1:29" s="34" customFormat="1" ht="15.95" customHeight="1" x14ac:dyDescent="0.2">
      <c r="A1" s="367" t="s">
        <v>136</v>
      </c>
      <c r="B1" s="367"/>
      <c r="C1" s="367"/>
      <c r="D1" s="367"/>
      <c r="E1" s="367"/>
      <c r="F1" s="367"/>
      <c r="G1" s="367"/>
      <c r="H1" s="367"/>
      <c r="I1" s="353"/>
      <c r="J1" s="353"/>
      <c r="K1" s="353"/>
      <c r="L1" s="353"/>
      <c r="M1" s="353"/>
      <c r="N1" s="353"/>
      <c r="O1" s="132"/>
      <c r="P1" s="133"/>
    </row>
    <row r="2" spans="1:29" s="34" customFormat="1" ht="15.95" customHeight="1" x14ac:dyDescent="0.2">
      <c r="A2" s="365" t="s">
        <v>442</v>
      </c>
      <c r="B2" s="365"/>
      <c r="C2" s="365"/>
      <c r="D2" s="365"/>
      <c r="E2" s="365"/>
      <c r="F2" s="365"/>
      <c r="G2" s="365"/>
      <c r="H2" s="365"/>
      <c r="I2" s="353"/>
      <c r="J2" s="353"/>
      <c r="K2" s="353"/>
      <c r="L2" s="353"/>
      <c r="M2" s="353"/>
      <c r="N2" s="353"/>
      <c r="O2" s="132"/>
      <c r="P2" s="286"/>
      <c r="Q2" s="29"/>
      <c r="R2" s="29"/>
      <c r="S2" s="29"/>
      <c r="T2" s="29"/>
      <c r="U2" s="29"/>
      <c r="V2" s="29"/>
      <c r="W2" s="29"/>
      <c r="X2" s="29"/>
      <c r="Y2" s="29"/>
      <c r="Z2" s="29"/>
      <c r="AA2" s="29"/>
      <c r="AB2" s="29"/>
      <c r="AC2" s="29"/>
    </row>
    <row r="3" spans="1:29" s="34" customFormat="1" ht="15.95" customHeight="1" x14ac:dyDescent="0.2">
      <c r="A3" s="365" t="s">
        <v>128</v>
      </c>
      <c r="B3" s="365"/>
      <c r="C3" s="365"/>
      <c r="D3" s="365"/>
      <c r="E3" s="365"/>
      <c r="F3" s="365"/>
      <c r="G3" s="365"/>
      <c r="H3" s="365"/>
      <c r="I3" s="353"/>
      <c r="J3" s="353"/>
      <c r="K3" s="353"/>
      <c r="L3" s="353"/>
      <c r="M3" s="353"/>
      <c r="N3" s="353"/>
      <c r="O3" s="132"/>
      <c r="P3" s="339"/>
      <c r="Q3" s="339"/>
      <c r="R3" s="339"/>
      <c r="S3" s="339"/>
      <c r="T3" s="339"/>
      <c r="U3" s="339"/>
      <c r="V3" s="339"/>
      <c r="W3" s="339"/>
      <c r="X3" s="339"/>
      <c r="Y3" s="339"/>
      <c r="Z3" s="29"/>
      <c r="AA3" s="29"/>
      <c r="AB3" s="29"/>
      <c r="AC3" s="29"/>
    </row>
    <row r="4" spans="1:29" s="34" customFormat="1" ht="15.95" customHeight="1" thickBot="1" x14ac:dyDescent="0.25">
      <c r="A4" s="365" t="s">
        <v>238</v>
      </c>
      <c r="B4" s="365"/>
      <c r="C4" s="365"/>
      <c r="D4" s="365"/>
      <c r="E4" s="365"/>
      <c r="F4" s="365"/>
      <c r="G4" s="365"/>
      <c r="H4" s="365"/>
      <c r="I4" s="353"/>
      <c r="J4" s="353"/>
      <c r="K4" s="353"/>
      <c r="L4" s="353"/>
      <c r="M4" s="353"/>
      <c r="N4" s="353"/>
      <c r="O4" s="355"/>
      <c r="P4" s="287"/>
      <c r="Q4" s="282"/>
      <c r="R4" s="282"/>
      <c r="S4" s="282"/>
      <c r="T4" s="282"/>
      <c r="U4" s="282"/>
      <c r="V4" s="282"/>
      <c r="W4" s="282"/>
      <c r="X4" s="282"/>
      <c r="Y4" s="282"/>
      <c r="Z4" s="29"/>
      <c r="AA4" s="29"/>
      <c r="AB4" s="29"/>
      <c r="AC4" s="29"/>
    </row>
    <row r="5" spans="1:29" s="34" customFormat="1" ht="13.5" thickTop="1" x14ac:dyDescent="0.2">
      <c r="A5" s="38" t="s">
        <v>129</v>
      </c>
      <c r="B5" s="370">
        <v>2015</v>
      </c>
      <c r="C5" s="370">
        <v>2016</v>
      </c>
      <c r="D5" s="370">
        <v>2017</v>
      </c>
      <c r="E5" s="370">
        <v>2018</v>
      </c>
      <c r="F5" s="370">
        <v>2019</v>
      </c>
      <c r="G5" s="62" t="s">
        <v>143</v>
      </c>
      <c r="H5" s="62" t="s">
        <v>135</v>
      </c>
      <c r="I5" s="281"/>
      <c r="J5" s="281"/>
      <c r="K5" s="281"/>
      <c r="L5" s="281"/>
      <c r="M5" s="281"/>
      <c r="N5" s="281"/>
      <c r="O5" s="36"/>
      <c r="P5" s="282"/>
      <c r="Q5" s="282"/>
      <c r="R5" s="282"/>
      <c r="S5" s="282"/>
      <c r="T5" s="282"/>
      <c r="U5" s="282"/>
      <c r="V5" s="282"/>
      <c r="W5" s="282"/>
      <c r="X5" s="282"/>
      <c r="Y5" s="282"/>
      <c r="Z5" s="29"/>
      <c r="AA5" s="29"/>
      <c r="AB5" s="29"/>
      <c r="AC5" s="29"/>
    </row>
    <row r="6" spans="1:29" s="34" customFormat="1" ht="13.5" thickBot="1" x14ac:dyDescent="0.25">
      <c r="A6" s="283"/>
      <c r="B6" s="371"/>
      <c r="C6" s="371"/>
      <c r="D6" s="371"/>
      <c r="E6" s="371"/>
      <c r="F6" s="371"/>
      <c r="G6" s="284" t="s">
        <v>520</v>
      </c>
      <c r="H6" s="285">
        <v>2019</v>
      </c>
      <c r="I6" s="281"/>
      <c r="J6" s="281"/>
      <c r="K6" s="281"/>
      <c r="L6" s="281"/>
      <c r="M6" s="281"/>
      <c r="N6" s="281"/>
      <c r="P6" s="282"/>
      <c r="Q6" s="282"/>
      <c r="R6" s="282"/>
      <c r="S6" s="282"/>
      <c r="T6" s="282"/>
      <c r="U6" s="282"/>
      <c r="V6" s="282"/>
      <c r="W6" s="282"/>
      <c r="X6" s="282"/>
      <c r="Y6" s="282"/>
      <c r="Z6" s="29"/>
      <c r="AA6" s="29"/>
      <c r="AB6" s="29"/>
      <c r="AC6" s="29"/>
    </row>
    <row r="7" spans="1:29" s="34" customFormat="1" ht="13.5" thickTop="1" x14ac:dyDescent="0.2">
      <c r="A7" s="36" t="s">
        <v>440</v>
      </c>
      <c r="B7" s="109">
        <v>62035090.309760004</v>
      </c>
      <c r="C7" s="109">
        <v>60718332.353969805</v>
      </c>
      <c r="D7" s="109">
        <v>68823195.5098975</v>
      </c>
      <c r="E7" s="109">
        <v>75200392.773937002</v>
      </c>
      <c r="F7" s="109">
        <v>69888894.805456594</v>
      </c>
      <c r="G7" s="27">
        <v>-7.0631253010174047E-2</v>
      </c>
      <c r="H7" s="281"/>
      <c r="I7" s="281"/>
      <c r="J7" s="281"/>
      <c r="K7" s="281"/>
      <c r="L7" s="281"/>
      <c r="M7" s="281"/>
      <c r="N7" s="281"/>
      <c r="P7" s="288"/>
    </row>
    <row r="8" spans="1:29" s="34" customFormat="1" x14ac:dyDescent="0.2">
      <c r="A8" s="36" t="s">
        <v>441</v>
      </c>
      <c r="B8" s="109">
        <v>32339510.383173</v>
      </c>
      <c r="C8" s="109">
        <v>30697544.7045395</v>
      </c>
      <c r="D8" s="109">
        <v>37139236.240640603</v>
      </c>
      <c r="E8" s="109">
        <v>39600097.8599381</v>
      </c>
      <c r="F8" s="109">
        <v>36461697.980475798</v>
      </c>
      <c r="G8" s="27">
        <v>-7.9252326359458336E-2</v>
      </c>
      <c r="H8" s="281"/>
      <c r="I8" s="281"/>
      <c r="J8" s="281"/>
      <c r="K8" s="281"/>
      <c r="L8" s="281"/>
      <c r="M8" s="281"/>
      <c r="N8" s="281"/>
    </row>
    <row r="9" spans="1:29" s="34" customFormat="1" ht="15.95" customHeight="1" x14ac:dyDescent="0.2">
      <c r="A9" s="365" t="s">
        <v>131</v>
      </c>
      <c r="B9" s="365"/>
      <c r="C9" s="365"/>
      <c r="D9" s="365"/>
      <c r="E9" s="365"/>
      <c r="F9" s="365"/>
      <c r="G9" s="365"/>
      <c r="H9" s="365"/>
      <c r="I9" s="353"/>
      <c r="J9" s="353"/>
      <c r="K9" s="353"/>
      <c r="L9" s="353"/>
      <c r="M9" s="353"/>
      <c r="N9" s="353"/>
      <c r="P9" s="289"/>
      <c r="Q9" s="30"/>
      <c r="R9" s="288"/>
    </row>
    <row r="10" spans="1:29" s="34" customFormat="1" ht="15.95" customHeight="1" x14ac:dyDescent="0.2">
      <c r="A10" s="26" t="s">
        <v>243</v>
      </c>
      <c r="B10" s="113">
        <v>14817037</v>
      </c>
      <c r="C10" s="113">
        <v>15210095</v>
      </c>
      <c r="D10" s="113">
        <v>15381835</v>
      </c>
      <c r="E10" s="113">
        <v>17900812</v>
      </c>
      <c r="F10" s="113">
        <v>16774684</v>
      </c>
      <c r="G10" s="27">
        <v>-6.2909325007156097E-2</v>
      </c>
      <c r="H10" s="27">
        <v>0.2400193055948899</v>
      </c>
      <c r="I10" s="27"/>
      <c r="J10" s="27"/>
      <c r="K10" s="27"/>
      <c r="L10" s="27"/>
      <c r="M10" s="27"/>
      <c r="N10" s="27"/>
      <c r="O10" s="30"/>
      <c r="P10" s="289"/>
      <c r="Q10" s="30"/>
      <c r="R10" s="288"/>
    </row>
    <row r="11" spans="1:29" s="34" customFormat="1" ht="15.95" customHeight="1" x14ac:dyDescent="0.2">
      <c r="A11" s="111" t="s">
        <v>266</v>
      </c>
      <c r="B11" s="109">
        <v>8623933</v>
      </c>
      <c r="C11" s="109">
        <v>9250572</v>
      </c>
      <c r="D11" s="109">
        <v>9238481</v>
      </c>
      <c r="E11" s="109">
        <v>10212473</v>
      </c>
      <c r="F11" s="109">
        <v>10278764</v>
      </c>
      <c r="G11" s="31">
        <v>6.4911799522015872E-3</v>
      </c>
      <c r="H11" s="31">
        <v>0.61275455323033212</v>
      </c>
      <c r="I11" s="31"/>
      <c r="J11" s="31"/>
      <c r="K11" s="31"/>
      <c r="L11" s="31"/>
      <c r="M11" s="31"/>
      <c r="N11" s="31"/>
      <c r="O11" s="288"/>
      <c r="P11" s="133"/>
    </row>
    <row r="12" spans="1:29" s="34" customFormat="1" ht="15.95" customHeight="1" x14ac:dyDescent="0.2">
      <c r="A12" s="111" t="s">
        <v>267</v>
      </c>
      <c r="B12" s="109">
        <v>1338945</v>
      </c>
      <c r="C12" s="109">
        <v>1236616</v>
      </c>
      <c r="D12" s="109">
        <v>1182554</v>
      </c>
      <c r="E12" s="109">
        <v>1380778</v>
      </c>
      <c r="F12" s="109">
        <v>1458678</v>
      </c>
      <c r="G12" s="31">
        <v>5.6417468992118934E-2</v>
      </c>
      <c r="H12" s="31">
        <v>8.6957107507956627E-2</v>
      </c>
      <c r="I12" s="31"/>
      <c r="J12" s="31"/>
      <c r="K12" s="31"/>
      <c r="L12" s="31"/>
      <c r="M12" s="31"/>
      <c r="N12" s="31"/>
      <c r="O12" s="33"/>
    </row>
    <row r="13" spans="1:29" s="34" customFormat="1" ht="15.95" customHeight="1" x14ac:dyDescent="0.2">
      <c r="A13" s="111" t="s">
        <v>268</v>
      </c>
      <c r="B13" s="109">
        <v>4854159</v>
      </c>
      <c r="C13" s="109">
        <v>4722907</v>
      </c>
      <c r="D13" s="109">
        <v>4960800</v>
      </c>
      <c r="E13" s="109">
        <v>6307561</v>
      </c>
      <c r="F13" s="109">
        <v>5037242</v>
      </c>
      <c r="G13" s="31">
        <v>-0.20139622906540261</v>
      </c>
      <c r="H13" s="31">
        <v>0.30028833926171128</v>
      </c>
      <c r="I13" s="31"/>
      <c r="J13" s="31"/>
      <c r="K13" s="31"/>
      <c r="L13" s="31"/>
      <c r="M13" s="31"/>
      <c r="N13" s="31"/>
      <c r="O13" s="33"/>
    </row>
    <row r="14" spans="1:29" s="34" customFormat="1" ht="15.95" customHeight="1" x14ac:dyDescent="0.2">
      <c r="A14" s="365" t="s">
        <v>133</v>
      </c>
      <c r="B14" s="365"/>
      <c r="C14" s="365"/>
      <c r="D14" s="365"/>
      <c r="E14" s="365"/>
      <c r="F14" s="365"/>
      <c r="G14" s="365"/>
      <c r="H14" s="365"/>
      <c r="I14" s="353"/>
      <c r="J14" s="353"/>
      <c r="K14" s="353"/>
      <c r="L14" s="353"/>
      <c r="M14" s="353"/>
      <c r="N14" s="353"/>
    </row>
    <row r="15" spans="1:29" s="34" customFormat="1" ht="15.95" customHeight="1" x14ac:dyDescent="0.2">
      <c r="A15" s="32" t="s">
        <v>243</v>
      </c>
      <c r="B15" s="113">
        <v>5203542</v>
      </c>
      <c r="C15" s="113">
        <v>5142751</v>
      </c>
      <c r="D15" s="113">
        <v>5844993</v>
      </c>
      <c r="E15" s="113">
        <v>6559772</v>
      </c>
      <c r="F15" s="113">
        <v>6347116</v>
      </c>
      <c r="G15" s="27">
        <v>-3.2418199900850216E-2</v>
      </c>
      <c r="H15" s="28"/>
      <c r="I15" s="28"/>
      <c r="J15" s="28"/>
      <c r="K15" s="28"/>
      <c r="L15" s="28"/>
      <c r="M15" s="28"/>
      <c r="N15" s="28"/>
      <c r="O15" s="28"/>
    </row>
    <row r="16" spans="1:29" s="34" customFormat="1" ht="15.95" customHeight="1" x14ac:dyDescent="0.2">
      <c r="A16" s="111" t="s">
        <v>266</v>
      </c>
      <c r="B16" s="23">
        <v>3474061</v>
      </c>
      <c r="C16" s="23">
        <v>3325911</v>
      </c>
      <c r="D16" s="23">
        <v>3619177</v>
      </c>
      <c r="E16" s="23">
        <v>4085569</v>
      </c>
      <c r="F16" s="23">
        <v>3946521</v>
      </c>
      <c r="G16" s="31">
        <v>-3.4033937500504825E-2</v>
      </c>
      <c r="H16" s="31">
        <v>0.62178176671105423</v>
      </c>
      <c r="I16" s="31"/>
      <c r="J16" s="31"/>
      <c r="K16" s="31"/>
      <c r="L16" s="31"/>
      <c r="M16" s="31"/>
      <c r="N16" s="31"/>
      <c r="O16" s="33"/>
    </row>
    <row r="17" spans="1:24" s="34" customFormat="1" ht="15.95" customHeight="1" x14ac:dyDescent="0.2">
      <c r="A17" s="111" t="s">
        <v>267</v>
      </c>
      <c r="B17" s="23">
        <v>1466730</v>
      </c>
      <c r="C17" s="23">
        <v>1562037</v>
      </c>
      <c r="D17" s="23">
        <v>1965208</v>
      </c>
      <c r="E17" s="23">
        <v>2142776</v>
      </c>
      <c r="F17" s="23">
        <v>2140515</v>
      </c>
      <c r="G17" s="31">
        <v>-1.0551732892285521E-3</v>
      </c>
      <c r="H17" s="31">
        <v>0.33724214273065123</v>
      </c>
      <c r="I17" s="31"/>
      <c r="J17" s="31"/>
      <c r="K17" s="31"/>
      <c r="L17" s="31"/>
      <c r="M17" s="31"/>
      <c r="N17" s="31"/>
      <c r="O17" s="33"/>
    </row>
    <row r="18" spans="1:24" s="34" customFormat="1" ht="15.95" customHeight="1" x14ac:dyDescent="0.2">
      <c r="A18" s="111" t="s">
        <v>268</v>
      </c>
      <c r="B18" s="23">
        <v>262751</v>
      </c>
      <c r="C18" s="23">
        <v>254803</v>
      </c>
      <c r="D18" s="23">
        <v>260608</v>
      </c>
      <c r="E18" s="23">
        <v>331427</v>
      </c>
      <c r="F18" s="23">
        <v>260080</v>
      </c>
      <c r="G18" s="31">
        <v>-0.21527214137653239</v>
      </c>
      <c r="H18" s="31">
        <v>4.0976090558294508E-2</v>
      </c>
      <c r="I18" s="31"/>
      <c r="J18" s="31"/>
      <c r="K18" s="31"/>
      <c r="L18" s="31"/>
      <c r="M18" s="31"/>
      <c r="N18" s="31"/>
      <c r="O18" s="33"/>
    </row>
    <row r="19" spans="1:24" s="34" customFormat="1" ht="15.95" customHeight="1" x14ac:dyDescent="0.2">
      <c r="A19" s="365" t="s">
        <v>145</v>
      </c>
      <c r="B19" s="365"/>
      <c r="C19" s="365"/>
      <c r="D19" s="365"/>
      <c r="E19" s="365"/>
      <c r="F19" s="365"/>
      <c r="G19" s="365"/>
      <c r="H19" s="365"/>
      <c r="I19" s="353"/>
      <c r="J19" s="31"/>
      <c r="K19" s="31"/>
      <c r="L19" s="31"/>
      <c r="M19" s="31"/>
      <c r="N19" s="353"/>
    </row>
    <row r="20" spans="1:24" s="34" customFormat="1" ht="15.95" customHeight="1" x14ac:dyDescent="0.2">
      <c r="A20" s="32" t="s">
        <v>243</v>
      </c>
      <c r="B20" s="113">
        <v>9613495</v>
      </c>
      <c r="C20" s="113">
        <v>10067344</v>
      </c>
      <c r="D20" s="113">
        <v>9536842</v>
      </c>
      <c r="E20" s="113">
        <v>11341040</v>
      </c>
      <c r="F20" s="113">
        <v>10427568</v>
      </c>
      <c r="G20" s="27">
        <v>-8.0545699512566751E-2</v>
      </c>
      <c r="H20" s="33"/>
      <c r="I20" s="33"/>
      <c r="J20" s="31"/>
      <c r="K20" s="31"/>
      <c r="L20" s="31"/>
      <c r="M20" s="31"/>
      <c r="N20" s="33"/>
      <c r="O20" s="33"/>
    </row>
    <row r="21" spans="1:24" s="34" customFormat="1" ht="15.95" customHeight="1" x14ac:dyDescent="0.2">
      <c r="A21" s="111" t="s">
        <v>266</v>
      </c>
      <c r="B21" s="23">
        <v>5149872</v>
      </c>
      <c r="C21" s="23">
        <v>5924661</v>
      </c>
      <c r="D21" s="23">
        <v>5619304</v>
      </c>
      <c r="E21" s="23">
        <v>6126904</v>
      </c>
      <c r="F21" s="23">
        <v>6332243</v>
      </c>
      <c r="G21" s="31">
        <v>3.3514316529196474E-2</v>
      </c>
      <c r="H21" s="31">
        <v>0.60725981360179093</v>
      </c>
      <c r="I21" s="31"/>
      <c r="J21" s="31"/>
      <c r="K21" s="31"/>
      <c r="L21" s="31"/>
      <c r="M21" s="31"/>
      <c r="N21" s="33"/>
      <c r="O21" s="33"/>
    </row>
    <row r="22" spans="1:24" s="34" customFormat="1" ht="15.95" customHeight="1" x14ac:dyDescent="0.2">
      <c r="A22" s="111" t="s">
        <v>267</v>
      </c>
      <c r="B22" s="23">
        <v>-127785</v>
      </c>
      <c r="C22" s="23">
        <v>-325421</v>
      </c>
      <c r="D22" s="23">
        <v>-782654</v>
      </c>
      <c r="E22" s="23">
        <v>-761998</v>
      </c>
      <c r="F22" s="23">
        <v>-681837</v>
      </c>
      <c r="G22" s="31">
        <v>0.10519843884104682</v>
      </c>
      <c r="H22" s="31">
        <v>-6.5387921709069652E-2</v>
      </c>
      <c r="I22" s="31"/>
      <c r="J22" s="31"/>
      <c r="K22" s="31"/>
      <c r="L22" s="31"/>
      <c r="M22" s="31"/>
      <c r="N22" s="33"/>
      <c r="O22" s="33"/>
      <c r="P22" s="288"/>
    </row>
    <row r="23" spans="1:24" s="34" customFormat="1" ht="15.95" customHeight="1" thickBot="1" x14ac:dyDescent="0.25">
      <c r="A23" s="112" t="s">
        <v>268</v>
      </c>
      <c r="B23" s="64">
        <v>4591408</v>
      </c>
      <c r="C23" s="64">
        <v>4468104</v>
      </c>
      <c r="D23" s="64">
        <v>4700192</v>
      </c>
      <c r="E23" s="64">
        <v>5976134</v>
      </c>
      <c r="F23" s="64">
        <v>4777162</v>
      </c>
      <c r="G23" s="65">
        <v>-0.2006266927749612</v>
      </c>
      <c r="H23" s="65">
        <v>0.45812810810727872</v>
      </c>
      <c r="I23" s="31"/>
      <c r="J23" s="31"/>
      <c r="K23" s="31"/>
      <c r="L23" s="31"/>
      <c r="M23" s="31"/>
      <c r="N23" s="33"/>
      <c r="O23" s="33"/>
    </row>
    <row r="24" spans="1:24" ht="27" customHeight="1" thickTop="1" x14ac:dyDescent="0.2">
      <c r="A24" s="366" t="s">
        <v>446</v>
      </c>
      <c r="B24" s="366"/>
      <c r="C24" s="366"/>
      <c r="D24" s="366"/>
      <c r="E24" s="366"/>
      <c r="F24" s="366"/>
      <c r="G24" s="366"/>
      <c r="H24" s="366"/>
      <c r="I24" s="354"/>
      <c r="J24" s="31"/>
      <c r="K24" s="31"/>
      <c r="L24" s="31"/>
      <c r="M24" s="31"/>
      <c r="N24" s="33"/>
      <c r="O24" s="33"/>
      <c r="T24" s="25"/>
      <c r="U24" s="217" t="s">
        <v>373</v>
      </c>
    </row>
    <row r="25" spans="1:24" ht="33" customHeight="1" x14ac:dyDescent="0.2">
      <c r="J25" s="31"/>
      <c r="K25" s="31"/>
      <c r="L25" s="31"/>
      <c r="M25" s="31"/>
      <c r="N25" s="33"/>
      <c r="O25" s="33"/>
      <c r="U25" s="105" t="s">
        <v>196</v>
      </c>
    </row>
    <row r="26" spans="1:24" x14ac:dyDescent="0.2">
      <c r="A26" s="7"/>
      <c r="B26" s="7"/>
      <c r="C26" s="7"/>
      <c r="D26" s="7"/>
      <c r="E26" s="7"/>
      <c r="F26" s="7"/>
      <c r="G26" s="7"/>
      <c r="H26" s="7"/>
      <c r="I26" s="7"/>
      <c r="J26" s="31"/>
      <c r="K26" s="31"/>
      <c r="L26" s="31"/>
      <c r="M26" s="31"/>
      <c r="N26" s="33"/>
      <c r="O26" s="33"/>
      <c r="U26" s="192" t="s">
        <v>266</v>
      </c>
      <c r="V26" s="192" t="s">
        <v>267</v>
      </c>
      <c r="W26" s="192" t="s">
        <v>268</v>
      </c>
      <c r="X26" s="192" t="s">
        <v>193</v>
      </c>
    </row>
    <row r="27" spans="1:24" ht="15" x14ac:dyDescent="0.25">
      <c r="A27" s="7"/>
      <c r="B27" s="7"/>
      <c r="C27" s="7"/>
      <c r="D27" s="7"/>
      <c r="E27" s="7"/>
      <c r="F27" s="7"/>
      <c r="G27" s="7"/>
      <c r="H27" s="7"/>
      <c r="I27" s="7"/>
      <c r="J27" s="31"/>
      <c r="K27" s="31"/>
      <c r="L27" s="31"/>
      <c r="M27" s="31"/>
      <c r="N27" s="33"/>
      <c r="O27" s="33"/>
      <c r="T27" s="267">
        <v>2015</v>
      </c>
      <c r="U27" s="138">
        <v>5149872</v>
      </c>
      <c r="V27" s="138">
        <v>-127785</v>
      </c>
      <c r="W27" s="138">
        <v>4591408</v>
      </c>
      <c r="X27" s="138">
        <v>9613495</v>
      </c>
    </row>
    <row r="28" spans="1:24" ht="15" x14ac:dyDescent="0.25">
      <c r="A28" s="7"/>
      <c r="B28" s="7"/>
      <c r="C28" s="7"/>
      <c r="D28" s="7"/>
      <c r="E28" s="7"/>
      <c r="F28" s="7"/>
      <c r="G28" s="7"/>
      <c r="H28" s="7"/>
      <c r="I28" s="7"/>
      <c r="J28" s="31"/>
      <c r="K28" s="31"/>
      <c r="L28" s="31"/>
      <c r="M28" s="31"/>
      <c r="N28" s="33"/>
      <c r="O28" s="33"/>
      <c r="T28" s="267">
        <v>2016</v>
      </c>
      <c r="U28" s="138">
        <v>5924661</v>
      </c>
      <c r="V28" s="138">
        <v>-325421</v>
      </c>
      <c r="W28" s="138">
        <v>4468104</v>
      </c>
      <c r="X28" s="138">
        <v>10067344</v>
      </c>
    </row>
    <row r="29" spans="1:24" ht="15" x14ac:dyDescent="0.25">
      <c r="A29" s="7"/>
      <c r="B29" s="7"/>
      <c r="C29" s="7"/>
      <c r="D29" s="7"/>
      <c r="E29" s="7"/>
      <c r="F29" s="7"/>
      <c r="G29" s="7"/>
      <c r="H29" s="7"/>
      <c r="I29" s="7"/>
      <c r="J29" s="31"/>
      <c r="K29" s="31"/>
      <c r="L29" s="31"/>
      <c r="M29" s="31"/>
      <c r="N29" s="33"/>
      <c r="T29" s="267">
        <v>2017</v>
      </c>
      <c r="U29" s="138">
        <v>5619304</v>
      </c>
      <c r="V29" s="138">
        <v>-782654</v>
      </c>
      <c r="W29" s="138">
        <v>4700192</v>
      </c>
      <c r="X29" s="138">
        <v>9536842</v>
      </c>
    </row>
    <row r="30" spans="1:24" ht="15" x14ac:dyDescent="0.25">
      <c r="A30" s="7"/>
      <c r="B30" s="7"/>
      <c r="C30" s="7"/>
      <c r="D30" s="7"/>
      <c r="E30" s="7"/>
      <c r="F30" s="7"/>
      <c r="G30" s="7"/>
      <c r="H30" s="7"/>
      <c r="I30" s="7"/>
      <c r="J30" s="31"/>
      <c r="K30" s="31"/>
      <c r="L30" s="31"/>
      <c r="M30" s="31"/>
      <c r="N30" s="33"/>
      <c r="T30" s="267">
        <v>2018</v>
      </c>
      <c r="U30" s="138">
        <v>6126904</v>
      </c>
      <c r="V30" s="138">
        <v>-761998</v>
      </c>
      <c r="W30" s="138">
        <v>5976134</v>
      </c>
      <c r="X30" s="138">
        <v>11341040</v>
      </c>
    </row>
    <row r="31" spans="1:24" ht="15" x14ac:dyDescent="0.25">
      <c r="A31" s="7"/>
      <c r="B31" s="7"/>
      <c r="C31" s="7"/>
      <c r="D31" s="7"/>
      <c r="E31" s="7"/>
      <c r="F31" s="7"/>
      <c r="G31" s="7"/>
      <c r="H31" s="7"/>
      <c r="I31" s="7"/>
      <c r="J31" s="31"/>
      <c r="K31" s="31"/>
      <c r="L31" s="31"/>
      <c r="M31" s="31"/>
      <c r="N31" s="33"/>
      <c r="T31" s="267">
        <v>2019</v>
      </c>
      <c r="U31" s="138">
        <v>6332243</v>
      </c>
      <c r="V31" s="138">
        <v>-681837</v>
      </c>
      <c r="W31" s="138">
        <v>4777162</v>
      </c>
      <c r="X31" s="138">
        <v>10427568</v>
      </c>
    </row>
    <row r="32" spans="1:24" x14ac:dyDescent="0.2">
      <c r="A32" s="7"/>
      <c r="B32" s="7"/>
      <c r="C32" s="7"/>
      <c r="D32" s="7"/>
      <c r="E32" s="7"/>
      <c r="F32" s="7"/>
      <c r="G32" s="7"/>
      <c r="H32" s="7"/>
      <c r="I32" s="7"/>
      <c r="J32" s="31"/>
      <c r="K32" s="31"/>
      <c r="L32" s="31"/>
      <c r="M32" s="31"/>
      <c r="N32" s="33"/>
    </row>
    <row r="33" spans="1:14" x14ac:dyDescent="0.2">
      <c r="A33" s="7"/>
      <c r="B33" s="7"/>
      <c r="C33" s="7"/>
      <c r="D33" s="7"/>
      <c r="E33" s="7"/>
      <c r="F33" s="7"/>
      <c r="G33" s="7"/>
      <c r="H33" s="7"/>
      <c r="I33" s="7"/>
      <c r="J33" s="31"/>
      <c r="K33" s="31"/>
      <c r="L33" s="31"/>
      <c r="M33" s="31"/>
      <c r="N33" s="33"/>
    </row>
    <row r="34" spans="1:14" x14ac:dyDescent="0.2">
      <c r="A34" s="7"/>
      <c r="B34" s="7"/>
      <c r="C34" s="7"/>
      <c r="D34" s="7"/>
      <c r="E34" s="7"/>
      <c r="F34" s="7"/>
      <c r="G34" s="7"/>
      <c r="H34" s="7"/>
      <c r="I34" s="7"/>
      <c r="J34" s="31"/>
      <c r="K34" s="31"/>
      <c r="L34" s="31"/>
      <c r="M34" s="31"/>
      <c r="N34" s="33"/>
    </row>
    <row r="35" spans="1:14" x14ac:dyDescent="0.2">
      <c r="A35" s="7"/>
      <c r="B35" s="7"/>
      <c r="C35" s="7"/>
      <c r="D35" s="7"/>
      <c r="E35" s="7"/>
      <c r="F35" s="7"/>
      <c r="G35" s="7"/>
      <c r="H35" s="7"/>
      <c r="I35" s="7"/>
      <c r="J35" s="31"/>
      <c r="K35" s="31"/>
      <c r="L35" s="31"/>
      <c r="M35" s="31"/>
      <c r="N35" s="33"/>
    </row>
    <row r="36" spans="1:14" x14ac:dyDescent="0.2">
      <c r="A36" s="7"/>
      <c r="B36" s="7"/>
      <c r="C36" s="7"/>
      <c r="D36" s="7"/>
      <c r="E36" s="7"/>
      <c r="F36" s="7"/>
      <c r="G36" s="7"/>
      <c r="H36" s="7"/>
      <c r="I36" s="7"/>
      <c r="J36" s="31"/>
      <c r="K36" s="31"/>
      <c r="L36" s="31"/>
      <c r="M36" s="31"/>
      <c r="N36" s="33"/>
    </row>
    <row r="37" spans="1:14" x14ac:dyDescent="0.2">
      <c r="A37" s="7"/>
      <c r="B37" s="7"/>
      <c r="C37" s="7"/>
      <c r="D37" s="7"/>
      <c r="E37" s="7"/>
      <c r="F37" s="7"/>
      <c r="G37" s="7"/>
      <c r="H37" s="7"/>
      <c r="I37" s="7"/>
      <c r="J37" s="31"/>
      <c r="K37" s="31"/>
      <c r="L37" s="31"/>
      <c r="M37" s="31"/>
      <c r="N37" s="33"/>
    </row>
    <row r="38" spans="1:14" x14ac:dyDescent="0.2">
      <c r="A38" s="7"/>
      <c r="B38" s="7"/>
      <c r="C38" s="7"/>
      <c r="D38" s="7"/>
      <c r="E38" s="7"/>
      <c r="F38" s="7"/>
      <c r="G38" s="7"/>
      <c r="H38" s="7"/>
      <c r="I38" s="7"/>
      <c r="J38" s="31"/>
      <c r="K38" s="31"/>
      <c r="L38" s="31"/>
      <c r="M38" s="31"/>
      <c r="N38" s="33"/>
    </row>
    <row r="39" spans="1:14" x14ac:dyDescent="0.2">
      <c r="A39" s="7"/>
      <c r="B39" s="7"/>
      <c r="C39" s="7"/>
      <c r="D39" s="7"/>
      <c r="E39" s="7"/>
      <c r="F39" s="7"/>
      <c r="G39" s="7"/>
      <c r="H39" s="7"/>
      <c r="I39" s="7"/>
      <c r="J39" s="31"/>
      <c r="K39" s="31"/>
      <c r="L39" s="31"/>
      <c r="M39" s="31"/>
      <c r="N39" s="33"/>
    </row>
    <row r="40" spans="1:14" x14ac:dyDescent="0.2">
      <c r="A40" s="7"/>
      <c r="B40" s="7"/>
      <c r="C40" s="7"/>
      <c r="D40" s="7"/>
      <c r="E40" s="7"/>
      <c r="F40" s="7"/>
      <c r="G40" s="7"/>
      <c r="H40" s="7"/>
      <c r="I40" s="7"/>
      <c r="J40" s="31"/>
      <c r="K40" s="31"/>
      <c r="L40" s="31"/>
      <c r="M40" s="31"/>
      <c r="N40" s="33"/>
    </row>
    <row r="41" spans="1:14" x14ac:dyDescent="0.2">
      <c r="A41" s="7"/>
      <c r="B41" s="7"/>
      <c r="C41" s="7"/>
      <c r="D41" s="7"/>
      <c r="E41" s="7"/>
      <c r="F41" s="7"/>
      <c r="G41" s="7"/>
      <c r="H41" s="7"/>
      <c r="I41" s="7"/>
      <c r="J41" s="31"/>
      <c r="K41" s="31"/>
      <c r="L41" s="31"/>
      <c r="M41" s="31"/>
      <c r="N41" s="33"/>
    </row>
    <row r="42" spans="1:14" x14ac:dyDescent="0.2">
      <c r="A42" s="7"/>
      <c r="B42" s="7"/>
      <c r="C42" s="7"/>
      <c r="D42" s="7"/>
      <c r="E42" s="7"/>
      <c r="F42" s="7"/>
      <c r="G42" s="7"/>
      <c r="H42" s="7"/>
      <c r="I42" s="7"/>
      <c r="J42" s="31"/>
      <c r="K42" s="31"/>
      <c r="L42" s="31"/>
      <c r="M42" s="31"/>
      <c r="N42" s="33"/>
    </row>
    <row r="43" spans="1:14" x14ac:dyDescent="0.2">
      <c r="A43" s="7"/>
      <c r="B43" s="7"/>
      <c r="C43" s="7"/>
      <c r="D43" s="7"/>
      <c r="E43" s="7"/>
      <c r="F43" s="7"/>
      <c r="G43" s="7"/>
      <c r="H43" s="7"/>
      <c r="I43" s="7"/>
      <c r="J43" s="31"/>
      <c r="K43" s="31"/>
      <c r="L43" s="31"/>
      <c r="M43" s="31"/>
      <c r="N43" s="33"/>
    </row>
    <row r="44" spans="1:14" x14ac:dyDescent="0.2">
      <c r="A44" s="7"/>
      <c r="B44" s="7"/>
      <c r="C44" s="7"/>
      <c r="D44" s="7"/>
      <c r="E44" s="7"/>
      <c r="F44" s="7"/>
      <c r="G44" s="7"/>
      <c r="H44" s="7"/>
      <c r="I44" s="7"/>
      <c r="J44" s="31"/>
      <c r="K44" s="31"/>
      <c r="L44" s="31"/>
      <c r="M44" s="31"/>
      <c r="N44" s="33"/>
    </row>
    <row r="45" spans="1:14" x14ac:dyDescent="0.2">
      <c r="J45" s="31"/>
      <c r="K45" s="31"/>
      <c r="L45" s="31"/>
      <c r="M45" s="31"/>
      <c r="N45" s="33"/>
    </row>
    <row r="46" spans="1:14" x14ac:dyDescent="0.2">
      <c r="J46" s="31"/>
      <c r="K46" s="31"/>
      <c r="L46" s="31"/>
      <c r="M46" s="31"/>
      <c r="N46" s="33"/>
    </row>
    <row r="47" spans="1:14" x14ac:dyDescent="0.2">
      <c r="J47" s="31"/>
      <c r="K47" s="31"/>
      <c r="L47" s="31"/>
      <c r="M47" s="31"/>
      <c r="N47" s="33"/>
    </row>
    <row r="48" spans="1:14" x14ac:dyDescent="0.2">
      <c r="N48" s="33"/>
    </row>
  </sheetData>
  <mergeCells count="13">
    <mergeCell ref="A1:H1"/>
    <mergeCell ref="A2:H2"/>
    <mergeCell ref="A3:H3"/>
    <mergeCell ref="A4:H4"/>
    <mergeCell ref="A9:H9"/>
    <mergeCell ref="A14:H14"/>
    <mergeCell ref="A19:H19"/>
    <mergeCell ref="A24:H24"/>
    <mergeCell ref="B5:B6"/>
    <mergeCell ref="C5:C6"/>
    <mergeCell ref="D5:D6"/>
    <mergeCell ref="E5:E6"/>
    <mergeCell ref="F5:F6"/>
  </mergeCells>
  <printOptions horizontalCentered="1" verticalCentered="1"/>
  <pageMargins left="0.78740157480314965" right="0.78740157480314965" top="1.8897637795275593" bottom="0.78740157480314965" header="0" footer="0.59055118110236227"/>
  <pageSetup scale="89" orientation="portrait" r:id="rId1"/>
  <headerFooter alignWithMargins="0">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AD48"/>
  <sheetViews>
    <sheetView workbookViewId="0">
      <selection sqref="A1:XFD1048576"/>
    </sheetView>
  </sheetViews>
  <sheetFormatPr baseColWidth="10" defaultRowHeight="12.75" x14ac:dyDescent="0.2"/>
  <cols>
    <col min="1" max="1" width="15.140625" customWidth="1"/>
    <col min="2" max="2" width="16.5703125" bestFit="1" customWidth="1"/>
    <col min="3" max="3" width="15" customWidth="1"/>
    <col min="4" max="4" width="15.140625" customWidth="1"/>
    <col min="5" max="5" width="14.7109375" customWidth="1"/>
    <col min="6" max="6" width="16.5703125" bestFit="1" customWidth="1"/>
    <col min="7" max="16" width="16.5703125" customWidth="1"/>
    <col min="17" max="17" width="12.85546875" style="105" bestFit="1" customWidth="1"/>
    <col min="18" max="18" width="18.5703125" style="105" bestFit="1" customWidth="1"/>
    <col min="19" max="19" width="14.7109375" style="105" customWidth="1"/>
    <col min="20" max="20" width="18.5703125" style="105" bestFit="1" customWidth="1"/>
    <col min="21" max="21" width="16.140625" style="105" bestFit="1" customWidth="1"/>
    <col min="22" max="22" width="12.7109375" bestFit="1" customWidth="1"/>
  </cols>
  <sheetData>
    <row r="1" spans="1:30" s="34" customFormat="1" ht="15.95" customHeight="1" x14ac:dyDescent="0.2">
      <c r="A1" s="367" t="s">
        <v>194</v>
      </c>
      <c r="B1" s="367"/>
      <c r="C1" s="367"/>
      <c r="D1" s="367"/>
      <c r="E1" s="367"/>
      <c r="F1" s="367"/>
      <c r="G1" s="353"/>
      <c r="H1" s="353"/>
      <c r="I1" s="353"/>
      <c r="J1" s="353"/>
      <c r="K1" s="353"/>
      <c r="L1" s="353"/>
      <c r="M1" s="353"/>
      <c r="N1" s="353"/>
      <c r="O1" s="353"/>
      <c r="P1" s="353"/>
      <c r="Q1" s="32" t="s">
        <v>195</v>
      </c>
      <c r="R1" s="32"/>
      <c r="S1" s="32"/>
      <c r="T1" s="32"/>
      <c r="U1" s="32"/>
      <c r="V1" s="29"/>
      <c r="W1" s="29"/>
      <c r="X1" s="29"/>
      <c r="AA1" s="30"/>
      <c r="AB1" s="30"/>
      <c r="AC1" s="30"/>
      <c r="AD1" s="29"/>
    </row>
    <row r="2" spans="1:30" ht="13.5" customHeight="1" x14ac:dyDescent="0.2">
      <c r="A2" s="365" t="s">
        <v>244</v>
      </c>
      <c r="B2" s="365"/>
      <c r="C2" s="365"/>
      <c r="D2" s="365"/>
      <c r="E2" s="365"/>
      <c r="F2" s="365"/>
      <c r="G2" s="353"/>
      <c r="H2" s="353"/>
      <c r="I2" s="353"/>
      <c r="J2" s="353"/>
      <c r="K2" s="353"/>
      <c r="L2" s="353"/>
      <c r="M2" s="353"/>
      <c r="N2" s="353"/>
      <c r="O2" s="353"/>
      <c r="P2" s="353"/>
      <c r="Q2" s="22" t="s">
        <v>129</v>
      </c>
      <c r="R2" s="36" t="s">
        <v>266</v>
      </c>
      <c r="S2" s="36" t="s">
        <v>267</v>
      </c>
      <c r="T2" s="36" t="s">
        <v>268</v>
      </c>
      <c r="U2" s="36" t="s">
        <v>193</v>
      </c>
    </row>
    <row r="3" spans="1:30" s="34" customFormat="1" ht="15.95" customHeight="1" x14ac:dyDescent="0.2">
      <c r="A3" s="365" t="s">
        <v>128</v>
      </c>
      <c r="B3" s="365"/>
      <c r="C3" s="365"/>
      <c r="D3" s="365"/>
      <c r="E3" s="365"/>
      <c r="F3" s="365"/>
      <c r="G3" s="353"/>
      <c r="H3" s="353"/>
      <c r="I3" s="353"/>
      <c r="J3" s="353"/>
      <c r="K3" s="353"/>
      <c r="L3" s="353"/>
      <c r="M3" s="353"/>
      <c r="N3" s="353"/>
      <c r="O3" s="353"/>
      <c r="P3" s="353"/>
      <c r="Q3" s="243" t="s">
        <v>515</v>
      </c>
      <c r="R3" s="184">
        <v>3945541</v>
      </c>
      <c r="S3" s="184">
        <v>397399</v>
      </c>
      <c r="T3" s="184">
        <v>1592049</v>
      </c>
      <c r="U3" s="212">
        <v>5934989</v>
      </c>
      <c r="V3" s="29"/>
      <c r="W3" s="29"/>
      <c r="X3" s="29"/>
      <c r="Z3" s="35"/>
      <c r="AA3" s="30"/>
      <c r="AB3" s="30"/>
      <c r="AC3" s="30"/>
      <c r="AD3" s="29"/>
    </row>
    <row r="4" spans="1:30" s="34" customFormat="1" ht="15.95" customHeight="1" x14ac:dyDescent="0.2">
      <c r="A4" s="365" t="s">
        <v>238</v>
      </c>
      <c r="B4" s="365"/>
      <c r="C4" s="365"/>
      <c r="D4" s="365"/>
      <c r="E4" s="365"/>
      <c r="F4" s="365"/>
      <c r="G4" s="353"/>
      <c r="H4" s="353"/>
      <c r="I4" s="353"/>
      <c r="J4" s="353"/>
      <c r="K4" s="353"/>
      <c r="L4" s="353"/>
      <c r="M4" s="353"/>
      <c r="N4" s="353"/>
      <c r="O4" s="353"/>
      <c r="P4" s="353"/>
      <c r="Q4" s="243" t="s">
        <v>516</v>
      </c>
      <c r="R4" s="184">
        <v>3635033</v>
      </c>
      <c r="S4" s="184">
        <v>375185</v>
      </c>
      <c r="T4" s="184">
        <v>1559907</v>
      </c>
      <c r="U4" s="212">
        <v>5570125</v>
      </c>
      <c r="V4" s="29"/>
      <c r="W4" s="29"/>
      <c r="X4" s="29"/>
      <c r="AD4" s="29"/>
    </row>
    <row r="5" spans="1:30" ht="13.5" thickBot="1" x14ac:dyDescent="0.25">
      <c r="B5" s="41"/>
      <c r="C5" s="41"/>
      <c r="D5" s="41"/>
      <c r="E5" s="41"/>
      <c r="F5" s="41"/>
      <c r="G5" s="41"/>
      <c r="H5" s="41"/>
      <c r="I5" s="41"/>
      <c r="J5" s="41"/>
      <c r="K5" s="41"/>
      <c r="L5" s="41"/>
      <c r="M5" s="41"/>
      <c r="N5" s="41"/>
      <c r="O5" s="41"/>
      <c r="P5" s="41"/>
      <c r="Q5" s="243" t="s">
        <v>517</v>
      </c>
      <c r="R5" s="184">
        <v>4429116</v>
      </c>
      <c r="S5" s="184">
        <v>476014</v>
      </c>
      <c r="T5" s="184">
        <v>1998600</v>
      </c>
      <c r="U5" s="212">
        <v>6903730</v>
      </c>
    </row>
    <row r="6" spans="1:30" ht="15" customHeight="1" thickTop="1" x14ac:dyDescent="0.2">
      <c r="A6" s="53" t="s">
        <v>129</v>
      </c>
      <c r="B6" s="375" t="s">
        <v>512</v>
      </c>
      <c r="C6" s="375"/>
      <c r="D6" s="375"/>
      <c r="E6" s="375"/>
      <c r="F6" s="375"/>
      <c r="G6" s="106"/>
      <c r="H6" s="106"/>
      <c r="I6" s="106"/>
      <c r="J6" s="106"/>
      <c r="K6" s="106"/>
      <c r="L6" s="106"/>
      <c r="M6" s="106"/>
      <c r="N6" s="106"/>
      <c r="O6" s="106"/>
      <c r="P6" s="106"/>
      <c r="Q6" s="243" t="s">
        <v>518</v>
      </c>
      <c r="R6" s="184">
        <v>4623919</v>
      </c>
      <c r="S6" s="184">
        <v>459339</v>
      </c>
      <c r="T6" s="184">
        <v>1823266</v>
      </c>
      <c r="U6" s="212">
        <v>6906524</v>
      </c>
    </row>
    <row r="7" spans="1:30" ht="15" customHeight="1" x14ac:dyDescent="0.2">
      <c r="A7" s="55"/>
      <c r="B7" s="54">
        <v>2016</v>
      </c>
      <c r="C7" s="54">
        <v>2017</v>
      </c>
      <c r="D7" s="54">
        <v>2018</v>
      </c>
      <c r="E7" s="54">
        <v>2019</v>
      </c>
      <c r="F7" s="54">
        <v>2020</v>
      </c>
      <c r="G7" s="106"/>
      <c r="H7" s="106"/>
      <c r="I7" s="106"/>
      <c r="J7" s="106"/>
      <c r="K7" s="106"/>
      <c r="L7" s="106"/>
      <c r="M7" s="106"/>
      <c r="N7" s="106"/>
      <c r="O7" s="106"/>
      <c r="P7" s="106"/>
      <c r="Q7" s="243" t="s">
        <v>519</v>
      </c>
      <c r="R7" s="184">
        <v>3992319</v>
      </c>
      <c r="S7" s="184">
        <v>526962</v>
      </c>
      <c r="T7" s="184">
        <v>1329198</v>
      </c>
      <c r="U7" s="212">
        <v>5848479</v>
      </c>
    </row>
    <row r="8" spans="1:30" s="105" customFormat="1" ht="20.100000000000001" customHeight="1" x14ac:dyDescent="0.2">
      <c r="A8" s="114" t="s">
        <v>266</v>
      </c>
      <c r="B8" s="168">
        <v>3945541</v>
      </c>
      <c r="C8" s="168">
        <v>3635033</v>
      </c>
      <c r="D8" s="168">
        <v>4429116</v>
      </c>
      <c r="E8" s="168">
        <v>4623919</v>
      </c>
      <c r="F8" s="168">
        <v>3992319</v>
      </c>
      <c r="G8" s="168"/>
      <c r="H8" s="168"/>
      <c r="I8" s="168"/>
      <c r="J8" s="168"/>
      <c r="K8" s="168"/>
      <c r="L8" s="168"/>
      <c r="M8" s="168"/>
      <c r="N8" s="168"/>
      <c r="O8" s="139"/>
      <c r="P8" s="139"/>
    </row>
    <row r="9" spans="1:30" s="105" customFormat="1" ht="20.100000000000001" customHeight="1" x14ac:dyDescent="0.2">
      <c r="A9" s="114" t="s">
        <v>267</v>
      </c>
      <c r="B9" s="168">
        <v>397399</v>
      </c>
      <c r="C9" s="168">
        <v>375185</v>
      </c>
      <c r="D9" s="168">
        <v>476014</v>
      </c>
      <c r="E9" s="168">
        <v>459339</v>
      </c>
      <c r="F9" s="168">
        <v>526962</v>
      </c>
      <c r="G9" s="168"/>
      <c r="H9" s="168"/>
      <c r="I9" s="168"/>
      <c r="J9" s="168"/>
      <c r="K9" s="168"/>
      <c r="L9" s="168"/>
      <c r="M9" s="168"/>
      <c r="N9" s="168"/>
      <c r="O9" s="139"/>
      <c r="P9" s="139"/>
    </row>
    <row r="10" spans="1:30" s="105" customFormat="1" ht="20.100000000000001" customHeight="1" x14ac:dyDescent="0.2">
      <c r="A10" s="114" t="s">
        <v>268</v>
      </c>
      <c r="B10" s="168">
        <v>1592049</v>
      </c>
      <c r="C10" s="168">
        <v>1559907</v>
      </c>
      <c r="D10" s="168">
        <v>1998600</v>
      </c>
      <c r="E10" s="168">
        <v>1823266</v>
      </c>
      <c r="F10" s="168">
        <v>1329198</v>
      </c>
      <c r="G10" s="168"/>
      <c r="H10" s="168"/>
      <c r="I10" s="168"/>
      <c r="J10" s="168"/>
      <c r="K10" s="168"/>
      <c r="L10" s="168"/>
      <c r="M10" s="168"/>
      <c r="N10" s="168"/>
      <c r="O10" s="139"/>
      <c r="P10" s="139"/>
      <c r="Q10" s="2" t="s">
        <v>5</v>
      </c>
      <c r="R10" s="2"/>
      <c r="S10" s="2"/>
      <c r="T10" s="2"/>
      <c r="U10" s="2"/>
    </row>
    <row r="11" spans="1:30" s="2" customFormat="1" ht="20.100000000000001" customHeight="1" thickBot="1" x14ac:dyDescent="0.25">
      <c r="A11" s="186" t="s">
        <v>193</v>
      </c>
      <c r="B11" s="187">
        <v>5934989</v>
      </c>
      <c r="C11" s="187">
        <v>5570125</v>
      </c>
      <c r="D11" s="187">
        <v>6903730</v>
      </c>
      <c r="E11" s="187">
        <v>6906524</v>
      </c>
      <c r="F11" s="187">
        <v>5848479</v>
      </c>
      <c r="G11" s="189"/>
      <c r="H11" s="189"/>
      <c r="I11" s="189"/>
      <c r="J11" s="189"/>
      <c r="K11" s="189"/>
      <c r="L11" s="189"/>
      <c r="M11" s="189"/>
      <c r="N11" s="189"/>
      <c r="O11" s="188"/>
      <c r="P11" s="189"/>
      <c r="Q11" s="185"/>
      <c r="R11" s="36" t="s">
        <v>266</v>
      </c>
      <c r="S11" s="36" t="s">
        <v>267</v>
      </c>
      <c r="T11" s="36" t="s">
        <v>268</v>
      </c>
      <c r="U11" s="106" t="s">
        <v>193</v>
      </c>
    </row>
    <row r="12" spans="1:30" ht="30.75" customHeight="1" thickTop="1" x14ac:dyDescent="0.2">
      <c r="A12" s="372" t="s">
        <v>416</v>
      </c>
      <c r="B12" s="373"/>
      <c r="C12" s="373"/>
      <c r="D12" s="373"/>
      <c r="E12" s="373"/>
      <c r="Q12" s="243" t="s">
        <v>515</v>
      </c>
      <c r="R12" s="216">
        <v>1006325</v>
      </c>
      <c r="S12" s="216">
        <v>464822</v>
      </c>
      <c r="T12" s="216">
        <v>86209</v>
      </c>
      <c r="U12" s="213">
        <v>1557356</v>
      </c>
    </row>
    <row r="13" spans="1:30" x14ac:dyDescent="0.2">
      <c r="A13" s="6"/>
      <c r="B13" s="24"/>
      <c r="C13" s="25"/>
      <c r="D13" s="25"/>
      <c r="E13" s="25"/>
      <c r="Q13" s="243" t="s">
        <v>516</v>
      </c>
      <c r="R13" s="216">
        <v>1137244</v>
      </c>
      <c r="S13" s="216">
        <v>564640</v>
      </c>
      <c r="T13" s="216">
        <v>84838</v>
      </c>
      <c r="U13" s="213">
        <v>1786722</v>
      </c>
    </row>
    <row r="14" spans="1:30" x14ac:dyDescent="0.2">
      <c r="A14" s="6"/>
      <c r="B14" s="24"/>
      <c r="C14" s="25"/>
      <c r="D14" s="25"/>
      <c r="E14" s="25"/>
      <c r="Q14" s="243" t="s">
        <v>517</v>
      </c>
      <c r="R14" s="216">
        <v>1274597</v>
      </c>
      <c r="S14" s="216">
        <v>691209</v>
      </c>
      <c r="T14" s="216">
        <v>111515</v>
      </c>
      <c r="U14" s="213">
        <v>2077321</v>
      </c>
    </row>
    <row r="15" spans="1:30" x14ac:dyDescent="0.2">
      <c r="A15" s="6"/>
      <c r="B15" s="24"/>
      <c r="C15" s="25"/>
      <c r="D15" s="25"/>
      <c r="E15" s="25"/>
      <c r="Q15" s="243" t="s">
        <v>518</v>
      </c>
      <c r="R15" s="216">
        <v>1315327</v>
      </c>
      <c r="S15" s="216">
        <v>648878</v>
      </c>
      <c r="T15" s="216">
        <v>95395</v>
      </c>
      <c r="U15" s="213">
        <v>2059600</v>
      </c>
    </row>
    <row r="16" spans="1:30" x14ac:dyDescent="0.2">
      <c r="Q16" s="243" t="s">
        <v>519</v>
      </c>
      <c r="R16" s="216">
        <v>1336259</v>
      </c>
      <c r="S16" s="216">
        <v>672978</v>
      </c>
      <c r="T16" s="216">
        <v>75334</v>
      </c>
      <c r="U16" s="213">
        <v>2084571</v>
      </c>
    </row>
    <row r="17" spans="17:22" x14ac:dyDescent="0.2">
      <c r="R17" s="214"/>
      <c r="S17" s="214"/>
      <c r="T17" s="214"/>
    </row>
    <row r="19" spans="17:22" x14ac:dyDescent="0.2">
      <c r="Q19" s="215"/>
      <c r="R19" s="215"/>
      <c r="S19" s="215"/>
      <c r="U19" s="215"/>
    </row>
    <row r="20" spans="17:22" x14ac:dyDescent="0.2">
      <c r="Q20" s="215"/>
      <c r="R20" s="215"/>
      <c r="S20" s="215"/>
      <c r="U20" s="215"/>
    </row>
    <row r="21" spans="17:22" x14ac:dyDescent="0.2">
      <c r="Q21" s="215"/>
      <c r="R21" s="215"/>
      <c r="S21" s="215"/>
      <c r="U21" s="215"/>
    </row>
    <row r="22" spans="17:22" x14ac:dyDescent="0.2">
      <c r="Q22" s="215"/>
      <c r="R22" s="215"/>
      <c r="S22" s="215"/>
    </row>
    <row r="23" spans="17:22" x14ac:dyDescent="0.2">
      <c r="Q23" s="215"/>
      <c r="R23" s="215"/>
      <c r="S23" s="215"/>
      <c r="T23" s="215"/>
      <c r="U23" s="215"/>
      <c r="V23" s="40"/>
    </row>
    <row r="24" spans="17:22" x14ac:dyDescent="0.2">
      <c r="Q24" s="215"/>
      <c r="R24" s="215"/>
      <c r="S24" s="215"/>
      <c r="T24" s="215"/>
      <c r="U24" s="215"/>
      <c r="V24" s="40"/>
    </row>
    <row r="25" spans="17:22" x14ac:dyDescent="0.2">
      <c r="Q25" s="215"/>
      <c r="R25" s="215"/>
      <c r="S25" s="215"/>
      <c r="T25" s="215"/>
      <c r="U25" s="215"/>
      <c r="V25" s="40"/>
    </row>
    <row r="26" spans="17:22" x14ac:dyDescent="0.2">
      <c r="Q26" s="215"/>
      <c r="R26" s="215"/>
      <c r="S26" s="215"/>
      <c r="T26" s="215"/>
      <c r="U26" s="215"/>
      <c r="V26" s="40"/>
    </row>
    <row r="27" spans="17:22" x14ac:dyDescent="0.2">
      <c r="Q27" s="215"/>
      <c r="R27" s="215"/>
      <c r="S27" s="215"/>
    </row>
    <row r="28" spans="17:22" x14ac:dyDescent="0.2">
      <c r="Q28" s="215"/>
      <c r="R28" s="215"/>
      <c r="S28" s="215"/>
      <c r="T28" s="215"/>
      <c r="U28" s="215"/>
      <c r="V28" s="40"/>
    </row>
    <row r="29" spans="17:22" x14ac:dyDescent="0.2">
      <c r="Q29" s="215"/>
      <c r="R29" s="215"/>
      <c r="S29" s="215"/>
      <c r="T29" s="215"/>
      <c r="U29" s="215"/>
      <c r="V29" s="40"/>
    </row>
    <row r="30" spans="17:22" x14ac:dyDescent="0.2">
      <c r="Q30" s="215"/>
      <c r="R30" s="215"/>
      <c r="S30" s="215"/>
      <c r="T30" s="215"/>
      <c r="U30" s="215"/>
      <c r="V30" s="40"/>
    </row>
    <row r="31" spans="17:22" x14ac:dyDescent="0.2">
      <c r="Q31" s="215"/>
      <c r="R31" s="215"/>
      <c r="S31" s="215"/>
      <c r="T31" s="215"/>
      <c r="U31" s="215"/>
      <c r="V31" s="40"/>
    </row>
    <row r="32" spans="17:22" x14ac:dyDescent="0.2">
      <c r="Q32" s="215"/>
      <c r="R32" s="214"/>
      <c r="S32" s="214"/>
      <c r="T32" s="214"/>
      <c r="U32" s="214"/>
    </row>
    <row r="33" spans="1:30" x14ac:dyDescent="0.2">
      <c r="Q33" s="215"/>
      <c r="R33" s="214"/>
      <c r="S33" s="214"/>
      <c r="T33" s="214"/>
      <c r="U33" s="214"/>
      <c r="V33" s="40"/>
    </row>
    <row r="34" spans="1:30" x14ac:dyDescent="0.2">
      <c r="Q34" s="215"/>
      <c r="R34" s="214"/>
      <c r="S34" s="214"/>
      <c r="T34" s="214"/>
      <c r="U34" s="214"/>
      <c r="V34" s="40"/>
    </row>
    <row r="35" spans="1:30" x14ac:dyDescent="0.2">
      <c r="Q35" s="215"/>
      <c r="R35" s="214"/>
      <c r="S35" s="214"/>
      <c r="T35" s="214"/>
      <c r="U35" s="214"/>
      <c r="V35" s="40"/>
    </row>
    <row r="36" spans="1:30" x14ac:dyDescent="0.2">
      <c r="Q36" s="215"/>
      <c r="R36" s="214"/>
      <c r="S36" s="214"/>
      <c r="T36" s="214"/>
      <c r="U36" s="214"/>
      <c r="V36" s="40"/>
    </row>
    <row r="37" spans="1:30" s="34" customFormat="1" ht="15.95" customHeight="1" x14ac:dyDescent="0.2">
      <c r="A37" s="367" t="s">
        <v>197</v>
      </c>
      <c r="B37" s="367"/>
      <c r="C37" s="367"/>
      <c r="D37" s="367"/>
      <c r="E37" s="367"/>
      <c r="F37" s="367"/>
      <c r="G37" s="353"/>
      <c r="H37" s="353"/>
      <c r="I37" s="353"/>
      <c r="J37" s="353"/>
      <c r="K37" s="353"/>
      <c r="L37" s="353"/>
      <c r="M37" s="353"/>
      <c r="N37" s="353"/>
      <c r="O37" s="353"/>
      <c r="P37" s="353"/>
      <c r="Q37" s="215"/>
      <c r="R37" s="214"/>
      <c r="S37" s="214"/>
      <c r="T37" s="214"/>
      <c r="U37" s="214"/>
      <c r="V37" s="40"/>
      <c r="W37" s="29"/>
      <c r="X37" s="29"/>
      <c r="AA37" s="30"/>
      <c r="AB37" s="30"/>
      <c r="AC37" s="30"/>
      <c r="AD37" s="29"/>
    </row>
    <row r="38" spans="1:30" ht="13.5" customHeight="1" x14ac:dyDescent="0.2">
      <c r="A38" s="365" t="s">
        <v>245</v>
      </c>
      <c r="B38" s="365"/>
      <c r="C38" s="365"/>
      <c r="D38" s="365"/>
      <c r="E38" s="365"/>
      <c r="F38" s="365"/>
      <c r="G38" s="353"/>
      <c r="H38" s="353"/>
      <c r="I38" s="353"/>
      <c r="J38" s="353"/>
      <c r="K38" s="353"/>
      <c r="L38" s="353"/>
      <c r="M38" s="353"/>
      <c r="N38" s="353"/>
      <c r="O38" s="353"/>
      <c r="P38" s="353"/>
      <c r="R38" s="214"/>
      <c r="S38" s="214"/>
      <c r="T38" s="214"/>
      <c r="U38" s="214"/>
      <c r="V38" s="40"/>
    </row>
    <row r="39" spans="1:30" s="34" customFormat="1" ht="15.95" customHeight="1" x14ac:dyDescent="0.2">
      <c r="A39" s="365" t="s">
        <v>128</v>
      </c>
      <c r="B39" s="365"/>
      <c r="C39" s="365"/>
      <c r="D39" s="365"/>
      <c r="E39" s="365"/>
      <c r="F39" s="365"/>
      <c r="G39" s="353"/>
      <c r="H39" s="353"/>
      <c r="I39" s="353"/>
      <c r="J39" s="353"/>
      <c r="K39" s="353"/>
      <c r="L39" s="353"/>
      <c r="M39" s="353"/>
      <c r="N39" s="353"/>
      <c r="O39" s="353"/>
      <c r="P39" s="353"/>
      <c r="Q39" s="105"/>
      <c r="R39" s="214"/>
      <c r="S39" s="214"/>
      <c r="T39" s="214"/>
      <c r="U39" s="214"/>
      <c r="V39" s="40"/>
      <c r="W39" s="29"/>
      <c r="X39" s="29"/>
      <c r="Z39" s="35"/>
      <c r="AA39" s="30"/>
      <c r="AB39" s="30"/>
      <c r="AC39" s="30"/>
      <c r="AD39" s="29"/>
    </row>
    <row r="40" spans="1:30" s="34" customFormat="1" ht="15.95" customHeight="1" x14ac:dyDescent="0.2">
      <c r="A40" s="365" t="s">
        <v>238</v>
      </c>
      <c r="B40" s="365"/>
      <c r="C40" s="365"/>
      <c r="D40" s="365"/>
      <c r="E40" s="365"/>
      <c r="F40" s="365"/>
      <c r="G40" s="353"/>
      <c r="H40" s="353"/>
      <c r="I40" s="353"/>
      <c r="J40" s="353"/>
      <c r="K40" s="353"/>
      <c r="L40" s="353"/>
      <c r="M40" s="353"/>
      <c r="N40" s="353"/>
      <c r="O40" s="353"/>
      <c r="P40" s="353"/>
      <c r="Q40" s="105"/>
      <c r="R40" s="214"/>
      <c r="S40" s="214"/>
      <c r="T40" s="214"/>
      <c r="U40" s="214"/>
      <c r="V40" s="40"/>
      <c r="W40" s="29"/>
      <c r="X40" s="29"/>
      <c r="AD40" s="29"/>
    </row>
    <row r="41" spans="1:30" ht="13.5" thickBot="1" x14ac:dyDescent="0.25">
      <c r="B41" s="41"/>
      <c r="C41" s="41"/>
      <c r="D41" s="41"/>
      <c r="E41" s="41"/>
      <c r="F41" s="41"/>
      <c r="G41" s="41"/>
      <c r="H41" s="41"/>
      <c r="I41" s="41"/>
      <c r="J41" s="41"/>
      <c r="K41" s="41"/>
      <c r="L41" s="41"/>
      <c r="M41" s="41"/>
      <c r="N41" s="41"/>
      <c r="O41" s="41"/>
      <c r="P41" s="41"/>
      <c r="V41" s="40"/>
    </row>
    <row r="42" spans="1:30" ht="13.5" thickTop="1" x14ac:dyDescent="0.2">
      <c r="A42" s="53" t="s">
        <v>129</v>
      </c>
      <c r="B42" s="374" t="s">
        <v>512</v>
      </c>
      <c r="C42" s="374"/>
      <c r="D42" s="374"/>
      <c r="E42" s="374"/>
      <c r="F42" s="374"/>
      <c r="G42" s="106"/>
      <c r="H42" s="106"/>
      <c r="I42" s="106"/>
      <c r="J42" s="106"/>
      <c r="K42" s="106"/>
      <c r="L42" s="106"/>
      <c r="M42" s="106"/>
      <c r="N42" s="106"/>
      <c r="O42" s="106"/>
      <c r="P42" s="106"/>
      <c r="V42" s="40"/>
    </row>
    <row r="43" spans="1:30" ht="15" customHeight="1" x14ac:dyDescent="0.2">
      <c r="A43" s="55"/>
      <c r="B43" s="54">
        <v>2016</v>
      </c>
      <c r="C43" s="54">
        <v>2017</v>
      </c>
      <c r="D43" s="54">
        <v>2018</v>
      </c>
      <c r="E43" s="54">
        <v>2019</v>
      </c>
      <c r="F43" s="54">
        <v>2020</v>
      </c>
      <c r="G43" s="106"/>
      <c r="H43" s="106"/>
      <c r="I43" s="106"/>
      <c r="J43" s="106"/>
      <c r="K43" s="106"/>
      <c r="L43" s="106"/>
      <c r="M43" s="106"/>
      <c r="N43" s="106"/>
      <c r="O43" s="106"/>
      <c r="P43" s="106"/>
    </row>
    <row r="44" spans="1:30" ht="20.100000000000001" customHeight="1" x14ac:dyDescent="0.2">
      <c r="A44" s="114" t="s">
        <v>266</v>
      </c>
      <c r="B44" s="168">
        <v>1006325</v>
      </c>
      <c r="C44" s="168">
        <v>1137244</v>
      </c>
      <c r="D44" s="168">
        <v>1274597</v>
      </c>
      <c r="E44" s="168">
        <v>1315327</v>
      </c>
      <c r="F44" s="168">
        <v>1336259</v>
      </c>
      <c r="G44" s="168"/>
      <c r="H44" s="168"/>
      <c r="I44" s="168"/>
      <c r="J44" s="168"/>
      <c r="K44" s="168"/>
      <c r="L44" s="168"/>
      <c r="M44" s="168"/>
      <c r="N44" s="168"/>
      <c r="O44" s="52"/>
      <c r="P44" s="52"/>
    </row>
    <row r="45" spans="1:30" ht="20.100000000000001" customHeight="1" x14ac:dyDescent="0.2">
      <c r="A45" s="114" t="s">
        <v>267</v>
      </c>
      <c r="B45" s="168">
        <v>464822</v>
      </c>
      <c r="C45" s="168">
        <v>564640</v>
      </c>
      <c r="D45" s="168">
        <v>691209</v>
      </c>
      <c r="E45" s="168">
        <v>648878</v>
      </c>
      <c r="F45" s="168">
        <v>672978</v>
      </c>
      <c r="G45" s="168"/>
      <c r="H45" s="168"/>
      <c r="I45" s="168"/>
      <c r="J45" s="168"/>
      <c r="K45" s="168"/>
      <c r="L45" s="168"/>
      <c r="M45" s="168"/>
      <c r="N45" s="168"/>
      <c r="O45" s="42"/>
      <c r="P45" s="42"/>
    </row>
    <row r="46" spans="1:30" ht="20.100000000000001" customHeight="1" x14ac:dyDescent="0.2">
      <c r="A46" s="114" t="s">
        <v>268</v>
      </c>
      <c r="B46" s="168">
        <v>86209</v>
      </c>
      <c r="C46" s="168">
        <v>84838</v>
      </c>
      <c r="D46" s="168">
        <v>111515</v>
      </c>
      <c r="E46" s="168">
        <v>95395</v>
      </c>
      <c r="F46" s="168">
        <v>75334</v>
      </c>
      <c r="G46" s="168"/>
      <c r="H46" s="168"/>
      <c r="I46" s="168"/>
      <c r="J46" s="168"/>
      <c r="K46" s="168"/>
      <c r="L46" s="168"/>
      <c r="M46" s="168"/>
      <c r="N46" s="168"/>
      <c r="O46" s="42"/>
      <c r="P46" s="42"/>
    </row>
    <row r="47" spans="1:30" s="2" customFormat="1" ht="20.100000000000001" customHeight="1" thickBot="1" x14ac:dyDescent="0.25">
      <c r="A47" s="190" t="s">
        <v>193</v>
      </c>
      <c r="B47" s="191">
        <v>1557356</v>
      </c>
      <c r="C47" s="191">
        <v>1786722</v>
      </c>
      <c r="D47" s="191">
        <v>2077321</v>
      </c>
      <c r="E47" s="191">
        <v>2059600</v>
      </c>
      <c r="F47" s="191">
        <v>2084571</v>
      </c>
      <c r="G47" s="223"/>
      <c r="H47" s="223"/>
      <c r="I47" s="223"/>
      <c r="J47" s="223"/>
      <c r="K47" s="223"/>
      <c r="L47" s="223"/>
      <c r="M47" s="223"/>
      <c r="N47" s="223"/>
      <c r="O47" s="189"/>
      <c r="P47" s="189"/>
    </row>
    <row r="48" spans="1:30" ht="30.75" customHeight="1" thickTop="1" x14ac:dyDescent="0.2">
      <c r="A48" s="372" t="s">
        <v>417</v>
      </c>
      <c r="B48" s="373"/>
      <c r="C48" s="373"/>
      <c r="D48" s="373"/>
      <c r="E48" s="373"/>
    </row>
  </sheetData>
  <mergeCells count="12">
    <mergeCell ref="A1:F1"/>
    <mergeCell ref="A37:F37"/>
    <mergeCell ref="B6:F6"/>
    <mergeCell ref="A3:F3"/>
    <mergeCell ref="A4:F4"/>
    <mergeCell ref="A2:F2"/>
    <mergeCell ref="A38:F38"/>
    <mergeCell ref="A39:F39"/>
    <mergeCell ref="A40:F40"/>
    <mergeCell ref="A12:E12"/>
    <mergeCell ref="A48:E48"/>
    <mergeCell ref="B42:F42"/>
  </mergeCells>
  <printOptions horizontalCentered="1" verticalCentered="1"/>
  <pageMargins left="0.78740157480314965" right="0.78740157480314965" top="1.8897637795275593" bottom="0.78740157480314965" header="0" footer="5.9055118110236222"/>
  <pageSetup scale="90" orientation="portrait" r:id="rId1"/>
  <headerFooter alignWithMargins="0">
    <oddFooter>&amp;C&amp;P</oddFooter>
    <firstFooter>&amp;C1</firstFooter>
  </headerFooter>
  <rowBreaks count="1" manualBreakCount="1">
    <brk id="36"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U81"/>
  <sheetViews>
    <sheetView workbookViewId="0">
      <selection sqref="A1:XFD1048576"/>
    </sheetView>
  </sheetViews>
  <sheetFormatPr baseColWidth="10" defaultColWidth="11.42578125" defaultRowHeight="12.75" x14ac:dyDescent="0.2"/>
  <cols>
    <col min="1" max="1" width="24" style="34" customWidth="1"/>
    <col min="2" max="2" width="14.140625" style="34" bestFit="1" customWidth="1"/>
    <col min="3" max="3" width="13.7109375" style="34" bestFit="1" customWidth="1"/>
    <col min="4" max="4" width="13.42578125" style="34" bestFit="1" customWidth="1"/>
    <col min="5" max="5" width="11.7109375" style="34" customWidth="1"/>
    <col min="6" max="6" width="15.5703125" style="34" customWidth="1"/>
    <col min="7" max="7" width="12.42578125" style="34" customWidth="1"/>
    <col min="8" max="10" width="11.42578125" style="34"/>
    <col min="11" max="11" width="13.140625" style="34" bestFit="1" customWidth="1"/>
    <col min="12" max="15" width="11.42578125" style="29"/>
    <col min="16" max="16" width="42.5703125" style="29" bestFit="1" customWidth="1"/>
    <col min="17" max="17" width="11.42578125" style="29"/>
    <col min="18" max="18" width="11.42578125" style="34"/>
    <col min="19" max="20" width="11.5703125" style="34" bestFit="1" customWidth="1"/>
    <col min="21" max="16384" width="11.42578125" style="34"/>
  </cols>
  <sheetData>
    <row r="1" spans="1:21" ht="15.95" customHeight="1" x14ac:dyDescent="0.2">
      <c r="A1" s="367" t="s">
        <v>426</v>
      </c>
      <c r="B1" s="367"/>
      <c r="C1" s="367"/>
      <c r="D1" s="367"/>
      <c r="E1" s="367"/>
      <c r="F1" s="367"/>
      <c r="U1" s="32"/>
    </row>
    <row r="2" spans="1:21" ht="15.95" customHeight="1" x14ac:dyDescent="0.2">
      <c r="A2" s="365" t="s">
        <v>137</v>
      </c>
      <c r="B2" s="365"/>
      <c r="C2" s="365"/>
      <c r="D2" s="365"/>
      <c r="E2" s="365"/>
      <c r="F2" s="365"/>
      <c r="G2" s="355"/>
      <c r="H2" s="355"/>
      <c r="U2" s="29"/>
    </row>
    <row r="3" spans="1:21" ht="15.95" customHeight="1" x14ac:dyDescent="0.2">
      <c r="A3" s="365" t="s">
        <v>128</v>
      </c>
      <c r="B3" s="365"/>
      <c r="C3" s="365"/>
      <c r="D3" s="365"/>
      <c r="E3" s="365"/>
      <c r="F3" s="365"/>
      <c r="G3" s="355"/>
      <c r="H3" s="355"/>
      <c r="R3" s="35" t="s">
        <v>124</v>
      </c>
      <c r="U3" s="56"/>
    </row>
    <row r="4" spans="1:21" ht="15.95" customHeight="1" thickBot="1" x14ac:dyDescent="0.25">
      <c r="A4" s="365" t="s">
        <v>238</v>
      </c>
      <c r="B4" s="365"/>
      <c r="C4" s="365"/>
      <c r="D4" s="365"/>
      <c r="E4" s="365"/>
      <c r="F4" s="365"/>
      <c r="G4" s="355"/>
      <c r="H4" s="355"/>
      <c r="M4" s="36"/>
      <c r="N4" s="376"/>
      <c r="O4" s="376"/>
      <c r="R4" s="35"/>
      <c r="U4" s="29"/>
    </row>
    <row r="5" spans="1:21" ht="18" customHeight="1" thickTop="1" x14ac:dyDescent="0.2">
      <c r="A5" s="61" t="s">
        <v>138</v>
      </c>
      <c r="B5" s="370">
        <v>2019</v>
      </c>
      <c r="C5" s="377" t="s">
        <v>512</v>
      </c>
      <c r="D5" s="377"/>
      <c r="E5" s="62" t="s">
        <v>143</v>
      </c>
      <c r="F5" s="62" t="s">
        <v>135</v>
      </c>
      <c r="G5" s="36"/>
      <c r="H5" s="36"/>
      <c r="M5" s="36"/>
      <c r="N5" s="36"/>
      <c r="O5" s="36"/>
      <c r="S5" s="30">
        <v>5848478</v>
      </c>
      <c r="U5" s="29"/>
    </row>
    <row r="6" spans="1:21" ht="18" customHeight="1" thickBot="1" x14ac:dyDescent="0.25">
      <c r="A6" s="63"/>
      <c r="B6" s="381"/>
      <c r="C6" s="50">
        <v>2019</v>
      </c>
      <c r="D6" s="50">
        <v>2020</v>
      </c>
      <c r="E6" s="50" t="s">
        <v>513</v>
      </c>
      <c r="F6" s="51">
        <v>2020</v>
      </c>
      <c r="G6" s="36"/>
      <c r="H6" s="36"/>
      <c r="M6" s="23"/>
      <c r="N6" s="23"/>
      <c r="O6" s="23"/>
      <c r="R6" s="34" t="s">
        <v>6</v>
      </c>
      <c r="S6" s="30">
        <v>3046393</v>
      </c>
      <c r="T6" s="57">
        <v>52.08864596908802</v>
      </c>
      <c r="U6" s="32"/>
    </row>
    <row r="7" spans="1:21" ht="18" customHeight="1" thickTop="1" x14ac:dyDescent="0.2">
      <c r="A7" s="365" t="s">
        <v>141</v>
      </c>
      <c r="B7" s="365"/>
      <c r="C7" s="365"/>
      <c r="D7" s="365"/>
      <c r="E7" s="365"/>
      <c r="F7" s="365"/>
      <c r="G7" s="36"/>
      <c r="H7" s="36"/>
      <c r="M7" s="23"/>
      <c r="N7" s="23"/>
      <c r="O7" s="23"/>
      <c r="R7" s="34" t="s">
        <v>7</v>
      </c>
      <c r="S7" s="30">
        <v>2802085</v>
      </c>
      <c r="T7" s="57">
        <v>47.911354030911973</v>
      </c>
      <c r="U7" s="29"/>
    </row>
    <row r="8" spans="1:21" ht="18" customHeight="1" x14ac:dyDescent="0.2">
      <c r="A8" s="58" t="s">
        <v>130</v>
      </c>
      <c r="B8" s="23">
        <v>16774684</v>
      </c>
      <c r="C8" s="23">
        <v>6906524</v>
      </c>
      <c r="D8" s="23">
        <v>5848479</v>
      </c>
      <c r="E8" s="31">
        <v>-0.15319500808221329</v>
      </c>
      <c r="F8" s="58"/>
      <c r="G8" s="28"/>
      <c r="H8" s="28"/>
      <c r="M8" s="23"/>
      <c r="N8" s="23"/>
      <c r="O8" s="23"/>
      <c r="T8" s="57">
        <v>100</v>
      </c>
      <c r="U8" s="29"/>
    </row>
    <row r="9" spans="1:21" s="35" customFormat="1" ht="18" customHeight="1" x14ac:dyDescent="0.2">
      <c r="A9" s="26" t="s">
        <v>140</v>
      </c>
      <c r="B9" s="22">
        <v>7002652</v>
      </c>
      <c r="C9" s="22">
        <v>3624075</v>
      </c>
      <c r="D9" s="22">
        <v>3046393</v>
      </c>
      <c r="E9" s="27">
        <v>-0.1594012265198706</v>
      </c>
      <c r="F9" s="27">
        <v>0.52088637062730325</v>
      </c>
      <c r="G9" s="28"/>
      <c r="H9" s="28"/>
      <c r="M9" s="22"/>
      <c r="N9" s="22"/>
      <c r="O9" s="22"/>
      <c r="P9" s="32"/>
      <c r="Q9" s="32"/>
      <c r="R9" s="35" t="s">
        <v>123</v>
      </c>
      <c r="S9" s="30">
        <v>5848478</v>
      </c>
      <c r="T9" s="57"/>
      <c r="U9" s="29"/>
    </row>
    <row r="10" spans="1:21" ht="18" customHeight="1" x14ac:dyDescent="0.2">
      <c r="A10" s="111" t="s">
        <v>269</v>
      </c>
      <c r="B10" s="23">
        <v>6494592</v>
      </c>
      <c r="C10" s="23">
        <v>3452786</v>
      </c>
      <c r="D10" s="23">
        <v>2869597</v>
      </c>
      <c r="E10" s="31">
        <v>-0.16890389384108948</v>
      </c>
      <c r="F10" s="31">
        <v>0.94196546538808357</v>
      </c>
      <c r="G10" s="58"/>
      <c r="H10" s="23"/>
      <c r="I10" s="23"/>
      <c r="J10" s="23"/>
      <c r="M10" s="23"/>
      <c r="N10" s="23"/>
      <c r="O10" s="23"/>
      <c r="R10" s="34" t="s">
        <v>8</v>
      </c>
      <c r="S10" s="30">
        <v>3992319</v>
      </c>
      <c r="T10" s="57">
        <v>68.262529157158497</v>
      </c>
      <c r="U10" s="32"/>
    </row>
    <row r="11" spans="1:21" ht="18" customHeight="1" x14ac:dyDescent="0.2">
      <c r="A11" s="111" t="s">
        <v>270</v>
      </c>
      <c r="B11" s="23">
        <v>80502</v>
      </c>
      <c r="C11" s="23">
        <v>30129</v>
      </c>
      <c r="D11" s="23">
        <v>19325</v>
      </c>
      <c r="E11" s="31">
        <v>-0.35859139035480764</v>
      </c>
      <c r="F11" s="31">
        <v>6.3435676224308547E-3</v>
      </c>
      <c r="G11" s="58"/>
      <c r="H11" s="23"/>
      <c r="I11" s="23"/>
      <c r="J11" s="23"/>
      <c r="M11" s="23"/>
      <c r="N11" s="23"/>
      <c r="O11" s="23"/>
      <c r="R11" s="34" t="s">
        <v>9</v>
      </c>
      <c r="S11" s="30">
        <v>526962</v>
      </c>
      <c r="T11" s="57">
        <v>9.0102416389358044</v>
      </c>
      <c r="U11" s="29"/>
    </row>
    <row r="12" spans="1:21" ht="18" customHeight="1" x14ac:dyDescent="0.2">
      <c r="A12" s="111" t="s">
        <v>271</v>
      </c>
      <c r="B12" s="23">
        <v>427558</v>
      </c>
      <c r="C12" s="23">
        <v>141160</v>
      </c>
      <c r="D12" s="23">
        <v>157471</v>
      </c>
      <c r="E12" s="31">
        <v>0.11554973080192689</v>
      </c>
      <c r="F12" s="31">
        <v>5.1690966989485596E-2</v>
      </c>
      <c r="G12" s="28"/>
      <c r="H12" s="33"/>
      <c r="M12" s="23"/>
      <c r="N12" s="23"/>
      <c r="O12" s="23"/>
      <c r="R12" s="34" t="s">
        <v>10</v>
      </c>
      <c r="S12" s="30">
        <v>1329197</v>
      </c>
      <c r="T12" s="57">
        <v>22.727229203905701</v>
      </c>
      <c r="U12" s="29"/>
    </row>
    <row r="13" spans="1:21" s="35" customFormat="1" ht="18" customHeight="1" x14ac:dyDescent="0.2">
      <c r="A13" s="26" t="s">
        <v>139</v>
      </c>
      <c r="B13" s="22">
        <v>9772031</v>
      </c>
      <c r="C13" s="22">
        <v>3282449</v>
      </c>
      <c r="D13" s="22">
        <v>2802085</v>
      </c>
      <c r="E13" s="27">
        <v>-0.14634317243009717</v>
      </c>
      <c r="F13" s="27">
        <v>0.47911345838806979</v>
      </c>
      <c r="G13" s="28"/>
      <c r="H13" s="28"/>
      <c r="M13" s="22"/>
      <c r="N13" s="22"/>
      <c r="O13" s="22"/>
      <c r="P13" s="32"/>
      <c r="Q13" s="32"/>
      <c r="R13" s="34"/>
      <c r="S13" s="34"/>
      <c r="T13" s="57">
        <v>100</v>
      </c>
      <c r="U13" s="29"/>
    </row>
    <row r="14" spans="1:21" ht="18" customHeight="1" x14ac:dyDescent="0.2">
      <c r="A14" s="111" t="s">
        <v>269</v>
      </c>
      <c r="B14" s="23">
        <v>3784172</v>
      </c>
      <c r="C14" s="23">
        <v>1171133</v>
      </c>
      <c r="D14" s="23">
        <v>1122722</v>
      </c>
      <c r="E14" s="31">
        <v>-4.1336893418595498E-2</v>
      </c>
      <c r="F14" s="31">
        <v>0.4006737839858534</v>
      </c>
      <c r="G14" s="28"/>
      <c r="H14" s="33"/>
      <c r="M14" s="23"/>
      <c r="N14" s="23"/>
      <c r="O14" s="23"/>
      <c r="T14" s="57"/>
      <c r="U14" s="29"/>
    </row>
    <row r="15" spans="1:21" ht="18" customHeight="1" x14ac:dyDescent="0.2">
      <c r="A15" s="111" t="s">
        <v>270</v>
      </c>
      <c r="B15" s="23">
        <v>1378175</v>
      </c>
      <c r="C15" s="23">
        <v>429210</v>
      </c>
      <c r="D15" s="23">
        <v>507637</v>
      </c>
      <c r="E15" s="31">
        <v>0.18272407446238437</v>
      </c>
      <c r="F15" s="31">
        <v>0.18116402607344173</v>
      </c>
      <c r="G15" s="28"/>
      <c r="H15" s="33"/>
      <c r="J15" s="30"/>
      <c r="U15" s="29"/>
    </row>
    <row r="16" spans="1:21" ht="18" customHeight="1" x14ac:dyDescent="0.2">
      <c r="A16" s="111" t="s">
        <v>271</v>
      </c>
      <c r="B16" s="23">
        <v>4609684</v>
      </c>
      <c r="C16" s="23">
        <v>1682106</v>
      </c>
      <c r="D16" s="23">
        <v>1171726</v>
      </c>
      <c r="E16" s="31">
        <v>-0.30341726383474049</v>
      </c>
      <c r="F16" s="31">
        <v>0.41816218994070486</v>
      </c>
      <c r="G16" s="28"/>
      <c r="H16" s="33"/>
      <c r="M16" s="23"/>
      <c r="N16" s="23"/>
      <c r="O16" s="23"/>
    </row>
    <row r="17" spans="1:15" ht="18" customHeight="1" x14ac:dyDescent="0.2">
      <c r="A17" s="365" t="s">
        <v>142</v>
      </c>
      <c r="B17" s="365"/>
      <c r="C17" s="365"/>
      <c r="D17" s="365"/>
      <c r="E17" s="365"/>
      <c r="F17" s="365"/>
      <c r="G17" s="28"/>
      <c r="H17" s="33"/>
      <c r="M17" s="23"/>
      <c r="N17" s="23"/>
      <c r="O17" s="23"/>
    </row>
    <row r="18" spans="1:15" ht="18" customHeight="1" x14ac:dyDescent="0.2">
      <c r="A18" s="58" t="s">
        <v>130</v>
      </c>
      <c r="B18" s="23">
        <v>6347116</v>
      </c>
      <c r="C18" s="23">
        <v>2059600</v>
      </c>
      <c r="D18" s="23">
        <v>2084571</v>
      </c>
      <c r="E18" s="31">
        <v>1.2124198873567683E-2</v>
      </c>
      <c r="F18" s="59"/>
      <c r="G18" s="28"/>
      <c r="K18" s="115"/>
      <c r="M18" s="23"/>
      <c r="N18" s="23"/>
      <c r="O18" s="23"/>
    </row>
    <row r="19" spans="1:15" ht="18" customHeight="1" x14ac:dyDescent="0.2">
      <c r="A19" s="26" t="s">
        <v>140</v>
      </c>
      <c r="B19" s="22">
        <v>1384784</v>
      </c>
      <c r="C19" s="22">
        <v>451709</v>
      </c>
      <c r="D19" s="22">
        <v>458652</v>
      </c>
      <c r="E19" s="27">
        <v>1.5370515088253722E-2</v>
      </c>
      <c r="F19" s="27">
        <v>0.22002224918220584</v>
      </c>
      <c r="G19" s="28"/>
      <c r="H19" s="22"/>
      <c r="I19" s="30"/>
      <c r="K19" s="222"/>
      <c r="L19" s="34"/>
      <c r="M19" s="23"/>
      <c r="N19" s="23"/>
      <c r="O19" s="23"/>
    </row>
    <row r="20" spans="1:15" ht="18" customHeight="1" x14ac:dyDescent="0.2">
      <c r="A20" s="111" t="s">
        <v>269</v>
      </c>
      <c r="B20" s="23">
        <v>1283572</v>
      </c>
      <c r="C20" s="23">
        <v>419126</v>
      </c>
      <c r="D20" s="23">
        <v>426968</v>
      </c>
      <c r="E20" s="31">
        <v>1.8710363947834301E-2</v>
      </c>
      <c r="F20" s="31">
        <v>0.93091930265211964</v>
      </c>
      <c r="G20" s="28"/>
      <c r="H20" s="23"/>
      <c r="M20" s="23"/>
      <c r="N20" s="23"/>
      <c r="O20" s="23"/>
    </row>
    <row r="21" spans="1:15" ht="18" customHeight="1" x14ac:dyDescent="0.2">
      <c r="A21" s="111" t="s">
        <v>270</v>
      </c>
      <c r="B21" s="23">
        <v>82276</v>
      </c>
      <c r="C21" s="23">
        <v>26283</v>
      </c>
      <c r="D21" s="23">
        <v>26629</v>
      </c>
      <c r="E21" s="31">
        <v>1.3164402845946048E-2</v>
      </c>
      <c r="F21" s="31">
        <v>5.8059269337100892E-2</v>
      </c>
      <c r="G21" s="28"/>
      <c r="H21" s="23"/>
      <c r="J21" s="115"/>
      <c r="K21" s="30"/>
      <c r="M21" s="23"/>
      <c r="N21" s="23"/>
      <c r="O21" s="23"/>
    </row>
    <row r="22" spans="1:15" ht="18" customHeight="1" x14ac:dyDescent="0.2">
      <c r="A22" s="111" t="s">
        <v>271</v>
      </c>
      <c r="B22" s="23">
        <v>18936</v>
      </c>
      <c r="C22" s="23">
        <v>6300</v>
      </c>
      <c r="D22" s="23">
        <v>5055</v>
      </c>
      <c r="E22" s="31">
        <v>-0.19761904761904761</v>
      </c>
      <c r="F22" s="31">
        <v>1.1021428010779414E-2</v>
      </c>
      <c r="G22" s="28"/>
      <c r="H22" s="23"/>
      <c r="J22" s="115"/>
      <c r="K22" s="30"/>
      <c r="M22" s="23"/>
      <c r="N22" s="23"/>
      <c r="O22" s="23"/>
    </row>
    <row r="23" spans="1:15" ht="18" customHeight="1" x14ac:dyDescent="0.2">
      <c r="A23" s="26" t="s">
        <v>139</v>
      </c>
      <c r="B23" s="22">
        <v>4962333</v>
      </c>
      <c r="C23" s="22">
        <v>1607891</v>
      </c>
      <c r="D23" s="22">
        <v>1625920</v>
      </c>
      <c r="E23" s="27">
        <v>1.1212824749936408E-2</v>
      </c>
      <c r="F23" s="27">
        <v>0.77997823053280502</v>
      </c>
      <c r="G23" s="28"/>
      <c r="H23" s="22"/>
      <c r="J23" s="115"/>
      <c r="K23" s="30"/>
      <c r="M23" s="23"/>
      <c r="N23" s="23"/>
      <c r="O23" s="23"/>
    </row>
    <row r="24" spans="1:15" ht="18" customHeight="1" x14ac:dyDescent="0.2">
      <c r="A24" s="111" t="s">
        <v>269</v>
      </c>
      <c r="B24" s="23">
        <v>2662949</v>
      </c>
      <c r="C24" s="23">
        <v>896200</v>
      </c>
      <c r="D24" s="23">
        <v>909292</v>
      </c>
      <c r="E24" s="31">
        <v>1.4608346351260879E-2</v>
      </c>
      <c r="F24" s="31">
        <v>0.55924768746309783</v>
      </c>
      <c r="G24" s="28"/>
      <c r="H24" s="23"/>
      <c r="M24" s="23"/>
      <c r="N24" s="23"/>
      <c r="O24" s="23"/>
    </row>
    <row r="25" spans="1:15" ht="18" customHeight="1" x14ac:dyDescent="0.2">
      <c r="A25" s="111" t="s">
        <v>270</v>
      </c>
      <c r="B25" s="23">
        <v>2058239</v>
      </c>
      <c r="C25" s="23">
        <v>622596</v>
      </c>
      <c r="D25" s="23">
        <v>646349</v>
      </c>
      <c r="E25" s="31">
        <v>3.8151546106945759E-2</v>
      </c>
      <c r="F25" s="31">
        <v>0.39752816866758511</v>
      </c>
      <c r="G25" s="28"/>
      <c r="H25" s="23"/>
    </row>
    <row r="26" spans="1:15" ht="18" customHeight="1" x14ac:dyDescent="0.2">
      <c r="A26" s="111" t="s">
        <v>271</v>
      </c>
      <c r="B26" s="23">
        <v>241145</v>
      </c>
      <c r="C26" s="23">
        <v>89095</v>
      </c>
      <c r="D26" s="23">
        <v>70279</v>
      </c>
      <c r="E26" s="31">
        <v>-0.21119030248611034</v>
      </c>
      <c r="F26" s="31">
        <v>4.3224143869317062E-2</v>
      </c>
      <c r="G26" s="28"/>
      <c r="H26" s="23"/>
      <c r="M26" s="23"/>
      <c r="N26" s="23"/>
      <c r="O26" s="23"/>
    </row>
    <row r="27" spans="1:15" ht="18" customHeight="1" x14ac:dyDescent="0.2">
      <c r="A27" s="365" t="s">
        <v>132</v>
      </c>
      <c r="B27" s="365"/>
      <c r="C27" s="365"/>
      <c r="D27" s="365"/>
      <c r="E27" s="365"/>
      <c r="F27" s="365"/>
      <c r="G27" s="28"/>
      <c r="H27" s="33"/>
      <c r="M27" s="23"/>
      <c r="N27" s="23"/>
      <c r="O27" s="23"/>
    </row>
    <row r="28" spans="1:15" ht="18" customHeight="1" x14ac:dyDescent="0.2">
      <c r="A28" s="58" t="s">
        <v>130</v>
      </c>
      <c r="B28" s="23">
        <v>10427568</v>
      </c>
      <c r="C28" s="23">
        <v>4846924</v>
      </c>
      <c r="D28" s="23">
        <v>3763908</v>
      </c>
      <c r="E28" s="31">
        <v>-0.22344398220397102</v>
      </c>
      <c r="F28" s="28"/>
      <c r="G28" s="28"/>
      <c r="H28" s="28"/>
      <c r="M28" s="23"/>
      <c r="N28" s="23"/>
      <c r="O28" s="23"/>
    </row>
    <row r="29" spans="1:15" ht="18" customHeight="1" x14ac:dyDescent="0.2">
      <c r="A29" s="26" t="s">
        <v>323</v>
      </c>
      <c r="B29" s="22">
        <v>5617868</v>
      </c>
      <c r="C29" s="22">
        <v>3172366</v>
      </c>
      <c r="D29" s="22">
        <v>2587741</v>
      </c>
      <c r="E29" s="27">
        <v>-0.18428674371116069</v>
      </c>
      <c r="F29" s="27">
        <v>0.68751441321094986</v>
      </c>
      <c r="G29" s="28"/>
      <c r="H29" s="33"/>
      <c r="M29" s="23"/>
      <c r="N29" s="23"/>
      <c r="O29" s="23"/>
    </row>
    <row r="30" spans="1:15" ht="18" customHeight="1" x14ac:dyDescent="0.2">
      <c r="A30" s="111" t="s">
        <v>324</v>
      </c>
      <c r="B30" s="23">
        <v>5211020</v>
      </c>
      <c r="C30" s="23">
        <v>3033660</v>
      </c>
      <c r="D30" s="23">
        <v>2442629</v>
      </c>
      <c r="E30" s="31">
        <v>-0.19482440352577415</v>
      </c>
      <c r="F30" s="31">
        <v>0.94392329062297964</v>
      </c>
      <c r="G30" s="28"/>
      <c r="H30" s="33"/>
      <c r="M30" s="23"/>
      <c r="N30" s="23"/>
      <c r="O30" s="23"/>
    </row>
    <row r="31" spans="1:15" ht="18" customHeight="1" x14ac:dyDescent="0.2">
      <c r="A31" s="111" t="s">
        <v>325</v>
      </c>
      <c r="B31" s="23">
        <v>-1774</v>
      </c>
      <c r="C31" s="23">
        <v>3846</v>
      </c>
      <c r="D31" s="23">
        <v>-7304</v>
      </c>
      <c r="E31" s="31">
        <v>-2.8991159646385856</v>
      </c>
      <c r="F31" s="31">
        <v>-2.82253904080818E-3</v>
      </c>
      <c r="G31" s="28"/>
      <c r="H31" s="33"/>
      <c r="M31" s="23"/>
      <c r="N31" s="23"/>
      <c r="O31" s="23"/>
    </row>
    <row r="32" spans="1:15" ht="18" customHeight="1" x14ac:dyDescent="0.2">
      <c r="A32" s="111" t="s">
        <v>326</v>
      </c>
      <c r="B32" s="23">
        <v>408622</v>
      </c>
      <c r="C32" s="23">
        <v>134860</v>
      </c>
      <c r="D32" s="23">
        <v>152416</v>
      </c>
      <c r="E32" s="31">
        <v>0.13017944535073409</v>
      </c>
      <c r="F32" s="31">
        <v>5.8899248417828523E-2</v>
      </c>
      <c r="G32" s="28"/>
      <c r="H32" s="33"/>
      <c r="M32" s="23"/>
      <c r="N32" s="23"/>
      <c r="O32" s="23"/>
    </row>
    <row r="33" spans="1:15" ht="18" customHeight="1" x14ac:dyDescent="0.2">
      <c r="A33" s="26" t="s">
        <v>327</v>
      </c>
      <c r="B33" s="22">
        <v>4809698</v>
      </c>
      <c r="C33" s="22">
        <v>1674558</v>
      </c>
      <c r="D33" s="22">
        <v>1176165</v>
      </c>
      <c r="E33" s="27">
        <v>-0.297626597585751</v>
      </c>
      <c r="F33" s="27">
        <v>0.31248505542643445</v>
      </c>
      <c r="G33" s="28"/>
      <c r="H33" s="33"/>
      <c r="M33" s="23"/>
      <c r="N33" s="23"/>
      <c r="O33" s="23"/>
    </row>
    <row r="34" spans="1:15" ht="18" customHeight="1" x14ac:dyDescent="0.2">
      <c r="A34" s="111" t="s">
        <v>324</v>
      </c>
      <c r="B34" s="23">
        <v>1121223</v>
      </c>
      <c r="C34" s="23">
        <v>274933</v>
      </c>
      <c r="D34" s="23">
        <v>213430</v>
      </c>
      <c r="E34" s="31">
        <v>-0.22370177461417873</v>
      </c>
      <c r="F34" s="31">
        <v>0.18146263491942033</v>
      </c>
      <c r="G34" s="28"/>
      <c r="H34" s="33"/>
      <c r="M34" s="23"/>
      <c r="N34" s="23"/>
      <c r="O34" s="23"/>
    </row>
    <row r="35" spans="1:15" ht="18" customHeight="1" x14ac:dyDescent="0.2">
      <c r="A35" s="111" t="s">
        <v>325</v>
      </c>
      <c r="B35" s="23">
        <v>-680064</v>
      </c>
      <c r="C35" s="23">
        <v>-193386</v>
      </c>
      <c r="D35" s="23">
        <v>-138712</v>
      </c>
      <c r="E35" s="31">
        <v>0.28271953502321784</v>
      </c>
      <c r="F35" s="31">
        <v>-0.11793583383283808</v>
      </c>
      <c r="G35" s="33"/>
      <c r="H35" s="33"/>
      <c r="M35" s="23"/>
      <c r="N35" s="23"/>
      <c r="O35" s="23"/>
    </row>
    <row r="36" spans="1:15" ht="18" customHeight="1" thickBot="1" x14ac:dyDescent="0.25">
      <c r="A36" s="64" t="s">
        <v>326</v>
      </c>
      <c r="B36" s="64">
        <v>4368539</v>
      </c>
      <c r="C36" s="64">
        <v>1593011</v>
      </c>
      <c r="D36" s="64">
        <v>1101447</v>
      </c>
      <c r="E36" s="65">
        <v>-0.30857539590122102</v>
      </c>
      <c r="F36" s="65">
        <v>0.93647319891341774</v>
      </c>
      <c r="G36" s="28"/>
      <c r="H36" s="33"/>
      <c r="M36" s="23"/>
      <c r="N36" s="23"/>
      <c r="O36" s="23"/>
    </row>
    <row r="37" spans="1:15" ht="25.5" customHeight="1" thickTop="1" x14ac:dyDescent="0.2">
      <c r="A37" s="372" t="s">
        <v>416</v>
      </c>
      <c r="B37" s="373"/>
      <c r="C37" s="373"/>
      <c r="D37" s="373"/>
      <c r="E37" s="373"/>
      <c r="F37" s="58"/>
      <c r="G37" s="58"/>
      <c r="H37" s="58"/>
      <c r="M37" s="23"/>
      <c r="N37" s="23"/>
      <c r="O37" s="23"/>
    </row>
    <row r="39" spans="1:15" ht="15.95" customHeight="1" x14ac:dyDescent="0.2">
      <c r="A39" s="380"/>
      <c r="B39" s="380"/>
      <c r="C39" s="380"/>
      <c r="D39" s="380"/>
      <c r="E39" s="380"/>
      <c r="F39" s="355"/>
      <c r="G39" s="355"/>
      <c r="H39" s="355"/>
    </row>
    <row r="40" spans="1:15" ht="15.95" customHeight="1" x14ac:dyDescent="0.2"/>
    <row r="41" spans="1:15" ht="15.95" customHeight="1" x14ac:dyDescent="0.2">
      <c r="G41" s="355"/>
    </row>
    <row r="42" spans="1:15" ht="15.95" customHeight="1" x14ac:dyDescent="0.2">
      <c r="H42" s="60"/>
      <c r="I42" s="30"/>
      <c r="J42" s="30"/>
      <c r="K42" s="30"/>
    </row>
    <row r="43" spans="1:15" ht="15.95" customHeight="1" x14ac:dyDescent="0.2">
      <c r="G43" s="355"/>
      <c r="I43" s="30"/>
      <c r="J43" s="30"/>
      <c r="K43" s="30"/>
    </row>
    <row r="44" spans="1:15" ht="15.95" customHeight="1" x14ac:dyDescent="0.2">
      <c r="I44" s="30"/>
      <c r="J44" s="30"/>
      <c r="K44" s="30"/>
    </row>
    <row r="45" spans="1:15" ht="15.95" customHeight="1" x14ac:dyDescent="0.2">
      <c r="G45" s="355"/>
      <c r="I45" s="30"/>
      <c r="J45" s="30"/>
      <c r="K45" s="30"/>
    </row>
    <row r="46" spans="1:15" ht="15.95" customHeight="1" x14ac:dyDescent="0.2">
      <c r="I46" s="30"/>
      <c r="J46" s="30"/>
      <c r="K46" s="30"/>
    </row>
    <row r="47" spans="1:15" ht="15.95" customHeight="1" x14ac:dyDescent="0.2">
      <c r="G47" s="355"/>
      <c r="I47" s="30"/>
      <c r="J47" s="30"/>
      <c r="K47" s="30"/>
    </row>
    <row r="48" spans="1:15" ht="15.95" customHeight="1" x14ac:dyDescent="0.2">
      <c r="I48" s="30"/>
      <c r="J48" s="30"/>
      <c r="K48" s="30"/>
    </row>
    <row r="49" spans="7:11" ht="15.95" customHeight="1" x14ac:dyDescent="0.2">
      <c r="G49" s="355"/>
      <c r="I49" s="30"/>
      <c r="J49" s="30"/>
      <c r="K49" s="30"/>
    </row>
    <row r="50" spans="7:11" ht="15.95" customHeight="1" x14ac:dyDescent="0.2">
      <c r="I50" s="30"/>
      <c r="J50" s="30"/>
      <c r="K50" s="30"/>
    </row>
    <row r="51" spans="7:11" ht="15.95" customHeight="1" x14ac:dyDescent="0.2">
      <c r="G51" s="355"/>
    </row>
    <row r="52" spans="7:11" ht="15.95" customHeight="1" x14ac:dyDescent="0.2">
      <c r="I52" s="30"/>
      <c r="J52" s="30"/>
      <c r="K52" s="30"/>
    </row>
    <row r="53" spans="7:11" ht="15.95" customHeight="1" x14ac:dyDescent="0.2">
      <c r="G53" s="355"/>
      <c r="I53" s="30"/>
      <c r="J53" s="30"/>
      <c r="K53" s="30"/>
    </row>
    <row r="54" spans="7:11" ht="15.95" customHeight="1" x14ac:dyDescent="0.2">
      <c r="I54" s="30"/>
      <c r="J54" s="30"/>
      <c r="K54" s="30"/>
    </row>
    <row r="55" spans="7:11" ht="15.95" customHeight="1" x14ac:dyDescent="0.2">
      <c r="G55" s="355"/>
      <c r="I55" s="30"/>
      <c r="J55" s="30"/>
      <c r="K55" s="30"/>
    </row>
    <row r="56" spans="7:11" ht="15.95" customHeight="1" x14ac:dyDescent="0.2">
      <c r="I56" s="30"/>
      <c r="J56" s="30"/>
      <c r="K56" s="30"/>
    </row>
    <row r="57" spans="7:11" ht="15.95" customHeight="1" x14ac:dyDescent="0.2">
      <c r="G57" s="355"/>
      <c r="I57" s="30"/>
      <c r="J57" s="30"/>
      <c r="K57" s="30"/>
    </row>
    <row r="58" spans="7:11" ht="15.95" customHeight="1" x14ac:dyDescent="0.2">
      <c r="I58" s="30"/>
      <c r="J58" s="30"/>
      <c r="K58" s="30"/>
    </row>
    <row r="59" spans="7:11" ht="15.95" customHeight="1" x14ac:dyDescent="0.2">
      <c r="I59" s="30"/>
      <c r="J59" s="30"/>
      <c r="K59" s="30"/>
    </row>
    <row r="60" spans="7:11" ht="15.95" customHeight="1" x14ac:dyDescent="0.2">
      <c r="G60" s="355"/>
      <c r="I60" s="30"/>
      <c r="J60" s="30"/>
      <c r="K60" s="30"/>
    </row>
    <row r="61" spans="7:11" ht="15.95" customHeight="1" x14ac:dyDescent="0.2"/>
    <row r="62" spans="7:11" ht="15.95" customHeight="1" x14ac:dyDescent="0.2">
      <c r="G62" s="355"/>
      <c r="I62" s="30"/>
      <c r="J62" s="30"/>
      <c r="K62" s="30"/>
    </row>
    <row r="63" spans="7:11" ht="15.95" customHeight="1" x14ac:dyDescent="0.2">
      <c r="I63" s="30"/>
      <c r="J63" s="30"/>
      <c r="K63" s="30"/>
    </row>
    <row r="64" spans="7:11" ht="15.95" customHeight="1" x14ac:dyDescent="0.2">
      <c r="G64" s="355"/>
      <c r="I64" s="30"/>
      <c r="J64" s="30"/>
      <c r="K64" s="30"/>
    </row>
    <row r="65" spans="1:11" ht="15.95" customHeight="1" x14ac:dyDescent="0.2">
      <c r="I65" s="30"/>
      <c r="J65" s="30"/>
      <c r="K65" s="30"/>
    </row>
    <row r="66" spans="1:11" ht="15.95" customHeight="1" x14ac:dyDescent="0.2">
      <c r="G66" s="355"/>
      <c r="I66" s="30"/>
      <c r="J66" s="30"/>
      <c r="K66" s="30"/>
    </row>
    <row r="67" spans="1:11" ht="15.95" customHeight="1" x14ac:dyDescent="0.2">
      <c r="I67" s="30"/>
      <c r="J67" s="30"/>
      <c r="K67" s="30"/>
    </row>
    <row r="68" spans="1:11" ht="15.95" customHeight="1" x14ac:dyDescent="0.2">
      <c r="G68" s="355"/>
      <c r="I68" s="30"/>
      <c r="J68" s="30"/>
      <c r="K68" s="30"/>
    </row>
    <row r="69" spans="1:11" ht="15.95" customHeight="1" x14ac:dyDescent="0.2">
      <c r="I69" s="30"/>
      <c r="J69" s="30"/>
      <c r="K69" s="30"/>
    </row>
    <row r="70" spans="1:11" ht="15.95" customHeight="1" x14ac:dyDescent="0.2">
      <c r="G70" s="355"/>
      <c r="I70" s="30"/>
      <c r="J70" s="30"/>
      <c r="K70" s="30"/>
    </row>
    <row r="71" spans="1:11" ht="15.95" customHeight="1" x14ac:dyDescent="0.2"/>
    <row r="72" spans="1:11" ht="15.95" customHeight="1" x14ac:dyDescent="0.2">
      <c r="G72" s="355"/>
    </row>
    <row r="73" spans="1:11" ht="15.95" customHeight="1" x14ac:dyDescent="0.2"/>
    <row r="74" spans="1:11" ht="15.95" customHeight="1" x14ac:dyDescent="0.2">
      <c r="G74" s="355"/>
    </row>
    <row r="75" spans="1:11" ht="15.95" customHeight="1" x14ac:dyDescent="0.2"/>
    <row r="76" spans="1:11" ht="15.95" customHeight="1" x14ac:dyDescent="0.2">
      <c r="G76" s="355"/>
    </row>
    <row r="77" spans="1:11" ht="15.95" customHeight="1" x14ac:dyDescent="0.2"/>
    <row r="78" spans="1:11" ht="15.95" customHeight="1" x14ac:dyDescent="0.2">
      <c r="G78" s="355"/>
    </row>
    <row r="79" spans="1:11" ht="15.95" customHeight="1" x14ac:dyDescent="0.2">
      <c r="A79" s="29"/>
      <c r="B79" s="29"/>
      <c r="C79" s="29"/>
      <c r="D79" s="29"/>
      <c r="E79" s="29"/>
    </row>
    <row r="80" spans="1:11" ht="15.95" customHeight="1" thickBot="1" x14ac:dyDescent="0.25">
      <c r="A80" s="98"/>
      <c r="B80" s="98"/>
      <c r="C80" s="98"/>
      <c r="D80" s="98"/>
      <c r="E80" s="98"/>
      <c r="F80" s="98"/>
    </row>
    <row r="81" spans="1:6" ht="26.25" customHeight="1" thickTop="1" x14ac:dyDescent="0.2">
      <c r="A81" s="378"/>
      <c r="B81" s="379"/>
      <c r="C81" s="379"/>
      <c r="D81" s="379"/>
      <c r="E81" s="379"/>
      <c r="F81" s="29"/>
    </row>
  </sheetData>
  <mergeCells count="13">
    <mergeCell ref="A17:F17"/>
    <mergeCell ref="A7:F7"/>
    <mergeCell ref="C5:D5"/>
    <mergeCell ref="A81:E81"/>
    <mergeCell ref="A37:E37"/>
    <mergeCell ref="A39:E39"/>
    <mergeCell ref="A27:F27"/>
    <mergeCell ref="B5:B6"/>
    <mergeCell ref="A1:F1"/>
    <mergeCell ref="A2:F2"/>
    <mergeCell ref="A3:F3"/>
    <mergeCell ref="A4:F4"/>
    <mergeCell ref="N4:O4"/>
  </mergeCells>
  <phoneticPr fontId="0" type="noConversion"/>
  <printOptions horizontalCentered="1" verticalCentered="1"/>
  <pageMargins left="0.78740157480314965" right="0.78740157480314965" top="1.4566929133858268" bottom="0.78740157480314965" header="0" footer="0.59055118110236227"/>
  <pageSetup scale="85" orientation="portrait" r:id="rId1"/>
  <headerFooter alignWithMargins="0">
    <oddFooter>&amp;C&amp;P</oddFooter>
  </headerFooter>
  <rowBreaks count="1" manualBreakCount="1">
    <brk id="37" max="5" man="1"/>
  </rowBreaks>
  <colBreaks count="1" manualBreakCount="1">
    <brk id="7" max="74"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outlinePr summaryBelow="0"/>
  </sheetPr>
  <dimension ref="A1:IV83"/>
  <sheetViews>
    <sheetView workbookViewId="0">
      <selection sqref="A1:XFD1048576"/>
    </sheetView>
  </sheetViews>
  <sheetFormatPr baseColWidth="10" defaultColWidth="11.42578125" defaultRowHeight="12" x14ac:dyDescent="0.2"/>
  <cols>
    <col min="1" max="1" width="34.7109375" style="66" customWidth="1"/>
    <col min="2" max="2" width="13.7109375" style="66" customWidth="1"/>
    <col min="3" max="3" width="13.5703125" style="82" customWidth="1"/>
    <col min="4" max="4" width="11.7109375" style="66" customWidth="1"/>
    <col min="5" max="5" width="12.85546875" style="66" customWidth="1"/>
    <col min="6" max="6" width="12.7109375" style="66" customWidth="1"/>
    <col min="7" max="7" width="17.42578125" style="66" customWidth="1"/>
    <col min="8" max="13" width="14.28515625" style="66" customWidth="1"/>
    <col min="14" max="16384" width="11.42578125" style="66"/>
  </cols>
  <sheetData>
    <row r="1" spans="1:256" ht="15.95" customHeight="1" x14ac:dyDescent="0.2">
      <c r="A1" s="367" t="s">
        <v>427</v>
      </c>
      <c r="B1" s="367"/>
      <c r="C1" s="367"/>
      <c r="D1" s="367"/>
      <c r="U1" s="67"/>
      <c r="V1" s="67"/>
      <c r="W1" s="67"/>
      <c r="X1" s="67"/>
      <c r="Y1" s="67"/>
      <c r="Z1" s="67"/>
    </row>
    <row r="2" spans="1:256" ht="15.95" customHeight="1" x14ac:dyDescent="0.2">
      <c r="A2" s="365" t="s">
        <v>146</v>
      </c>
      <c r="B2" s="365"/>
      <c r="C2" s="365"/>
      <c r="D2" s="365"/>
      <c r="E2" s="67"/>
      <c r="F2" s="67"/>
      <c r="G2" s="67"/>
      <c r="H2" s="67"/>
      <c r="I2" s="67"/>
      <c r="J2" s="67"/>
      <c r="K2" s="67"/>
      <c r="L2" s="67"/>
      <c r="M2" s="67"/>
      <c r="N2" s="67"/>
      <c r="O2" s="67"/>
      <c r="P2" s="67"/>
      <c r="Q2" s="382"/>
      <c r="R2" s="382"/>
      <c r="S2" s="382"/>
      <c r="T2" s="382"/>
      <c r="U2" s="67"/>
      <c r="V2" s="67" t="s">
        <v>165</v>
      </c>
      <c r="W2" s="67"/>
      <c r="X2" s="67"/>
      <c r="Y2" s="67"/>
      <c r="Z2" s="67"/>
      <c r="AA2" s="356"/>
      <c r="AB2" s="356"/>
      <c r="AC2" s="382"/>
      <c r="AD2" s="382"/>
      <c r="AE2" s="382"/>
      <c r="AF2" s="382"/>
      <c r="AG2" s="382"/>
      <c r="AH2" s="382"/>
      <c r="AI2" s="382"/>
      <c r="AJ2" s="382"/>
      <c r="AK2" s="382"/>
      <c r="AL2" s="382"/>
      <c r="AM2" s="382"/>
      <c r="AN2" s="382"/>
      <c r="AO2" s="382"/>
      <c r="AP2" s="382"/>
      <c r="AQ2" s="382"/>
      <c r="AR2" s="382"/>
      <c r="AS2" s="382"/>
      <c r="AT2" s="382"/>
      <c r="AU2" s="382"/>
      <c r="AV2" s="382"/>
      <c r="AW2" s="382"/>
      <c r="AX2" s="382"/>
      <c r="AY2" s="382"/>
      <c r="AZ2" s="382"/>
      <c r="BA2" s="382"/>
      <c r="BB2" s="382"/>
      <c r="BC2" s="382"/>
      <c r="BD2" s="382"/>
      <c r="BE2" s="382"/>
      <c r="BF2" s="382"/>
      <c r="BG2" s="382"/>
      <c r="BH2" s="382"/>
      <c r="BI2" s="382"/>
      <c r="BJ2" s="382"/>
      <c r="BK2" s="382"/>
      <c r="BL2" s="382"/>
      <c r="BM2" s="382"/>
      <c r="BN2" s="382"/>
      <c r="BO2" s="382"/>
      <c r="BP2" s="382"/>
      <c r="BQ2" s="382"/>
      <c r="BR2" s="382"/>
      <c r="BS2" s="382"/>
      <c r="BT2" s="382"/>
      <c r="BU2" s="382"/>
      <c r="BV2" s="382"/>
      <c r="BW2" s="382"/>
      <c r="BX2" s="382"/>
      <c r="BY2" s="382"/>
      <c r="BZ2" s="382"/>
      <c r="CA2" s="382"/>
      <c r="CB2" s="382"/>
      <c r="CC2" s="382"/>
      <c r="CD2" s="382"/>
      <c r="CE2" s="382"/>
      <c r="CF2" s="382"/>
      <c r="CG2" s="382"/>
      <c r="CH2" s="382"/>
      <c r="CI2" s="382"/>
      <c r="CJ2" s="382"/>
      <c r="CK2" s="382"/>
      <c r="CL2" s="382"/>
      <c r="CM2" s="382"/>
      <c r="CN2" s="382"/>
      <c r="CO2" s="382"/>
      <c r="CP2" s="382"/>
      <c r="CQ2" s="382"/>
      <c r="CR2" s="382"/>
      <c r="CS2" s="382"/>
      <c r="CT2" s="382"/>
      <c r="CU2" s="382"/>
      <c r="CV2" s="382"/>
      <c r="CW2" s="382"/>
      <c r="CX2" s="382"/>
      <c r="CY2" s="382"/>
      <c r="CZ2" s="382"/>
      <c r="DA2" s="382"/>
      <c r="DB2" s="382"/>
      <c r="DC2" s="382"/>
      <c r="DD2" s="382"/>
      <c r="DE2" s="382"/>
      <c r="DF2" s="382"/>
      <c r="DG2" s="382"/>
      <c r="DH2" s="382"/>
      <c r="DI2" s="382"/>
      <c r="DJ2" s="382"/>
      <c r="DK2" s="382"/>
      <c r="DL2" s="382"/>
      <c r="DM2" s="382"/>
      <c r="DN2" s="382"/>
      <c r="DO2" s="382"/>
      <c r="DP2" s="382"/>
      <c r="DQ2" s="382"/>
      <c r="DR2" s="382"/>
      <c r="DS2" s="382"/>
      <c r="DT2" s="382"/>
      <c r="DU2" s="382"/>
      <c r="DV2" s="382"/>
      <c r="DW2" s="382"/>
      <c r="DX2" s="382"/>
      <c r="DY2" s="382"/>
      <c r="DZ2" s="382"/>
      <c r="EA2" s="382"/>
      <c r="EB2" s="382"/>
      <c r="EC2" s="382"/>
      <c r="ED2" s="382"/>
      <c r="EE2" s="382"/>
      <c r="EF2" s="382"/>
      <c r="EG2" s="382"/>
      <c r="EH2" s="382"/>
      <c r="EI2" s="382"/>
      <c r="EJ2" s="382"/>
      <c r="EK2" s="382"/>
      <c r="EL2" s="382"/>
      <c r="EM2" s="382"/>
      <c r="EN2" s="382"/>
      <c r="EO2" s="382"/>
      <c r="EP2" s="382"/>
      <c r="EQ2" s="382"/>
      <c r="ER2" s="382"/>
      <c r="ES2" s="382"/>
      <c r="ET2" s="382"/>
      <c r="EU2" s="382"/>
      <c r="EV2" s="382"/>
      <c r="EW2" s="382"/>
      <c r="EX2" s="382"/>
      <c r="EY2" s="382"/>
      <c r="EZ2" s="382"/>
      <c r="FA2" s="382"/>
      <c r="FB2" s="382"/>
      <c r="FC2" s="382"/>
      <c r="FD2" s="382"/>
      <c r="FE2" s="382"/>
      <c r="FF2" s="382"/>
      <c r="FG2" s="382"/>
      <c r="FH2" s="382"/>
      <c r="FI2" s="382"/>
      <c r="FJ2" s="382"/>
      <c r="FK2" s="382"/>
      <c r="FL2" s="382"/>
      <c r="FM2" s="382"/>
      <c r="FN2" s="382"/>
      <c r="FO2" s="382"/>
      <c r="FP2" s="382"/>
      <c r="FQ2" s="382"/>
      <c r="FR2" s="382"/>
      <c r="FS2" s="382"/>
      <c r="FT2" s="382"/>
      <c r="FU2" s="382"/>
      <c r="FV2" s="382"/>
      <c r="FW2" s="382"/>
      <c r="FX2" s="382"/>
      <c r="FY2" s="382"/>
      <c r="FZ2" s="382"/>
      <c r="GA2" s="382"/>
      <c r="GB2" s="382"/>
      <c r="GC2" s="382"/>
      <c r="GD2" s="382"/>
      <c r="GE2" s="382"/>
      <c r="GF2" s="382"/>
      <c r="GG2" s="382"/>
      <c r="GH2" s="382"/>
      <c r="GI2" s="382"/>
      <c r="GJ2" s="382"/>
      <c r="GK2" s="382"/>
      <c r="GL2" s="382"/>
      <c r="GM2" s="382"/>
      <c r="GN2" s="382"/>
      <c r="GO2" s="382"/>
      <c r="GP2" s="382"/>
      <c r="GQ2" s="382"/>
      <c r="GR2" s="382"/>
      <c r="GS2" s="382"/>
      <c r="GT2" s="382"/>
      <c r="GU2" s="382"/>
      <c r="GV2" s="382"/>
      <c r="GW2" s="382"/>
      <c r="GX2" s="382"/>
      <c r="GY2" s="382"/>
      <c r="GZ2" s="382"/>
      <c r="HA2" s="382"/>
      <c r="HB2" s="382"/>
      <c r="HC2" s="382"/>
      <c r="HD2" s="382"/>
      <c r="HE2" s="382"/>
      <c r="HF2" s="382"/>
      <c r="HG2" s="382"/>
      <c r="HH2" s="382"/>
      <c r="HI2" s="382"/>
      <c r="HJ2" s="382"/>
      <c r="HK2" s="382"/>
      <c r="HL2" s="382"/>
      <c r="HM2" s="382"/>
      <c r="HN2" s="382"/>
      <c r="HO2" s="382"/>
      <c r="HP2" s="382"/>
      <c r="HQ2" s="382"/>
      <c r="HR2" s="382"/>
      <c r="HS2" s="382"/>
      <c r="HT2" s="382"/>
      <c r="HU2" s="382"/>
      <c r="HV2" s="382"/>
      <c r="HW2" s="382"/>
      <c r="HX2" s="382"/>
      <c r="HY2" s="382"/>
      <c r="HZ2" s="382"/>
      <c r="IA2" s="382"/>
      <c r="IB2" s="382"/>
      <c r="IC2" s="382"/>
      <c r="ID2" s="382"/>
      <c r="IE2" s="382"/>
      <c r="IF2" s="382"/>
      <c r="IG2" s="382"/>
      <c r="IH2" s="382"/>
      <c r="II2" s="382"/>
      <c r="IJ2" s="382"/>
      <c r="IK2" s="382"/>
      <c r="IL2" s="382"/>
      <c r="IM2" s="382"/>
      <c r="IN2" s="382"/>
      <c r="IO2" s="382"/>
      <c r="IP2" s="382"/>
      <c r="IQ2" s="382"/>
      <c r="IR2" s="382"/>
      <c r="IS2" s="382"/>
      <c r="IT2" s="382"/>
      <c r="IU2" s="382"/>
      <c r="IV2" s="382"/>
    </row>
    <row r="3" spans="1:256" ht="15.95" customHeight="1" thickBot="1" x14ac:dyDescent="0.25">
      <c r="A3" s="388" t="s">
        <v>238</v>
      </c>
      <c r="B3" s="388"/>
      <c r="C3" s="388"/>
      <c r="D3" s="388"/>
      <c r="E3" s="67"/>
      <c r="F3" s="67"/>
      <c r="M3" s="67"/>
      <c r="N3" s="67"/>
      <c r="O3" s="67"/>
      <c r="P3" s="67"/>
      <c r="Q3" s="382"/>
      <c r="R3" s="382"/>
      <c r="S3" s="382"/>
      <c r="T3" s="382"/>
      <c r="U3" s="67"/>
      <c r="V3" s="67"/>
      <c r="W3" s="67"/>
      <c r="X3" s="67"/>
      <c r="Y3" s="67"/>
      <c r="Z3" s="67"/>
      <c r="AA3" s="356"/>
      <c r="AB3" s="356"/>
      <c r="AC3" s="382"/>
      <c r="AD3" s="382"/>
      <c r="AE3" s="382"/>
      <c r="AF3" s="382"/>
      <c r="AG3" s="382"/>
      <c r="AH3" s="382"/>
      <c r="AI3" s="382"/>
      <c r="AJ3" s="382"/>
      <c r="AK3" s="382"/>
      <c r="AL3" s="382"/>
      <c r="AM3" s="382"/>
      <c r="AN3" s="382"/>
      <c r="AO3" s="382"/>
      <c r="AP3" s="382"/>
      <c r="AQ3" s="382"/>
      <c r="AR3" s="382"/>
      <c r="AS3" s="382"/>
      <c r="AT3" s="382"/>
      <c r="AU3" s="382"/>
      <c r="AV3" s="382"/>
      <c r="AW3" s="382"/>
      <c r="AX3" s="382"/>
      <c r="AY3" s="382"/>
      <c r="AZ3" s="382"/>
      <c r="BA3" s="382"/>
      <c r="BB3" s="382"/>
      <c r="BC3" s="382"/>
      <c r="BD3" s="382"/>
      <c r="BE3" s="382"/>
      <c r="BF3" s="382"/>
      <c r="BG3" s="382"/>
      <c r="BH3" s="382"/>
      <c r="BI3" s="382"/>
      <c r="BJ3" s="382"/>
      <c r="BK3" s="382"/>
      <c r="BL3" s="382"/>
      <c r="BM3" s="382"/>
      <c r="BN3" s="382"/>
      <c r="BO3" s="382"/>
      <c r="BP3" s="382"/>
      <c r="BQ3" s="382"/>
      <c r="BR3" s="382"/>
      <c r="BS3" s="382"/>
      <c r="BT3" s="382"/>
      <c r="BU3" s="382"/>
      <c r="BV3" s="382"/>
      <c r="BW3" s="382"/>
      <c r="BX3" s="382"/>
      <c r="BY3" s="382"/>
      <c r="BZ3" s="382"/>
      <c r="CA3" s="382"/>
      <c r="CB3" s="382"/>
      <c r="CC3" s="382"/>
      <c r="CD3" s="382"/>
      <c r="CE3" s="382"/>
      <c r="CF3" s="382"/>
      <c r="CG3" s="382"/>
      <c r="CH3" s="382"/>
      <c r="CI3" s="382"/>
      <c r="CJ3" s="382"/>
      <c r="CK3" s="382"/>
      <c r="CL3" s="382"/>
      <c r="CM3" s="382"/>
      <c r="CN3" s="382"/>
      <c r="CO3" s="382"/>
      <c r="CP3" s="382"/>
      <c r="CQ3" s="382"/>
      <c r="CR3" s="382"/>
      <c r="CS3" s="382"/>
      <c r="CT3" s="382"/>
      <c r="CU3" s="382"/>
      <c r="CV3" s="382"/>
      <c r="CW3" s="382"/>
      <c r="CX3" s="382"/>
      <c r="CY3" s="382"/>
      <c r="CZ3" s="382"/>
      <c r="DA3" s="382"/>
      <c r="DB3" s="382"/>
      <c r="DC3" s="382"/>
      <c r="DD3" s="382"/>
      <c r="DE3" s="382"/>
      <c r="DF3" s="382"/>
      <c r="DG3" s="382"/>
      <c r="DH3" s="382"/>
      <c r="DI3" s="382"/>
      <c r="DJ3" s="382"/>
      <c r="DK3" s="382"/>
      <c r="DL3" s="382"/>
      <c r="DM3" s="382"/>
      <c r="DN3" s="382"/>
      <c r="DO3" s="382"/>
      <c r="DP3" s="382"/>
      <c r="DQ3" s="382"/>
      <c r="DR3" s="382"/>
      <c r="DS3" s="382"/>
      <c r="DT3" s="382"/>
      <c r="DU3" s="382"/>
      <c r="DV3" s="382"/>
      <c r="DW3" s="382"/>
      <c r="DX3" s="382"/>
      <c r="DY3" s="382"/>
      <c r="DZ3" s="382"/>
      <c r="EA3" s="382"/>
      <c r="EB3" s="382"/>
      <c r="EC3" s="382"/>
      <c r="ED3" s="382"/>
      <c r="EE3" s="382"/>
      <c r="EF3" s="382"/>
      <c r="EG3" s="382"/>
      <c r="EH3" s="382"/>
      <c r="EI3" s="382"/>
      <c r="EJ3" s="382"/>
      <c r="EK3" s="382"/>
      <c r="EL3" s="382"/>
      <c r="EM3" s="382"/>
      <c r="EN3" s="382"/>
      <c r="EO3" s="382"/>
      <c r="EP3" s="382"/>
      <c r="EQ3" s="382"/>
      <c r="ER3" s="382"/>
      <c r="ES3" s="382"/>
      <c r="ET3" s="382"/>
      <c r="EU3" s="382"/>
      <c r="EV3" s="382"/>
      <c r="EW3" s="382"/>
      <c r="EX3" s="382"/>
      <c r="EY3" s="382"/>
      <c r="EZ3" s="382"/>
      <c r="FA3" s="382"/>
      <c r="FB3" s="382"/>
      <c r="FC3" s="382"/>
      <c r="FD3" s="382"/>
      <c r="FE3" s="382"/>
      <c r="FF3" s="382"/>
      <c r="FG3" s="382"/>
      <c r="FH3" s="382"/>
      <c r="FI3" s="382"/>
      <c r="FJ3" s="382"/>
      <c r="FK3" s="382"/>
      <c r="FL3" s="382"/>
      <c r="FM3" s="382"/>
      <c r="FN3" s="382"/>
      <c r="FO3" s="382"/>
      <c r="FP3" s="382"/>
      <c r="FQ3" s="382"/>
      <c r="FR3" s="382"/>
      <c r="FS3" s="382"/>
      <c r="FT3" s="382"/>
      <c r="FU3" s="382"/>
      <c r="FV3" s="382"/>
      <c r="FW3" s="382"/>
      <c r="FX3" s="382"/>
      <c r="FY3" s="382"/>
      <c r="FZ3" s="382"/>
      <c r="GA3" s="382"/>
      <c r="GB3" s="382"/>
      <c r="GC3" s="382"/>
      <c r="GD3" s="382"/>
      <c r="GE3" s="382"/>
      <c r="GF3" s="382"/>
      <c r="GG3" s="382"/>
      <c r="GH3" s="382"/>
      <c r="GI3" s="382"/>
      <c r="GJ3" s="382"/>
      <c r="GK3" s="382"/>
      <c r="GL3" s="382"/>
      <c r="GM3" s="382"/>
      <c r="GN3" s="382"/>
      <c r="GO3" s="382"/>
      <c r="GP3" s="382"/>
      <c r="GQ3" s="382"/>
      <c r="GR3" s="382"/>
      <c r="GS3" s="382"/>
      <c r="GT3" s="382"/>
      <c r="GU3" s="382"/>
      <c r="GV3" s="382"/>
      <c r="GW3" s="382"/>
      <c r="GX3" s="382"/>
      <c r="GY3" s="382"/>
      <c r="GZ3" s="382"/>
      <c r="HA3" s="382"/>
      <c r="HB3" s="382"/>
      <c r="HC3" s="382"/>
      <c r="HD3" s="382"/>
      <c r="HE3" s="382"/>
      <c r="HF3" s="382"/>
      <c r="HG3" s="382"/>
      <c r="HH3" s="382"/>
      <c r="HI3" s="382"/>
      <c r="HJ3" s="382"/>
      <c r="HK3" s="382"/>
      <c r="HL3" s="382"/>
      <c r="HM3" s="382"/>
      <c r="HN3" s="382"/>
      <c r="HO3" s="382"/>
      <c r="HP3" s="382"/>
      <c r="HQ3" s="382"/>
      <c r="HR3" s="382"/>
      <c r="HS3" s="382"/>
      <c r="HT3" s="382"/>
      <c r="HU3" s="382"/>
      <c r="HV3" s="382"/>
      <c r="HW3" s="382"/>
      <c r="HX3" s="382"/>
      <c r="HY3" s="382"/>
      <c r="HZ3" s="382"/>
      <c r="IA3" s="382"/>
      <c r="IB3" s="382"/>
      <c r="IC3" s="382"/>
      <c r="ID3" s="382"/>
      <c r="IE3" s="382"/>
      <c r="IF3" s="382"/>
      <c r="IG3" s="382"/>
      <c r="IH3" s="382"/>
      <c r="II3" s="382"/>
      <c r="IJ3" s="382"/>
      <c r="IK3" s="382"/>
      <c r="IL3" s="382"/>
      <c r="IM3" s="382"/>
      <c r="IN3" s="382"/>
      <c r="IO3" s="382"/>
      <c r="IP3" s="382"/>
      <c r="IQ3" s="382"/>
      <c r="IR3" s="382"/>
      <c r="IS3" s="382"/>
      <c r="IT3" s="382"/>
      <c r="IU3" s="382"/>
      <c r="IV3" s="382"/>
    </row>
    <row r="4" spans="1:256" s="67" customFormat="1" ht="14.1" customHeight="1" thickTop="1" x14ac:dyDescent="0.2">
      <c r="A4" s="38" t="s">
        <v>147</v>
      </c>
      <c r="B4" s="62" t="s">
        <v>4</v>
      </c>
      <c r="C4" s="62" t="s">
        <v>5</v>
      </c>
      <c r="D4" s="62" t="s">
        <v>34</v>
      </c>
      <c r="U4" s="66"/>
      <c r="V4" s="66" t="s">
        <v>33</v>
      </c>
      <c r="W4" s="68">
        <v>5848479.0000000009</v>
      </c>
      <c r="X4" s="69">
        <v>99.999999999999986</v>
      </c>
      <c r="Y4" s="66"/>
      <c r="Z4" s="66"/>
    </row>
    <row r="5" spans="1:256" s="67" customFormat="1" ht="14.1" customHeight="1" thickBot="1" x14ac:dyDescent="0.25">
      <c r="A5" s="63"/>
      <c r="B5" s="39"/>
      <c r="C5" s="244"/>
      <c r="D5" s="39"/>
      <c r="E5" s="71"/>
      <c r="F5" s="71"/>
      <c r="U5" s="66"/>
      <c r="V5" s="66" t="s">
        <v>39</v>
      </c>
      <c r="W5" s="68">
        <v>2810803.4189100019</v>
      </c>
      <c r="X5" s="72">
        <v>48.060417399293073</v>
      </c>
      <c r="Y5" s="66"/>
      <c r="Z5" s="66"/>
    </row>
    <row r="6" spans="1:256" ht="14.1" customHeight="1" thickTop="1" x14ac:dyDescent="0.2">
      <c r="A6" s="387" t="s">
        <v>36</v>
      </c>
      <c r="B6" s="387"/>
      <c r="C6" s="387"/>
      <c r="D6" s="387"/>
      <c r="E6" s="67"/>
      <c r="F6" s="67"/>
      <c r="V6" s="66" t="s">
        <v>37</v>
      </c>
      <c r="W6" s="68">
        <v>182110.58507000009</v>
      </c>
      <c r="X6" s="72">
        <v>3.1138110450597507</v>
      </c>
    </row>
    <row r="7" spans="1:256" ht="14.1" customHeight="1" x14ac:dyDescent="0.2">
      <c r="A7" s="245">
        <v>2019</v>
      </c>
      <c r="B7" s="246">
        <v>7604871.8199399989</v>
      </c>
      <c r="C7" s="167">
        <v>445247.45276000048</v>
      </c>
      <c r="D7" s="246">
        <v>7159624.3671799982</v>
      </c>
      <c r="E7" s="73"/>
      <c r="F7" s="73"/>
      <c r="V7" s="66" t="s">
        <v>38</v>
      </c>
      <c r="W7" s="68">
        <v>1523715.22468</v>
      </c>
      <c r="X7" s="72">
        <v>26.053187925954763</v>
      </c>
    </row>
    <row r="8" spans="1:256" ht="14.1" customHeight="1" x14ac:dyDescent="0.2">
      <c r="A8" s="247" t="s">
        <v>521</v>
      </c>
      <c r="B8" s="246">
        <v>3339329.4055400006</v>
      </c>
      <c r="C8" s="167">
        <v>146557.76363000006</v>
      </c>
      <c r="D8" s="246">
        <v>3192771.6419100007</v>
      </c>
      <c r="E8" s="73"/>
      <c r="F8" s="73"/>
      <c r="V8" s="66" t="s">
        <v>40</v>
      </c>
      <c r="W8" s="68">
        <v>856883.62959000003</v>
      </c>
      <c r="X8" s="72">
        <v>14.651392773916088</v>
      </c>
    </row>
    <row r="9" spans="1:256" ht="14.1" customHeight="1" x14ac:dyDescent="0.2">
      <c r="A9" s="247" t="s">
        <v>522</v>
      </c>
      <c r="B9" s="246">
        <v>2810803.4189100019</v>
      </c>
      <c r="C9" s="167">
        <v>148874.22359999991</v>
      </c>
      <c r="D9" s="246">
        <v>2661929.1953100022</v>
      </c>
      <c r="E9" s="73"/>
      <c r="F9" s="73"/>
      <c r="V9" s="66" t="s">
        <v>41</v>
      </c>
      <c r="W9" s="68">
        <v>474966.14174999855</v>
      </c>
      <c r="X9" s="72">
        <v>8.121190855776323</v>
      </c>
    </row>
    <row r="10" spans="1:256" ht="14.1" customHeight="1" x14ac:dyDescent="0.2">
      <c r="A10" s="166" t="s">
        <v>523</v>
      </c>
      <c r="B10" s="250">
        <v>-15.827309092453291</v>
      </c>
      <c r="C10" s="250">
        <v>1.5805781369917726</v>
      </c>
      <c r="D10" s="250">
        <v>-16.626383159756287</v>
      </c>
      <c r="E10" s="75"/>
      <c r="F10" s="75"/>
      <c r="V10" s="67" t="s">
        <v>166</v>
      </c>
    </row>
    <row r="11" spans="1:256" ht="14.1" customHeight="1" x14ac:dyDescent="0.2">
      <c r="A11" s="166"/>
      <c r="B11" s="248"/>
      <c r="C11" s="249"/>
      <c r="D11" s="248"/>
      <c r="E11" s="75"/>
      <c r="F11" s="75"/>
      <c r="G11"/>
      <c r="H11" s="306"/>
      <c r="I11" s="306"/>
      <c r="J11" s="350"/>
      <c r="K11" s="350"/>
      <c r="L11" s="350"/>
      <c r="M11" s="350"/>
      <c r="V11" s="66" t="s">
        <v>35</v>
      </c>
      <c r="W11" s="68">
        <v>2084571</v>
      </c>
      <c r="X11" s="69">
        <v>99.999999999999972</v>
      </c>
    </row>
    <row r="12" spans="1:256" ht="14.1" customHeight="1" x14ac:dyDescent="0.2">
      <c r="A12" s="387" t="s">
        <v>375</v>
      </c>
      <c r="B12" s="387"/>
      <c r="C12" s="387"/>
      <c r="D12" s="387"/>
      <c r="E12" s="67"/>
      <c r="F12" s="67"/>
      <c r="G12"/>
      <c r="H12" s="306"/>
      <c r="I12" s="306"/>
      <c r="J12" s="350"/>
      <c r="K12" s="350"/>
      <c r="L12" s="350"/>
      <c r="M12" s="350"/>
      <c r="V12" s="66" t="s">
        <v>39</v>
      </c>
      <c r="W12" s="68">
        <v>148874.22359999991</v>
      </c>
      <c r="X12" s="72">
        <v>7.1417199797943987</v>
      </c>
    </row>
    <row r="13" spans="1:256" ht="14.1" customHeight="1" x14ac:dyDescent="0.2">
      <c r="A13" s="245">
        <v>2019</v>
      </c>
      <c r="B13" s="246">
        <v>2763452.7485699994</v>
      </c>
      <c r="C13" s="167">
        <v>784085.6497500001</v>
      </c>
      <c r="D13" s="246">
        <v>1979367.0988199993</v>
      </c>
      <c r="E13" s="73"/>
      <c r="F13" s="73"/>
      <c r="G13"/>
      <c r="H13" s="306"/>
      <c r="I13" s="306"/>
      <c r="J13" s="350"/>
      <c r="K13" s="350"/>
      <c r="L13" s="350"/>
      <c r="M13" s="350"/>
      <c r="V13" s="66" t="s">
        <v>37</v>
      </c>
      <c r="W13" s="68">
        <v>1060793.0696699996</v>
      </c>
      <c r="X13" s="72">
        <v>50.887835898609332</v>
      </c>
    </row>
    <row r="14" spans="1:256" ht="14.1" customHeight="1" x14ac:dyDescent="0.2">
      <c r="A14" s="247" t="s">
        <v>521</v>
      </c>
      <c r="B14" s="246">
        <v>997403.30309000029</v>
      </c>
      <c r="C14" s="167">
        <v>271044.09206000005</v>
      </c>
      <c r="D14" s="246">
        <v>726359.21103000024</v>
      </c>
      <c r="E14" s="73"/>
      <c r="F14" s="73"/>
      <c r="G14"/>
      <c r="H14" s="306"/>
      <c r="I14" s="306"/>
      <c r="J14" s="350"/>
      <c r="K14" s="350"/>
      <c r="L14" s="350"/>
      <c r="M14" s="350"/>
      <c r="V14" s="66" t="s">
        <v>38</v>
      </c>
      <c r="W14" s="68">
        <v>429502.8784600005</v>
      </c>
      <c r="X14" s="72">
        <v>20.603897802473529</v>
      </c>
    </row>
    <row r="15" spans="1:256" ht="14.1" customHeight="1" x14ac:dyDescent="0.2">
      <c r="A15" s="247" t="s">
        <v>522</v>
      </c>
      <c r="B15" s="246">
        <v>856883.62959000003</v>
      </c>
      <c r="C15" s="167">
        <v>246813.01207999996</v>
      </c>
      <c r="D15" s="246">
        <v>610070.61751000001</v>
      </c>
      <c r="E15" s="73"/>
      <c r="F15" s="73"/>
      <c r="G15"/>
      <c r="H15"/>
      <c r="I15"/>
      <c r="J15"/>
      <c r="K15"/>
      <c r="V15" s="66" t="s">
        <v>40</v>
      </c>
      <c r="W15" s="68">
        <v>246813.01207999996</v>
      </c>
      <c r="X15" s="72">
        <v>11.839990678177905</v>
      </c>
    </row>
    <row r="16" spans="1:256" ht="14.1" customHeight="1" x14ac:dyDescent="0.2">
      <c r="A16" s="245" t="s">
        <v>523</v>
      </c>
      <c r="B16" s="250">
        <v>-14.088551046970066</v>
      </c>
      <c r="C16" s="250">
        <v>-8.9399033920415256</v>
      </c>
      <c r="D16" s="250">
        <v>-16.009791264999496</v>
      </c>
      <c r="E16" s="75"/>
      <c r="F16" s="75"/>
      <c r="G16"/>
      <c r="H16" s="306"/>
      <c r="I16" s="306"/>
      <c r="J16" s="306"/>
      <c r="K16" s="306"/>
      <c r="L16" s="350"/>
      <c r="M16" s="350"/>
      <c r="V16" s="66" t="s">
        <v>41</v>
      </c>
      <c r="W16" s="68">
        <v>198587.81618999992</v>
      </c>
      <c r="X16" s="72">
        <v>9.5265556409448244</v>
      </c>
    </row>
    <row r="17" spans="1:13" ht="14.1" customHeight="1" x14ac:dyDescent="0.2">
      <c r="A17" s="166"/>
      <c r="B17" s="250"/>
      <c r="C17" s="251"/>
      <c r="D17" s="250"/>
      <c r="E17" s="75"/>
      <c r="F17" s="75"/>
      <c r="G17" s="40"/>
      <c r="H17" s="40"/>
      <c r="I17" s="40"/>
      <c r="J17" s="306"/>
      <c r="K17" s="306"/>
      <c r="L17" s="350"/>
      <c r="M17" s="350"/>
    </row>
    <row r="18" spans="1:13" ht="14.1" customHeight="1" x14ac:dyDescent="0.2">
      <c r="A18" s="387" t="s">
        <v>37</v>
      </c>
      <c r="B18" s="387"/>
      <c r="C18" s="387"/>
      <c r="D18" s="387"/>
      <c r="E18" s="67"/>
      <c r="F18" s="67"/>
      <c r="G18" s="40"/>
      <c r="H18" s="40"/>
      <c r="I18" s="40"/>
      <c r="J18" s="306"/>
      <c r="K18" s="306"/>
      <c r="L18" s="350"/>
      <c r="M18" s="350"/>
    </row>
    <row r="19" spans="1:13" ht="14.1" customHeight="1" x14ac:dyDescent="0.2">
      <c r="A19" s="245">
        <v>2019</v>
      </c>
      <c r="B19" s="246">
        <v>584978.07558999991</v>
      </c>
      <c r="C19" s="167">
        <v>3221656.157730002</v>
      </c>
      <c r="D19" s="246">
        <v>-2636678.0821400019</v>
      </c>
      <c r="E19" s="73"/>
      <c r="F19" s="73"/>
      <c r="G19" s="221"/>
      <c r="H19" s="306"/>
      <c r="I19" s="306"/>
      <c r="J19" s="306"/>
      <c r="K19" s="306"/>
      <c r="L19" s="350"/>
      <c r="M19" s="350"/>
    </row>
    <row r="20" spans="1:13" ht="14.1" customHeight="1" x14ac:dyDescent="0.2">
      <c r="A20" s="247" t="s">
        <v>521</v>
      </c>
      <c r="B20" s="246">
        <v>182892.77265</v>
      </c>
      <c r="C20" s="167">
        <v>1004869.2609800006</v>
      </c>
      <c r="D20" s="246">
        <v>-821976.48833000055</v>
      </c>
      <c r="E20" s="73"/>
      <c r="F20" s="73"/>
      <c r="G20"/>
      <c r="H20"/>
      <c r="I20"/>
      <c r="J20"/>
      <c r="K20"/>
    </row>
    <row r="21" spans="1:13" ht="14.1" customHeight="1" x14ac:dyDescent="0.2">
      <c r="A21" s="247" t="s">
        <v>522</v>
      </c>
      <c r="B21" s="246">
        <v>182110.58507000009</v>
      </c>
      <c r="C21" s="167">
        <v>1060793.0696699996</v>
      </c>
      <c r="D21" s="246">
        <v>-878682.48459999962</v>
      </c>
      <c r="E21" s="73"/>
      <c r="F21" s="73"/>
      <c r="G21"/>
      <c r="H21"/>
      <c r="I21"/>
      <c r="J21"/>
      <c r="K21"/>
    </row>
    <row r="22" spans="1:13" ht="14.1" customHeight="1" x14ac:dyDescent="0.2">
      <c r="A22" s="245" t="s">
        <v>523</v>
      </c>
      <c r="B22" s="250">
        <v>-0.42767550005750055</v>
      </c>
      <c r="C22" s="250">
        <v>5.565282058231058</v>
      </c>
      <c r="D22" s="250">
        <v>6.8987370168224649</v>
      </c>
      <c r="E22" s="75"/>
      <c r="F22" s="75"/>
      <c r="G22"/>
      <c r="H22"/>
      <c r="I22"/>
      <c r="J22"/>
      <c r="K22"/>
    </row>
    <row r="23" spans="1:13" ht="14.1" customHeight="1" x14ac:dyDescent="0.2">
      <c r="A23" s="166"/>
      <c r="B23" s="250"/>
      <c r="C23" s="251"/>
      <c r="D23" s="250"/>
      <c r="E23" s="75"/>
      <c r="F23" s="75"/>
      <c r="G23"/>
      <c r="H23"/>
      <c r="I23"/>
      <c r="J23"/>
      <c r="K23"/>
    </row>
    <row r="24" spans="1:13" ht="14.1" customHeight="1" x14ac:dyDescent="0.2">
      <c r="A24" s="387" t="s">
        <v>38</v>
      </c>
      <c r="B24" s="387"/>
      <c r="C24" s="387"/>
      <c r="D24" s="387"/>
      <c r="E24" s="67"/>
      <c r="F24" s="67"/>
      <c r="G24"/>
      <c r="H24"/>
      <c r="I24"/>
      <c r="J24"/>
      <c r="K24"/>
    </row>
    <row r="25" spans="1:13" ht="14.1" customHeight="1" x14ac:dyDescent="0.2">
      <c r="A25" s="245">
        <v>2019</v>
      </c>
      <c r="B25" s="246">
        <v>4163971.0958999973</v>
      </c>
      <c r="C25" s="167">
        <v>1362488.3015700004</v>
      </c>
      <c r="D25" s="246">
        <v>2801482.7943299972</v>
      </c>
      <c r="E25" s="73"/>
      <c r="F25" s="73"/>
      <c r="G25" s="68"/>
      <c r="H25" s="68"/>
      <c r="I25" s="68"/>
      <c r="J25" s="68"/>
    </row>
    <row r="26" spans="1:13" ht="14.1" customHeight="1" x14ac:dyDescent="0.2">
      <c r="A26" s="247" t="s">
        <v>521</v>
      </c>
      <c r="B26" s="246">
        <v>1837368.7446400009</v>
      </c>
      <c r="C26" s="167">
        <v>462310.86060000031</v>
      </c>
      <c r="D26" s="246">
        <v>1375057.8840400006</v>
      </c>
      <c r="E26" s="73"/>
      <c r="F26" s="73"/>
    </row>
    <row r="27" spans="1:13" ht="14.1" customHeight="1" x14ac:dyDescent="0.2">
      <c r="A27" s="247" t="s">
        <v>522</v>
      </c>
      <c r="B27" s="246">
        <v>1523715.22468</v>
      </c>
      <c r="C27" s="167">
        <v>429502.8784600005</v>
      </c>
      <c r="D27" s="246">
        <v>1094212.3462199995</v>
      </c>
      <c r="E27" s="73"/>
      <c r="F27" s="73"/>
    </row>
    <row r="28" spans="1:13" ht="14.1" customHeight="1" x14ac:dyDescent="0.2">
      <c r="A28" s="245" t="s">
        <v>523</v>
      </c>
      <c r="B28" s="250">
        <v>-17.070798710111703</v>
      </c>
      <c r="C28" s="250">
        <v>-7.0965198821893676</v>
      </c>
      <c r="D28" s="250">
        <v>-20.424270212891727</v>
      </c>
      <c r="E28" s="70"/>
      <c r="F28" s="75"/>
    </row>
    <row r="29" spans="1:13" ht="14.1" customHeight="1" x14ac:dyDescent="0.2">
      <c r="A29" s="166"/>
      <c r="B29" s="250"/>
      <c r="C29" s="251"/>
      <c r="D29" s="250"/>
      <c r="E29" s="75"/>
      <c r="F29" s="76"/>
      <c r="G29" s="77"/>
      <c r="H29" s="78"/>
    </row>
    <row r="30" spans="1:13" ht="14.1" customHeight="1" x14ac:dyDescent="0.2">
      <c r="A30" s="387" t="s">
        <v>148</v>
      </c>
      <c r="B30" s="387"/>
      <c r="C30" s="387"/>
      <c r="D30" s="387"/>
      <c r="E30" s="67"/>
      <c r="F30" s="67"/>
    </row>
    <row r="31" spans="1:13" ht="14.1" customHeight="1" x14ac:dyDescent="0.2">
      <c r="A31" s="245">
        <v>2019</v>
      </c>
      <c r="B31" s="246">
        <v>1657410.2600000054</v>
      </c>
      <c r="C31" s="167">
        <v>533638.43818999734</v>
      </c>
      <c r="D31" s="246">
        <v>1123771.8218100071</v>
      </c>
      <c r="E31" s="79"/>
      <c r="F31" s="73"/>
      <c r="G31" s="73"/>
      <c r="H31" s="73"/>
    </row>
    <row r="32" spans="1:13" ht="14.1" customHeight="1" x14ac:dyDescent="0.2">
      <c r="A32" s="247" t="s">
        <v>521</v>
      </c>
      <c r="B32" s="246">
        <v>549529.77407999802</v>
      </c>
      <c r="C32" s="167">
        <v>174818.02272999892</v>
      </c>
      <c r="D32" s="246">
        <v>374711.75134999864</v>
      </c>
      <c r="E32" s="80"/>
      <c r="F32" s="73"/>
      <c r="G32" s="73"/>
      <c r="H32" s="73"/>
    </row>
    <row r="33" spans="1:8" ht="14.1" customHeight="1" x14ac:dyDescent="0.2">
      <c r="A33" s="247" t="s">
        <v>522</v>
      </c>
      <c r="B33" s="246">
        <v>474966.14174999855</v>
      </c>
      <c r="C33" s="167">
        <v>198587.81618999992</v>
      </c>
      <c r="D33" s="246">
        <v>276378.32555999793</v>
      </c>
      <c r="E33" s="80"/>
      <c r="F33" s="73"/>
      <c r="G33" s="73"/>
      <c r="H33" s="73"/>
    </row>
    <row r="34" spans="1:8" ht="14.1" customHeight="1" x14ac:dyDescent="0.2">
      <c r="A34" s="245" t="s">
        <v>523</v>
      </c>
      <c r="B34" s="250">
        <v>-13.568624640008098</v>
      </c>
      <c r="C34" s="250">
        <v>13.596878107191923</v>
      </c>
      <c r="D34" s="250">
        <v>-26.242418455180129</v>
      </c>
      <c r="E34" s="75"/>
      <c r="F34" s="73"/>
      <c r="G34" s="73"/>
      <c r="H34" s="73"/>
    </row>
    <row r="35" spans="1:8" ht="14.1" customHeight="1" x14ac:dyDescent="0.2">
      <c r="A35" s="166"/>
      <c r="B35" s="246"/>
      <c r="C35" s="167"/>
      <c r="D35" s="115"/>
      <c r="E35" s="75"/>
      <c r="F35" s="81"/>
      <c r="G35" s="81"/>
      <c r="H35" s="73"/>
    </row>
    <row r="36" spans="1:8" ht="14.1" customHeight="1" x14ac:dyDescent="0.2">
      <c r="A36" s="365" t="s">
        <v>132</v>
      </c>
      <c r="B36" s="365"/>
      <c r="C36" s="365"/>
      <c r="D36" s="365"/>
      <c r="E36" s="77"/>
      <c r="F36" s="77"/>
      <c r="G36" s="77"/>
      <c r="H36" s="78"/>
    </row>
    <row r="37" spans="1:8" ht="14.1" customHeight="1" x14ac:dyDescent="0.2">
      <c r="A37" s="245">
        <v>2019</v>
      </c>
      <c r="B37" s="246">
        <v>16774684</v>
      </c>
      <c r="C37" s="167">
        <v>6347116</v>
      </c>
      <c r="D37" s="246">
        <v>10427568</v>
      </c>
      <c r="E37" s="79"/>
      <c r="F37" s="73"/>
      <c r="G37" s="73"/>
      <c r="H37" s="73"/>
    </row>
    <row r="38" spans="1:8" ht="14.1" customHeight="1" x14ac:dyDescent="0.2">
      <c r="A38" s="247" t="s">
        <v>521</v>
      </c>
      <c r="B38" s="246">
        <v>6906524</v>
      </c>
      <c r="C38" s="167">
        <v>2059600</v>
      </c>
      <c r="D38" s="246">
        <v>4846924</v>
      </c>
      <c r="E38" s="81"/>
      <c r="F38" s="73"/>
      <c r="G38" s="73"/>
      <c r="H38" s="73"/>
    </row>
    <row r="39" spans="1:8" ht="14.1" customHeight="1" x14ac:dyDescent="0.2">
      <c r="A39" s="247" t="s">
        <v>522</v>
      </c>
      <c r="B39" s="246">
        <v>5848479</v>
      </c>
      <c r="C39" s="167">
        <v>2084571</v>
      </c>
      <c r="D39" s="246">
        <v>3763908</v>
      </c>
      <c r="E39" s="81"/>
      <c r="F39" s="73"/>
      <c r="G39" s="73"/>
      <c r="H39" s="73"/>
    </row>
    <row r="40" spans="1:8" ht="14.1" customHeight="1" thickBot="1" x14ac:dyDescent="0.25">
      <c r="A40" s="252" t="s">
        <v>523</v>
      </c>
      <c r="B40" s="252">
        <v>-15.319500808221331</v>
      </c>
      <c r="C40" s="252">
        <v>1.2124198873567638</v>
      </c>
      <c r="D40" s="252">
        <v>-22.3443982203971</v>
      </c>
      <c r="E40" s="75"/>
      <c r="F40" s="73"/>
      <c r="G40" s="73"/>
      <c r="H40" s="73"/>
    </row>
    <row r="41" spans="1:8" ht="26.25" customHeight="1" thickTop="1" x14ac:dyDescent="0.2">
      <c r="A41" s="385" t="s">
        <v>418</v>
      </c>
      <c r="B41" s="386"/>
      <c r="C41" s="386"/>
      <c r="D41" s="386"/>
      <c r="E41" s="75"/>
      <c r="F41" s="73"/>
      <c r="G41" s="73"/>
      <c r="H41" s="73"/>
    </row>
    <row r="42" spans="1:8" ht="14.1" customHeight="1" x14ac:dyDescent="0.2">
      <c r="E42" s="75"/>
      <c r="F42" s="73"/>
      <c r="G42" s="73"/>
      <c r="H42" s="73"/>
    </row>
    <row r="43" spans="1:8" ht="14.1" customHeight="1" x14ac:dyDescent="0.2"/>
    <row r="44" spans="1:8" ht="14.1" customHeight="1" x14ac:dyDescent="0.2">
      <c r="E44" s="79"/>
      <c r="F44" s="68"/>
      <c r="G44" s="68"/>
      <c r="H44" s="68"/>
    </row>
    <row r="45" spans="1:8" ht="14.1" customHeight="1" x14ac:dyDescent="0.2">
      <c r="E45" s="81"/>
      <c r="F45" s="68"/>
      <c r="G45" s="68"/>
      <c r="H45" s="68"/>
    </row>
    <row r="46" spans="1:8" ht="14.1" customHeight="1" x14ac:dyDescent="0.2">
      <c r="E46" s="81"/>
      <c r="F46" s="68"/>
      <c r="G46" s="68"/>
      <c r="H46" s="68"/>
    </row>
    <row r="47" spans="1:8" ht="14.1" customHeight="1" x14ac:dyDescent="0.2"/>
    <row r="48" spans="1: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spans="1:4" ht="14.1" customHeight="1" x14ac:dyDescent="0.2"/>
    <row r="82" spans="1:4" ht="14.1" customHeight="1" x14ac:dyDescent="0.2">
      <c r="A82" s="67"/>
      <c r="B82" s="67"/>
      <c r="C82" s="74"/>
      <c r="D82" s="67"/>
    </row>
    <row r="83" spans="1:4" ht="34.5" customHeight="1" x14ac:dyDescent="0.2">
      <c r="A83" s="383"/>
      <c r="B83" s="384"/>
      <c r="C83" s="384"/>
      <c r="D83" s="384"/>
    </row>
  </sheetData>
  <mergeCells count="127">
    <mergeCell ref="AW3:AZ3"/>
    <mergeCell ref="BA3:BD3"/>
    <mergeCell ref="BE3:BH3"/>
    <mergeCell ref="A1:D1"/>
    <mergeCell ref="A2:D2"/>
    <mergeCell ref="A3:D3"/>
    <mergeCell ref="A6:D6"/>
    <mergeCell ref="AC2:AF2"/>
    <mergeCell ref="AG2:AJ2"/>
    <mergeCell ref="Q2:T2"/>
    <mergeCell ref="AG3:AJ3"/>
    <mergeCell ref="AK2:AN2"/>
    <mergeCell ref="A83:D83"/>
    <mergeCell ref="A41:D41"/>
    <mergeCell ref="A12:D12"/>
    <mergeCell ref="A18:D18"/>
    <mergeCell ref="A24:D24"/>
    <mergeCell ref="A30:D30"/>
    <mergeCell ref="A36:D36"/>
    <mergeCell ref="AO3:AR3"/>
    <mergeCell ref="AS3:AV3"/>
    <mergeCell ref="BI2:BL2"/>
    <mergeCell ref="BM2:BP2"/>
    <mergeCell ref="BQ2:BT2"/>
    <mergeCell ref="BU2:BX2"/>
    <mergeCell ref="BY2:CB2"/>
    <mergeCell ref="CC2:CF2"/>
    <mergeCell ref="AO2:AR2"/>
    <mergeCell ref="AS2:AV2"/>
    <mergeCell ref="AW2:AZ2"/>
    <mergeCell ref="BA2:BD2"/>
    <mergeCell ref="BE2:BH2"/>
    <mergeCell ref="DE2:DH2"/>
    <mergeCell ref="DI2:DL2"/>
    <mergeCell ref="DM2:DP2"/>
    <mergeCell ref="DQ2:DT2"/>
    <mergeCell ref="DU2:DX2"/>
    <mergeCell ref="DY2:EB2"/>
    <mergeCell ref="CG2:CJ2"/>
    <mergeCell ref="CK2:CN2"/>
    <mergeCell ref="CO2:CR2"/>
    <mergeCell ref="CS2:CV2"/>
    <mergeCell ref="CW2:CZ2"/>
    <mergeCell ref="DA2:DD2"/>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DE3:DH3"/>
    <mergeCell ref="BM3:BP3"/>
    <mergeCell ref="BQ3:BT3"/>
    <mergeCell ref="BU3:BX3"/>
    <mergeCell ref="BY3:CB3"/>
    <mergeCell ref="CC3:CF3"/>
    <mergeCell ref="CG3:CJ3"/>
    <mergeCell ref="EG3:EJ3"/>
    <mergeCell ref="EK3:EN3"/>
    <mergeCell ref="CW3:CZ3"/>
    <mergeCell ref="DA3:DD3"/>
    <mergeCell ref="EO3:ER3"/>
    <mergeCell ref="ES3:EV3"/>
    <mergeCell ref="EW3:EZ3"/>
    <mergeCell ref="FA3:FD3"/>
    <mergeCell ref="DI3:DL3"/>
    <mergeCell ref="DM3:DP3"/>
    <mergeCell ref="DQ3:DT3"/>
    <mergeCell ref="DU3:DX3"/>
    <mergeCell ref="DY3:EB3"/>
    <mergeCell ref="EC3:EF3"/>
    <mergeCell ref="FE3:FH3"/>
    <mergeCell ref="FI3:FL3"/>
    <mergeCell ref="FM3:FP3"/>
    <mergeCell ref="FQ3:FT3"/>
    <mergeCell ref="GS3:GV3"/>
    <mergeCell ref="HE3:HH3"/>
    <mergeCell ref="GW3:GZ3"/>
    <mergeCell ref="FU3:FX3"/>
    <mergeCell ref="FY3:GB3"/>
    <mergeCell ref="GC3:GF3"/>
    <mergeCell ref="GG3:GJ3"/>
    <mergeCell ref="HI3:HL3"/>
    <mergeCell ref="HM3:HP3"/>
    <mergeCell ref="GK3:GN3"/>
    <mergeCell ref="GO3:GR3"/>
    <mergeCell ref="IS3:IV3"/>
    <mergeCell ref="HQ3:HT3"/>
    <mergeCell ref="HU3:HX3"/>
    <mergeCell ref="HY3:IB3"/>
    <mergeCell ref="IC3:IF3"/>
    <mergeCell ref="IG3:IJ3"/>
    <mergeCell ref="IK3:IN3"/>
    <mergeCell ref="IO3:IR3"/>
    <mergeCell ref="HA3:HD3"/>
  </mergeCells>
  <phoneticPr fontId="0" type="noConversion"/>
  <printOptions horizontalCentered="1" verticalCentered="1"/>
  <pageMargins left="0.78740157480314965" right="0.78740157480314965" top="1.8897637795275593" bottom="0.78740157480314965" header="0" footer="0.59055118110236227"/>
  <pageSetup scale="85" orientation="portrait" r:id="rId1"/>
  <headerFooter alignWithMargins="0">
    <oddFooter>&amp;C&amp;P</oddFooter>
  </headerFooter>
  <rowBreaks count="1" manualBreakCount="1">
    <brk id="41" max="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6"/>
  <dimension ref="A1:BQ96"/>
  <sheetViews>
    <sheetView workbookViewId="0">
      <selection sqref="A1:XFD1048576"/>
    </sheetView>
  </sheetViews>
  <sheetFormatPr baseColWidth="10" defaultColWidth="11.42578125" defaultRowHeight="11.25" x14ac:dyDescent="0.2"/>
  <cols>
    <col min="1" max="1" width="30.7109375" style="4" customWidth="1"/>
    <col min="2" max="2" width="12.28515625" style="4" bestFit="1" customWidth="1"/>
    <col min="3" max="5" width="11.42578125" style="4"/>
    <col min="6" max="6" width="14.5703125" style="8" bestFit="1" customWidth="1"/>
    <col min="7" max="16384" width="11.42578125" style="4"/>
  </cols>
  <sheetData>
    <row r="1" spans="1:6" ht="15.95" customHeight="1" x14ac:dyDescent="0.2">
      <c r="A1" s="389" t="s">
        <v>428</v>
      </c>
      <c r="B1" s="389"/>
      <c r="C1" s="389"/>
      <c r="D1" s="389"/>
      <c r="E1" s="389"/>
      <c r="F1" s="389"/>
    </row>
    <row r="2" spans="1:6" ht="15.95" customHeight="1" x14ac:dyDescent="0.2">
      <c r="A2" s="390" t="s">
        <v>149</v>
      </c>
      <c r="B2" s="390"/>
      <c r="C2" s="390"/>
      <c r="D2" s="390"/>
      <c r="E2" s="390"/>
      <c r="F2" s="390"/>
    </row>
    <row r="3" spans="1:6" ht="15.95" customHeight="1" thickBot="1" x14ac:dyDescent="0.25">
      <c r="A3" s="390" t="s">
        <v>239</v>
      </c>
      <c r="B3" s="390"/>
      <c r="C3" s="390"/>
      <c r="D3" s="390"/>
      <c r="E3" s="390"/>
      <c r="F3" s="390"/>
    </row>
    <row r="4" spans="1:6" ht="12.75" customHeight="1" thickTop="1" x14ac:dyDescent="0.2">
      <c r="A4" s="392" t="s">
        <v>23</v>
      </c>
      <c r="B4" s="395">
        <v>2019</v>
      </c>
      <c r="C4" s="394" t="s">
        <v>512</v>
      </c>
      <c r="D4" s="394"/>
      <c r="E4" s="99" t="s">
        <v>144</v>
      </c>
      <c r="F4" s="100" t="s">
        <v>135</v>
      </c>
    </row>
    <row r="5" spans="1:6" ht="13.5" customHeight="1" thickBot="1" x14ac:dyDescent="0.25">
      <c r="A5" s="393"/>
      <c r="B5" s="396"/>
      <c r="C5" s="360">
        <v>2019</v>
      </c>
      <c r="D5" s="360">
        <v>2020</v>
      </c>
      <c r="E5" s="48" t="s">
        <v>513</v>
      </c>
      <c r="F5" s="49">
        <v>2020</v>
      </c>
    </row>
    <row r="6" spans="1:6" ht="12" thickTop="1" x14ac:dyDescent="0.2">
      <c r="A6" s="46"/>
      <c r="B6" s="44"/>
      <c r="C6" s="44"/>
      <c r="D6" s="44"/>
      <c r="E6" s="44"/>
      <c r="F6" s="47"/>
    </row>
    <row r="7" spans="1:6" ht="12.75" customHeight="1" x14ac:dyDescent="0.2">
      <c r="A7" s="43" t="s">
        <v>17</v>
      </c>
      <c r="B7" s="44">
        <v>4628147.0008000005</v>
      </c>
      <c r="C7" s="44">
        <v>2211488.0289000003</v>
      </c>
      <c r="D7" s="44">
        <v>1924221.4057400012</v>
      </c>
      <c r="E7" s="3">
        <v>-0.12989743530417669</v>
      </c>
      <c r="F7" s="45">
        <v>0.32901227921652815</v>
      </c>
    </row>
    <row r="8" spans="1:6" x14ac:dyDescent="0.2">
      <c r="A8" s="43" t="s">
        <v>12</v>
      </c>
      <c r="B8" s="44">
        <v>3280508.2857699967</v>
      </c>
      <c r="C8" s="44">
        <v>1506520.4385400007</v>
      </c>
      <c r="D8" s="44">
        <v>1216251.90879</v>
      </c>
      <c r="E8" s="3">
        <v>-0.19267480368955747</v>
      </c>
      <c r="F8" s="45">
        <v>0.20796037889338409</v>
      </c>
    </row>
    <row r="9" spans="1:6" x14ac:dyDescent="0.2">
      <c r="A9" s="43" t="s">
        <v>13</v>
      </c>
      <c r="B9" s="44">
        <v>915516.00912000041</v>
      </c>
      <c r="C9" s="44">
        <v>329675.07168999984</v>
      </c>
      <c r="D9" s="44">
        <v>300392.99670000019</v>
      </c>
      <c r="E9" s="3">
        <v>-8.8821016523609575E-2</v>
      </c>
      <c r="F9" s="45">
        <v>5.1362584477092285E-2</v>
      </c>
    </row>
    <row r="10" spans="1:6" x14ac:dyDescent="0.2">
      <c r="A10" s="43" t="s">
        <v>15</v>
      </c>
      <c r="B10" s="44">
        <v>806660.10121999914</v>
      </c>
      <c r="C10" s="44">
        <v>347320.47434999992</v>
      </c>
      <c r="D10" s="44">
        <v>284059.58243999997</v>
      </c>
      <c r="E10" s="3">
        <v>-0.18213982929854869</v>
      </c>
      <c r="F10" s="45">
        <v>4.8569821733137793E-2</v>
      </c>
    </row>
    <row r="11" spans="1:6" x14ac:dyDescent="0.2">
      <c r="A11" s="43" t="s">
        <v>102</v>
      </c>
      <c r="B11" s="44">
        <v>660308.92918000009</v>
      </c>
      <c r="C11" s="44">
        <v>308430.50494000001</v>
      </c>
      <c r="D11" s="44">
        <v>214024.91839000006</v>
      </c>
      <c r="E11" s="3">
        <v>-0.3060838180333848</v>
      </c>
      <c r="F11" s="45">
        <v>3.6594970827457884E-2</v>
      </c>
    </row>
    <row r="12" spans="1:6" x14ac:dyDescent="0.2">
      <c r="A12" s="43" t="s">
        <v>16</v>
      </c>
      <c r="B12" s="44">
        <v>536268.40772999998</v>
      </c>
      <c r="C12" s="44">
        <v>220871.64782000004</v>
      </c>
      <c r="D12" s="44">
        <v>196285.39101999992</v>
      </c>
      <c r="E12" s="3">
        <v>-0.11131468000834926</v>
      </c>
      <c r="F12" s="45">
        <v>3.3561784357950146E-2</v>
      </c>
    </row>
    <row r="13" spans="1:6" x14ac:dyDescent="0.2">
      <c r="A13" s="43" t="s">
        <v>14</v>
      </c>
      <c r="B13" s="44">
        <v>557182.00749000011</v>
      </c>
      <c r="C13" s="44">
        <v>193371.17450000005</v>
      </c>
      <c r="D13" s="44">
        <v>187745.17517000009</v>
      </c>
      <c r="E13" s="3">
        <v>-2.9094301901755066E-2</v>
      </c>
      <c r="F13" s="45">
        <v>3.2101538736823726E-2</v>
      </c>
    </row>
    <row r="14" spans="1:6" x14ac:dyDescent="0.2">
      <c r="A14" s="43" t="s">
        <v>27</v>
      </c>
      <c r="B14" s="44">
        <v>403649.78567999986</v>
      </c>
      <c r="C14" s="44">
        <v>126529.65198000002</v>
      </c>
      <c r="D14" s="44">
        <v>126494.08034000007</v>
      </c>
      <c r="E14" s="3">
        <v>-2.8113283679602355E-4</v>
      </c>
      <c r="F14" s="45">
        <v>2.1628543137455068E-2</v>
      </c>
    </row>
    <row r="15" spans="1:6" x14ac:dyDescent="0.2">
      <c r="A15" s="43" t="s">
        <v>19</v>
      </c>
      <c r="B15" s="44">
        <v>326280.80264000024</v>
      </c>
      <c r="C15" s="44">
        <v>137477.13160000008</v>
      </c>
      <c r="D15" s="44">
        <v>119718.14071999992</v>
      </c>
      <c r="E15" s="3">
        <v>-0.12917778159404184</v>
      </c>
      <c r="F15" s="45">
        <v>2.0469961629339853E-2</v>
      </c>
    </row>
    <row r="16" spans="1:6" x14ac:dyDescent="0.2">
      <c r="A16" s="43" t="s">
        <v>18</v>
      </c>
      <c r="B16" s="44">
        <v>367322.51898999995</v>
      </c>
      <c r="C16" s="44">
        <v>118560.36739</v>
      </c>
      <c r="D16" s="44">
        <v>95098.619370000029</v>
      </c>
      <c r="E16" s="3">
        <v>-0.19788862447451269</v>
      </c>
      <c r="F16" s="45">
        <v>1.6260401955790562E-2</v>
      </c>
    </row>
    <row r="17" spans="1:9" x14ac:dyDescent="0.2">
      <c r="A17" s="43" t="s">
        <v>167</v>
      </c>
      <c r="B17" s="44">
        <v>356700.95285</v>
      </c>
      <c r="C17" s="44">
        <v>122695.62745000006</v>
      </c>
      <c r="D17" s="44">
        <v>89917.310629999964</v>
      </c>
      <c r="E17" s="3">
        <v>-0.26715146661080202</v>
      </c>
      <c r="F17" s="45">
        <v>1.5374477813804233E-2</v>
      </c>
    </row>
    <row r="18" spans="1:9" x14ac:dyDescent="0.2">
      <c r="A18" s="43" t="s">
        <v>20</v>
      </c>
      <c r="B18" s="44">
        <v>304638.55968999973</v>
      </c>
      <c r="C18" s="44">
        <v>98853.532660000026</v>
      </c>
      <c r="D18" s="44">
        <v>87317.717600000018</v>
      </c>
      <c r="E18" s="3">
        <v>-0.11669603249968472</v>
      </c>
      <c r="F18" s="45">
        <v>1.4929987369365611E-2</v>
      </c>
    </row>
    <row r="19" spans="1:9" x14ac:dyDescent="0.2">
      <c r="A19" s="43" t="s">
        <v>351</v>
      </c>
      <c r="B19" s="44">
        <v>267743.65607000003</v>
      </c>
      <c r="C19" s="44">
        <v>87545.001660000009</v>
      </c>
      <c r="D19" s="44">
        <v>71890.778520000007</v>
      </c>
      <c r="E19" s="3">
        <v>-0.17881344272282468</v>
      </c>
      <c r="F19" s="45">
        <v>1.2292217945896704E-2</v>
      </c>
    </row>
    <row r="20" spans="1:9" x14ac:dyDescent="0.2">
      <c r="A20" s="43" t="s">
        <v>318</v>
      </c>
      <c r="B20" s="44">
        <v>313459.44216000009</v>
      </c>
      <c r="C20" s="44">
        <v>72452.958400000018</v>
      </c>
      <c r="D20" s="44">
        <v>64619.857499999969</v>
      </c>
      <c r="E20" s="3">
        <v>-0.10811292006538752</v>
      </c>
      <c r="F20" s="45">
        <v>1.10490022277587E-2</v>
      </c>
    </row>
    <row r="21" spans="1:9" x14ac:dyDescent="0.2">
      <c r="A21" s="43" t="s">
        <v>319</v>
      </c>
      <c r="B21" s="44">
        <v>248766.88185000009</v>
      </c>
      <c r="C21" s="44">
        <v>92403.261469999969</v>
      </c>
      <c r="D21" s="44">
        <v>59861.296029999976</v>
      </c>
      <c r="E21" s="3">
        <v>-0.35217334239403664</v>
      </c>
      <c r="F21" s="45">
        <v>1.0235361370024579E-2</v>
      </c>
    </row>
    <row r="22" spans="1:9" x14ac:dyDescent="0.2">
      <c r="A22" s="46" t="s">
        <v>21</v>
      </c>
      <c r="B22" s="44">
        <v>2801530.6587600037</v>
      </c>
      <c r="C22" s="44">
        <v>932329.12664999999</v>
      </c>
      <c r="D22" s="44">
        <v>810579.8210399989</v>
      </c>
      <c r="E22" s="3">
        <v>-0.13058618692678284</v>
      </c>
      <c r="F22" s="45">
        <v>0.13859668830819072</v>
      </c>
      <c r="I22" s="5"/>
    </row>
    <row r="23" spans="1:9" ht="12" thickBot="1" x14ac:dyDescent="0.25">
      <c r="A23" s="101" t="s">
        <v>22</v>
      </c>
      <c r="B23" s="102">
        <v>16774684</v>
      </c>
      <c r="C23" s="102">
        <v>6906524</v>
      </c>
      <c r="D23" s="102">
        <v>5848479</v>
      </c>
      <c r="E23" s="103">
        <v>-0.15319500808221329</v>
      </c>
      <c r="F23" s="104">
        <v>1</v>
      </c>
    </row>
    <row r="24" spans="1:9" s="46" customFormat="1" ht="31.5" customHeight="1" thickTop="1" x14ac:dyDescent="0.2">
      <c r="A24" s="391" t="s">
        <v>419</v>
      </c>
      <c r="B24" s="391"/>
      <c r="C24" s="391"/>
      <c r="D24" s="391"/>
      <c r="E24" s="391"/>
      <c r="F24" s="391"/>
    </row>
    <row r="32" spans="1:9" x14ac:dyDescent="0.2">
      <c r="F32" s="4"/>
    </row>
    <row r="33" spans="6:6" x14ac:dyDescent="0.2">
      <c r="F33" s="4"/>
    </row>
    <row r="34" spans="6:6" x14ac:dyDescent="0.2">
      <c r="F34" s="4"/>
    </row>
    <row r="35" spans="6:6" x14ac:dyDescent="0.2">
      <c r="F35" s="4"/>
    </row>
    <row r="36" spans="6:6" x14ac:dyDescent="0.2">
      <c r="F36" s="4"/>
    </row>
    <row r="37" spans="6:6" x14ac:dyDescent="0.2">
      <c r="F37" s="4"/>
    </row>
    <row r="38" spans="6:6" x14ac:dyDescent="0.2">
      <c r="F38" s="4"/>
    </row>
    <row r="49" spans="1:9" ht="15.95" customHeight="1" x14ac:dyDescent="0.2">
      <c r="A49" s="389" t="s">
        <v>169</v>
      </c>
      <c r="B49" s="389"/>
      <c r="C49" s="389"/>
      <c r="D49" s="389"/>
      <c r="E49" s="389"/>
      <c r="F49" s="389"/>
    </row>
    <row r="50" spans="1:9" ht="15.95" customHeight="1" x14ac:dyDescent="0.2">
      <c r="A50" s="390" t="s">
        <v>164</v>
      </c>
      <c r="B50" s="390"/>
      <c r="C50" s="390"/>
      <c r="D50" s="390"/>
      <c r="E50" s="390"/>
      <c r="F50" s="390"/>
    </row>
    <row r="51" spans="1:9" ht="15.95" customHeight="1" thickBot="1" x14ac:dyDescent="0.25">
      <c r="A51" s="397" t="s">
        <v>240</v>
      </c>
      <c r="B51" s="397"/>
      <c r="C51" s="397"/>
      <c r="D51" s="397"/>
      <c r="E51" s="397"/>
      <c r="F51" s="397"/>
    </row>
    <row r="52" spans="1:9" ht="12.75" customHeight="1" thickTop="1" x14ac:dyDescent="0.2">
      <c r="A52" s="392" t="s">
        <v>23</v>
      </c>
      <c r="B52" s="395">
        <v>2019</v>
      </c>
      <c r="C52" s="394" t="s">
        <v>512</v>
      </c>
      <c r="D52" s="394"/>
      <c r="E52" s="99" t="s">
        <v>144</v>
      </c>
      <c r="F52" s="100" t="s">
        <v>135</v>
      </c>
    </row>
    <row r="53" spans="1:9" ht="13.5" customHeight="1" thickBot="1" x14ac:dyDescent="0.25">
      <c r="A53" s="393"/>
      <c r="B53" s="396"/>
      <c r="C53" s="360">
        <v>2019</v>
      </c>
      <c r="D53" s="360">
        <v>2020</v>
      </c>
      <c r="E53" s="48" t="s">
        <v>513</v>
      </c>
      <c r="F53" s="49">
        <v>2020</v>
      </c>
    </row>
    <row r="54" spans="1:9" ht="12" thickTop="1" x14ac:dyDescent="0.2">
      <c r="A54" s="46"/>
      <c r="B54" s="44"/>
      <c r="C54" s="44"/>
      <c r="D54" s="44"/>
      <c r="E54" s="44"/>
      <c r="F54" s="47"/>
    </row>
    <row r="55" spans="1:9" ht="12.75" customHeight="1" x14ac:dyDescent="0.2">
      <c r="A55" s="46" t="s">
        <v>26</v>
      </c>
      <c r="B55" s="44">
        <v>1511389.7683400013</v>
      </c>
      <c r="C55" s="44">
        <v>489950.91299000022</v>
      </c>
      <c r="D55" s="44">
        <v>567863.71843999985</v>
      </c>
      <c r="E55" s="3">
        <v>0.1590216558114462</v>
      </c>
      <c r="F55" s="45">
        <v>0.2724127498847484</v>
      </c>
      <c r="I55" s="44"/>
    </row>
    <row r="56" spans="1:9" x14ac:dyDescent="0.2">
      <c r="A56" s="46" t="s">
        <v>12</v>
      </c>
      <c r="B56" s="44">
        <v>995791.3492300004</v>
      </c>
      <c r="C56" s="44">
        <v>331000.25683000032</v>
      </c>
      <c r="D56" s="44">
        <v>322120.78105000051</v>
      </c>
      <c r="E56" s="3">
        <v>-2.6826190000693105E-2</v>
      </c>
      <c r="F56" s="45">
        <v>0.15452617399455357</v>
      </c>
      <c r="I56" s="44"/>
    </row>
    <row r="57" spans="1:9" x14ac:dyDescent="0.2">
      <c r="A57" s="46" t="s">
        <v>27</v>
      </c>
      <c r="B57" s="44">
        <v>977606.89385000023</v>
      </c>
      <c r="C57" s="44">
        <v>269623.85264000029</v>
      </c>
      <c r="D57" s="44">
        <v>288673.49022999982</v>
      </c>
      <c r="E57" s="3">
        <v>7.0652642203115706E-2</v>
      </c>
      <c r="F57" s="45">
        <v>0.13848100651405004</v>
      </c>
      <c r="I57" s="44"/>
    </row>
    <row r="58" spans="1:9" x14ac:dyDescent="0.2">
      <c r="A58" s="46" t="s">
        <v>28</v>
      </c>
      <c r="B58" s="44">
        <v>681235.46351000015</v>
      </c>
      <c r="C58" s="44">
        <v>230635.27340000006</v>
      </c>
      <c r="D58" s="44">
        <v>186957.86388000002</v>
      </c>
      <c r="E58" s="3">
        <v>-0.18937870550376981</v>
      </c>
      <c r="F58" s="45">
        <v>8.9686493710216642E-2</v>
      </c>
      <c r="I58" s="44"/>
    </row>
    <row r="59" spans="1:9" x14ac:dyDescent="0.2">
      <c r="A59" s="46" t="s">
        <v>19</v>
      </c>
      <c r="B59" s="44">
        <v>219022.50229999999</v>
      </c>
      <c r="C59" s="44">
        <v>74042.800759999998</v>
      </c>
      <c r="D59" s="44">
        <v>74362.339909999995</v>
      </c>
      <c r="E59" s="3">
        <v>4.3156005272645074E-3</v>
      </c>
      <c r="F59" s="45">
        <v>3.5672730700945184E-2</v>
      </c>
      <c r="I59" s="44"/>
    </row>
    <row r="60" spans="1:9" x14ac:dyDescent="0.2">
      <c r="A60" s="46" t="s">
        <v>17</v>
      </c>
      <c r="B60" s="44">
        <v>167664.59619000007</v>
      </c>
      <c r="C60" s="44">
        <v>53476.908669999975</v>
      </c>
      <c r="D60" s="44">
        <v>51912.031960000029</v>
      </c>
      <c r="E60" s="3">
        <v>-2.9262662126874707E-2</v>
      </c>
      <c r="F60" s="45">
        <v>2.4902980977860686E-2</v>
      </c>
      <c r="I60" s="44"/>
    </row>
    <row r="61" spans="1:9" x14ac:dyDescent="0.2">
      <c r="A61" s="46" t="s">
        <v>18</v>
      </c>
      <c r="B61" s="44">
        <v>133540.85818000004</v>
      </c>
      <c r="C61" s="44">
        <v>46917.133849999984</v>
      </c>
      <c r="D61" s="44">
        <v>44084.678869999996</v>
      </c>
      <c r="E61" s="3">
        <v>-6.0371441040190238E-2</v>
      </c>
      <c r="F61" s="45">
        <v>2.1148082204923698E-2</v>
      </c>
      <c r="I61" s="44"/>
    </row>
    <row r="62" spans="1:9" x14ac:dyDescent="0.2">
      <c r="A62" s="46" t="s">
        <v>30</v>
      </c>
      <c r="B62" s="44">
        <v>135861.97621999998</v>
      </c>
      <c r="C62" s="44">
        <v>43565.584370000011</v>
      </c>
      <c r="D62" s="44">
        <v>42755.357920000002</v>
      </c>
      <c r="E62" s="3">
        <v>-1.8597855663286929E-2</v>
      </c>
      <c r="F62" s="45">
        <v>2.051038699089645E-2</v>
      </c>
      <c r="I62" s="44"/>
    </row>
    <row r="63" spans="1:9" x14ac:dyDescent="0.2">
      <c r="A63" s="46" t="s">
        <v>167</v>
      </c>
      <c r="B63" s="44">
        <v>139305.96319000016</v>
      </c>
      <c r="C63" s="44">
        <v>38323.28615</v>
      </c>
      <c r="D63" s="44">
        <v>41277.190499999982</v>
      </c>
      <c r="E63" s="3">
        <v>7.7078576676284913E-2</v>
      </c>
      <c r="F63" s="45">
        <v>1.9801287890889772E-2</v>
      </c>
      <c r="I63" s="44"/>
    </row>
    <row r="64" spans="1:9" x14ac:dyDescent="0.2">
      <c r="A64" s="46" t="s">
        <v>350</v>
      </c>
      <c r="B64" s="44">
        <v>126262.83317</v>
      </c>
      <c r="C64" s="44">
        <v>40755.84085000003</v>
      </c>
      <c r="D64" s="44">
        <v>40904.214300000007</v>
      </c>
      <c r="E64" s="3">
        <v>3.6405444448087544E-3</v>
      </c>
      <c r="F64" s="45">
        <v>1.9622365609038985E-2</v>
      </c>
      <c r="I64" s="44"/>
    </row>
    <row r="65" spans="1:9" x14ac:dyDescent="0.2">
      <c r="A65" s="46" t="s">
        <v>317</v>
      </c>
      <c r="B65" s="44">
        <v>79928.911680000005</v>
      </c>
      <c r="C65" s="44">
        <v>26917.828670000006</v>
      </c>
      <c r="D65" s="44">
        <v>40716.030089999993</v>
      </c>
      <c r="E65" s="3">
        <v>0.51260454879773121</v>
      </c>
      <c r="F65" s="45">
        <v>1.9532090818686433E-2</v>
      </c>
      <c r="I65" s="44"/>
    </row>
    <row r="66" spans="1:9" x14ac:dyDescent="0.2">
      <c r="A66" s="46" t="s">
        <v>20</v>
      </c>
      <c r="B66" s="44">
        <v>112650.48289000001</v>
      </c>
      <c r="C66" s="44">
        <v>37815.993969999989</v>
      </c>
      <c r="D66" s="44">
        <v>39951.311719999998</v>
      </c>
      <c r="E66" s="3">
        <v>5.6465995623280182E-2</v>
      </c>
      <c r="F66" s="45">
        <v>1.9165243937481619E-2</v>
      </c>
      <c r="I66" s="44"/>
    </row>
    <row r="67" spans="1:9" x14ac:dyDescent="0.2">
      <c r="A67" s="46" t="s">
        <v>29</v>
      </c>
      <c r="B67" s="44">
        <v>71811.085319999998</v>
      </c>
      <c r="C67" s="44">
        <v>21328.744069999997</v>
      </c>
      <c r="D67" s="44">
        <v>39596.005409999998</v>
      </c>
      <c r="E67" s="3">
        <v>0.85646211891556556</v>
      </c>
      <c r="F67" s="45">
        <v>1.8994798167104886E-2</v>
      </c>
      <c r="I67" s="44"/>
    </row>
    <row r="68" spans="1:9" x14ac:dyDescent="0.2">
      <c r="A68" s="46" t="s">
        <v>15</v>
      </c>
      <c r="B68" s="44">
        <v>116797.67224000003</v>
      </c>
      <c r="C68" s="44">
        <v>40667.830249999992</v>
      </c>
      <c r="D68" s="44">
        <v>39026.502639999984</v>
      </c>
      <c r="E68" s="3">
        <v>-4.0359360209535837E-2</v>
      </c>
      <c r="F68" s="45">
        <v>1.8721599139583149E-2</v>
      </c>
      <c r="I68" s="44"/>
    </row>
    <row r="69" spans="1:9" x14ac:dyDescent="0.2">
      <c r="A69" s="46" t="s">
        <v>14</v>
      </c>
      <c r="B69" s="44">
        <v>147674.45003999997</v>
      </c>
      <c r="C69" s="44">
        <v>57267.803009999974</v>
      </c>
      <c r="D69" s="44">
        <v>33019.7575</v>
      </c>
      <c r="E69" s="3">
        <v>-0.42341497727380661</v>
      </c>
      <c r="F69" s="45">
        <v>1.5840073329236568E-2</v>
      </c>
      <c r="I69" s="44"/>
    </row>
    <row r="70" spans="1:9" x14ac:dyDescent="0.2">
      <c r="A70" s="46" t="s">
        <v>21</v>
      </c>
      <c r="B70" s="44">
        <v>730571.19364999887</v>
      </c>
      <c r="C70" s="44">
        <v>257309.94951999909</v>
      </c>
      <c r="D70" s="44">
        <v>231349.72557999939</v>
      </c>
      <c r="E70" s="3">
        <v>-0.1008908671756666</v>
      </c>
      <c r="F70" s="45">
        <v>0.11098193612978373</v>
      </c>
      <c r="I70" s="44"/>
    </row>
    <row r="71" spans="1:9" ht="12.75" customHeight="1" thickBot="1" x14ac:dyDescent="0.25">
      <c r="A71" s="101" t="s">
        <v>22</v>
      </c>
      <c r="B71" s="102">
        <v>6347116</v>
      </c>
      <c r="C71" s="102">
        <v>2059600</v>
      </c>
      <c r="D71" s="102">
        <v>2084571</v>
      </c>
      <c r="E71" s="103">
        <v>1.2124198873567683E-2</v>
      </c>
      <c r="F71" s="104">
        <v>1</v>
      </c>
      <c r="I71" s="5"/>
    </row>
    <row r="72" spans="1:9" ht="22.5" customHeight="1" thickTop="1" x14ac:dyDescent="0.2">
      <c r="A72" s="391" t="s">
        <v>420</v>
      </c>
      <c r="B72" s="391"/>
      <c r="C72" s="391"/>
      <c r="D72" s="391"/>
      <c r="E72" s="391"/>
      <c r="F72" s="391"/>
    </row>
    <row r="92" spans="6:69" x14ac:dyDescent="0.2">
      <c r="F92" s="4"/>
    </row>
    <row r="93" spans="6:69" x14ac:dyDescent="0.2">
      <c r="F93" s="4"/>
    </row>
    <row r="94" spans="6:69" s="10" customFormat="1" x14ac:dyDescent="0.2">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spans="6:69" x14ac:dyDescent="0.2">
      <c r="F95" s="4"/>
    </row>
    <row r="96" spans="6:69" x14ac:dyDescent="0.2">
      <c r="F96" s="4"/>
    </row>
  </sheetData>
  <mergeCells count="14">
    <mergeCell ref="A49:F49"/>
    <mergeCell ref="C52:D52"/>
    <mergeCell ref="A72:F72"/>
    <mergeCell ref="A52:A53"/>
    <mergeCell ref="A50:F50"/>
    <mergeCell ref="A51:F51"/>
    <mergeCell ref="B52:B53"/>
    <mergeCell ref="A1:F1"/>
    <mergeCell ref="A2:F2"/>
    <mergeCell ref="A3:F3"/>
    <mergeCell ref="A24:F24"/>
    <mergeCell ref="A4:A5"/>
    <mergeCell ref="C4:D4"/>
    <mergeCell ref="B4:B5"/>
  </mergeCells>
  <phoneticPr fontId="0" type="noConversion"/>
  <printOptions horizontalCentered="1"/>
  <pageMargins left="0.78740157480314965" right="0.78740157480314965" top="1.8897637795275593" bottom="0.59055118110236227" header="0" footer="0.59055118110236227"/>
  <pageSetup scale="85" orientation="portrait" r:id="rId1"/>
  <headerFooter alignWithMargins="0">
    <oddFooter>&amp;C&amp;P</oddFooter>
  </headerFooter>
  <rowBreaks count="1" manualBreakCount="1">
    <brk id="47" max="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7"/>
  <dimension ref="A1:T74"/>
  <sheetViews>
    <sheetView workbookViewId="0">
      <selection sqref="A1:G1"/>
    </sheetView>
  </sheetViews>
  <sheetFormatPr baseColWidth="10" defaultColWidth="11.42578125" defaultRowHeight="11.25" x14ac:dyDescent="0.2"/>
  <cols>
    <col min="1" max="1" width="48" style="237" bestFit="1" customWidth="1"/>
    <col min="2" max="4" width="10.42578125" style="237" bestFit="1" customWidth="1"/>
    <col min="5" max="5" width="10.85546875" style="237" bestFit="1" customWidth="1"/>
    <col min="6" max="6" width="11.7109375" style="237" bestFit="1" customWidth="1"/>
    <col min="7" max="7" width="11" style="237" bestFit="1" customWidth="1"/>
    <col min="8" max="11" width="11.42578125" style="4"/>
    <col min="12" max="12" width="54.5703125" style="4" bestFit="1" customWidth="1"/>
    <col min="13" max="14" width="11.42578125" style="4"/>
    <col min="15" max="15" width="15.5703125" style="4" bestFit="1" customWidth="1"/>
    <col min="16" max="17" width="14.7109375" style="4" bestFit="1" customWidth="1"/>
    <col min="18" max="18" width="15.5703125" style="4" bestFit="1" customWidth="1"/>
    <col min="19" max="20" width="15.42578125" style="4" bestFit="1" customWidth="1"/>
    <col min="21" max="16384" width="11.42578125" style="4"/>
  </cols>
  <sheetData>
    <row r="1" spans="1:20" s="10" customFormat="1" ht="15.95" customHeight="1" x14ac:dyDescent="0.2">
      <c r="A1" s="398" t="s">
        <v>153</v>
      </c>
      <c r="B1" s="398"/>
      <c r="C1" s="398"/>
      <c r="D1" s="398"/>
      <c r="E1" s="398"/>
      <c r="F1" s="398"/>
      <c r="G1" s="398"/>
      <c r="H1" s="4"/>
      <c r="I1" s="4"/>
      <c r="J1" s="4"/>
    </row>
    <row r="2" spans="1:20" s="10" customFormat="1" ht="15.95" customHeight="1" x14ac:dyDescent="0.2">
      <c r="A2" s="399" t="s">
        <v>150</v>
      </c>
      <c r="B2" s="399"/>
      <c r="C2" s="399"/>
      <c r="D2" s="399"/>
      <c r="E2" s="399"/>
      <c r="F2" s="399"/>
      <c r="G2" s="399"/>
      <c r="H2" s="4"/>
      <c r="I2" s="4"/>
      <c r="J2" s="4"/>
    </row>
    <row r="3" spans="1:20" s="10" customFormat="1" ht="15.95" customHeight="1" thickBot="1" x14ac:dyDescent="0.25">
      <c r="A3" s="399" t="s">
        <v>241</v>
      </c>
      <c r="B3" s="399"/>
      <c r="C3" s="399"/>
      <c r="D3" s="399"/>
      <c r="E3" s="399"/>
      <c r="F3" s="399"/>
      <c r="G3" s="399"/>
      <c r="H3" s="4"/>
      <c r="I3" s="4"/>
      <c r="J3" s="4"/>
    </row>
    <row r="4" spans="1:20" ht="12.75" customHeight="1" thickTop="1" x14ac:dyDescent="0.2">
      <c r="A4" s="401" t="s">
        <v>25</v>
      </c>
      <c r="B4" s="232" t="s">
        <v>92</v>
      </c>
      <c r="C4" s="233">
        <f>+'prin paises exp e imp'!B4</f>
        <v>2019</v>
      </c>
      <c r="D4" s="403" t="str">
        <f>+'prin paises exp e imp'!C4</f>
        <v>enero - abril</v>
      </c>
      <c r="E4" s="403"/>
      <c r="F4" s="232" t="s">
        <v>144</v>
      </c>
      <c r="G4" s="232" t="s">
        <v>135</v>
      </c>
    </row>
    <row r="5" spans="1:20" ht="12.75" customHeight="1" thickBot="1" x14ac:dyDescent="0.25">
      <c r="A5" s="402"/>
      <c r="B5" s="234" t="s">
        <v>32</v>
      </c>
      <c r="C5" s="235" t="s">
        <v>134</v>
      </c>
      <c r="D5" s="236">
        <f>+balanza_periodos!C6</f>
        <v>2019</v>
      </c>
      <c r="E5" s="236">
        <f>+balanza_periodos!D6</f>
        <v>2020</v>
      </c>
      <c r="F5" s="235" t="str">
        <f>+'prin paises exp e imp'!E5</f>
        <v>2020-2019</v>
      </c>
      <c r="G5" s="235">
        <f>+'prin paises exp e imp'!F5</f>
        <v>2020</v>
      </c>
      <c r="O5" s="5"/>
      <c r="P5" s="5"/>
      <c r="R5" s="5"/>
      <c r="S5" s="5"/>
    </row>
    <row r="6" spans="1:20" ht="12" thickTop="1" x14ac:dyDescent="0.2">
      <c r="C6" s="230"/>
      <c r="D6" s="230"/>
      <c r="E6" s="230"/>
      <c r="F6" s="230"/>
      <c r="G6" s="230"/>
      <c r="Q6" s="5"/>
      <c r="T6" s="5"/>
    </row>
    <row r="7" spans="1:20" ht="12.75" customHeight="1" x14ac:dyDescent="0.2">
      <c r="A7" s="226" t="e">
        <f>VLOOKUP(B7,#REF!,2,FALSE)</f>
        <v>#REF!</v>
      </c>
      <c r="B7" s="253" t="e">
        <f>#REF!</f>
        <v>#REF!</v>
      </c>
      <c r="C7" s="227" t="e">
        <f>#REF!/1000</f>
        <v>#REF!</v>
      </c>
      <c r="D7" s="231" t="e">
        <f>#REF!/1000</f>
        <v>#REF!</v>
      </c>
      <c r="E7" s="227" t="e">
        <f>#REF!/1000</f>
        <v>#REF!</v>
      </c>
      <c r="F7" s="228" t="str">
        <f>IFERROR(((E7-D7)/D7),"")</f>
        <v/>
      </c>
      <c r="G7" s="238" t="str">
        <f>IFERROR((E7/$E$23),"")</f>
        <v/>
      </c>
      <c r="N7" s="5"/>
      <c r="O7" s="5"/>
      <c r="Q7" s="5"/>
      <c r="R7" s="5"/>
      <c r="T7" s="5"/>
    </row>
    <row r="8" spans="1:20" ht="12.75" customHeight="1" x14ac:dyDescent="0.2">
      <c r="A8" s="226" t="e">
        <f>VLOOKUP(B8,#REF!,2,FALSE)</f>
        <v>#REF!</v>
      </c>
      <c r="B8" s="253" t="e">
        <f>#REF!</f>
        <v>#REF!</v>
      </c>
      <c r="C8" s="227" t="e">
        <f>#REF!/1000</f>
        <v>#REF!</v>
      </c>
      <c r="D8" s="231" t="e">
        <f>#REF!/1000</f>
        <v>#REF!</v>
      </c>
      <c r="E8" s="227" t="e">
        <f>#REF!/1000</f>
        <v>#REF!</v>
      </c>
      <c r="F8" s="228" t="str">
        <f t="shared" ref="F8:F23" si="0">IFERROR(((E8-D8)/D8),"")</f>
        <v/>
      </c>
      <c r="G8" s="238" t="str">
        <f t="shared" ref="G8:G23" si="1">IFERROR((E8/$E$23),"")</f>
        <v/>
      </c>
      <c r="O8" s="182"/>
      <c r="P8" s="182"/>
      <c r="Q8" s="182"/>
      <c r="R8" s="183"/>
      <c r="S8" s="183"/>
      <c r="T8" s="183"/>
    </row>
    <row r="9" spans="1:20" ht="12.75" customHeight="1" x14ac:dyDescent="0.2">
      <c r="A9" s="226" t="e">
        <f>VLOOKUP(B9,#REF!,2,FALSE)</f>
        <v>#REF!</v>
      </c>
      <c r="B9" s="253" t="e">
        <f>#REF!</f>
        <v>#REF!</v>
      </c>
      <c r="C9" s="227" t="e">
        <f>#REF!/1000</f>
        <v>#REF!</v>
      </c>
      <c r="D9" s="231" t="e">
        <f>#REF!/1000</f>
        <v>#REF!</v>
      </c>
      <c r="E9" s="227" t="e">
        <f>#REF!/1000</f>
        <v>#REF!</v>
      </c>
      <c r="F9" s="228" t="str">
        <f t="shared" si="0"/>
        <v/>
      </c>
      <c r="G9" s="238" t="str">
        <f t="shared" si="1"/>
        <v/>
      </c>
    </row>
    <row r="10" spans="1:20" x14ac:dyDescent="0.2">
      <c r="A10" s="226" t="e">
        <f>VLOOKUP(B10,#REF!,2,FALSE)</f>
        <v>#REF!</v>
      </c>
      <c r="B10" s="253" t="e">
        <f>#REF!</f>
        <v>#REF!</v>
      </c>
      <c r="C10" s="227" t="e">
        <f>#REF!/1000</f>
        <v>#REF!</v>
      </c>
      <c r="D10" s="231" t="e">
        <f>#REF!/1000</f>
        <v>#REF!</v>
      </c>
      <c r="E10" s="227" t="e">
        <f>#REF!/1000</f>
        <v>#REF!</v>
      </c>
      <c r="F10" s="228" t="str">
        <f t="shared" si="0"/>
        <v/>
      </c>
      <c r="G10" s="238" t="str">
        <f t="shared" si="1"/>
        <v/>
      </c>
    </row>
    <row r="11" spans="1:20" ht="12" customHeight="1" x14ac:dyDescent="0.2">
      <c r="A11" s="226" t="e">
        <f>VLOOKUP(B11,#REF!,2,FALSE)</f>
        <v>#REF!</v>
      </c>
      <c r="B11" s="253" t="e">
        <f>#REF!</f>
        <v>#REF!</v>
      </c>
      <c r="C11" s="227" t="e">
        <f>#REF!/1000</f>
        <v>#REF!</v>
      </c>
      <c r="D11" s="231" t="e">
        <f>#REF!/1000</f>
        <v>#REF!</v>
      </c>
      <c r="E11" s="227" t="e">
        <f>#REF!/1000</f>
        <v>#REF!</v>
      </c>
      <c r="F11" s="228" t="str">
        <f t="shared" si="0"/>
        <v/>
      </c>
      <c r="G11" s="238" t="str">
        <f t="shared" si="1"/>
        <v/>
      </c>
    </row>
    <row r="12" spans="1:20" x14ac:dyDescent="0.2">
      <c r="A12" s="226" t="e">
        <f>VLOOKUP(B12,#REF!,2,FALSE)</f>
        <v>#REF!</v>
      </c>
      <c r="B12" s="253" t="e">
        <f>#REF!</f>
        <v>#REF!</v>
      </c>
      <c r="C12" s="227" t="e">
        <f>#REF!/1000</f>
        <v>#REF!</v>
      </c>
      <c r="D12" s="231" t="e">
        <f>#REF!/1000</f>
        <v>#REF!</v>
      </c>
      <c r="E12" s="227" t="e">
        <f>#REF!/1000</f>
        <v>#REF!</v>
      </c>
      <c r="F12" s="228" t="str">
        <f t="shared" si="0"/>
        <v/>
      </c>
      <c r="G12" s="238" t="str">
        <f t="shared" si="1"/>
        <v/>
      </c>
    </row>
    <row r="13" spans="1:20" ht="12.75" customHeight="1" x14ac:dyDescent="0.2">
      <c r="A13" s="226" t="e">
        <f>VLOOKUP(B13,#REF!,2,FALSE)</f>
        <v>#REF!</v>
      </c>
      <c r="B13" s="253" t="e">
        <f>#REF!</f>
        <v>#REF!</v>
      </c>
      <c r="C13" s="227" t="e">
        <f>#REF!/1000</f>
        <v>#REF!</v>
      </c>
      <c r="D13" s="231" t="e">
        <f>#REF!/1000</f>
        <v>#REF!</v>
      </c>
      <c r="E13" s="227" t="e">
        <f>#REF!/1000</f>
        <v>#REF!</v>
      </c>
      <c r="F13" s="228" t="str">
        <f t="shared" si="0"/>
        <v/>
      </c>
      <c r="G13" s="238" t="str">
        <f t="shared" si="1"/>
        <v/>
      </c>
    </row>
    <row r="14" spans="1:20" ht="12.75" customHeight="1" x14ac:dyDescent="0.2">
      <c r="A14" s="226" t="e">
        <f>VLOOKUP(B14,#REF!,2,FALSE)</f>
        <v>#REF!</v>
      </c>
      <c r="B14" s="253" t="e">
        <f>#REF!</f>
        <v>#REF!</v>
      </c>
      <c r="C14" s="227" t="e">
        <f>#REF!/1000</f>
        <v>#REF!</v>
      </c>
      <c r="D14" s="231" t="e">
        <f>#REF!/1000</f>
        <v>#REF!</v>
      </c>
      <c r="E14" s="227" t="e">
        <f>#REF!/1000</f>
        <v>#REF!</v>
      </c>
      <c r="F14" s="228" t="str">
        <f t="shared" si="0"/>
        <v/>
      </c>
      <c r="G14" s="238" t="str">
        <f t="shared" si="1"/>
        <v/>
      </c>
      <c r="S14" s="10"/>
      <c r="T14" s="93"/>
    </row>
    <row r="15" spans="1:20" ht="12.75" customHeight="1" x14ac:dyDescent="0.2">
      <c r="A15" s="226" t="e">
        <f>VLOOKUP(B15,#REF!,2,FALSE)</f>
        <v>#REF!</v>
      </c>
      <c r="B15" s="253" t="e">
        <f>#REF!</f>
        <v>#REF!</v>
      </c>
      <c r="C15" s="227" t="e">
        <f>#REF!/1000</f>
        <v>#REF!</v>
      </c>
      <c r="D15" s="231" t="e">
        <f>#REF!/1000</f>
        <v>#REF!</v>
      </c>
      <c r="E15" s="227" t="e">
        <f>#REF!/1000</f>
        <v>#REF!</v>
      </c>
      <c r="F15" s="228" t="str">
        <f t="shared" si="0"/>
        <v/>
      </c>
      <c r="G15" s="238" t="str">
        <f t="shared" si="1"/>
        <v/>
      </c>
    </row>
    <row r="16" spans="1:20" x14ac:dyDescent="0.2">
      <c r="A16" s="226" t="e">
        <f>VLOOKUP(B16,#REF!,2,FALSE)</f>
        <v>#REF!</v>
      </c>
      <c r="B16" s="253" t="e">
        <f>#REF!</f>
        <v>#REF!</v>
      </c>
      <c r="C16" s="227" t="e">
        <f>#REF!/1000</f>
        <v>#REF!</v>
      </c>
      <c r="D16" s="231" t="e">
        <f>#REF!/1000</f>
        <v>#REF!</v>
      </c>
      <c r="E16" s="227" t="e">
        <f>#REF!/1000</f>
        <v>#REF!</v>
      </c>
      <c r="F16" s="228" t="str">
        <f t="shared" si="0"/>
        <v/>
      </c>
      <c r="G16" s="238" t="str">
        <f t="shared" si="1"/>
        <v/>
      </c>
      <c r="S16" s="5"/>
    </row>
    <row r="17" spans="1:20" ht="12.75" customHeight="1" x14ac:dyDescent="0.2">
      <c r="A17" s="226" t="e">
        <f>VLOOKUP(B17,#REF!,2,FALSE)</f>
        <v>#REF!</v>
      </c>
      <c r="B17" s="253" t="e">
        <f>#REF!</f>
        <v>#REF!</v>
      </c>
      <c r="C17" s="227" t="e">
        <f>#REF!/1000</f>
        <v>#REF!</v>
      </c>
      <c r="D17" s="231" t="e">
        <f>#REF!/1000</f>
        <v>#REF!</v>
      </c>
      <c r="E17" s="227" t="e">
        <f>#REF!/1000</f>
        <v>#REF!</v>
      </c>
      <c r="F17" s="228" t="str">
        <f t="shared" si="0"/>
        <v/>
      </c>
      <c r="G17" s="238" t="str">
        <f t="shared" si="1"/>
        <v/>
      </c>
      <c r="T17" s="5"/>
    </row>
    <row r="18" spans="1:20" ht="12.75" customHeight="1" x14ac:dyDescent="0.2">
      <c r="A18" s="226" t="e">
        <f>VLOOKUP(B18,#REF!,2,FALSE)</f>
        <v>#REF!</v>
      </c>
      <c r="B18" s="253" t="e">
        <f>#REF!</f>
        <v>#REF!</v>
      </c>
      <c r="C18" s="227" t="e">
        <f>#REF!/1000</f>
        <v>#REF!</v>
      </c>
      <c r="D18" s="231" t="e">
        <f>#REF!/1000</f>
        <v>#REF!</v>
      </c>
      <c r="E18" s="227" t="e">
        <f>#REF!/1000</f>
        <v>#REF!</v>
      </c>
      <c r="F18" s="228" t="str">
        <f t="shared" si="0"/>
        <v/>
      </c>
      <c r="G18" s="238" t="str">
        <f t="shared" si="1"/>
        <v/>
      </c>
      <c r="T18" s="5"/>
    </row>
    <row r="19" spans="1:20" ht="12.75" customHeight="1" x14ac:dyDescent="0.2">
      <c r="A19" s="226" t="e">
        <f>VLOOKUP(B19,#REF!,2,FALSE)</f>
        <v>#REF!</v>
      </c>
      <c r="B19" s="253" t="e">
        <f>#REF!</f>
        <v>#REF!</v>
      </c>
      <c r="C19" s="227" t="e">
        <f>#REF!/1000</f>
        <v>#REF!</v>
      </c>
      <c r="D19" s="231" t="e">
        <f>#REF!/1000</f>
        <v>#REF!</v>
      </c>
      <c r="E19" s="227" t="e">
        <f>#REF!/1000</f>
        <v>#REF!</v>
      </c>
      <c r="F19" s="228" t="str">
        <f t="shared" si="0"/>
        <v/>
      </c>
      <c r="G19" s="238" t="str">
        <f t="shared" si="1"/>
        <v/>
      </c>
      <c r="N19" s="5"/>
      <c r="O19" s="5"/>
      <c r="Q19" s="5"/>
      <c r="R19" s="5"/>
      <c r="T19" s="5"/>
    </row>
    <row r="20" spans="1:20" ht="12.75" customHeight="1" x14ac:dyDescent="0.2">
      <c r="A20" s="226" t="e">
        <f>VLOOKUP(B20,#REF!,2,FALSE)</f>
        <v>#REF!</v>
      </c>
      <c r="B20" s="253" t="e">
        <f>#REF!</f>
        <v>#REF!</v>
      </c>
      <c r="C20" s="227" t="e">
        <f>#REF!/1000</f>
        <v>#REF!</v>
      </c>
      <c r="D20" s="231" t="e">
        <f>#REF!/1000</f>
        <v>#REF!</v>
      </c>
      <c r="E20" s="227" t="e">
        <f>#REF!/1000</f>
        <v>#REF!</v>
      </c>
      <c r="F20" s="228" t="str">
        <f t="shared" si="0"/>
        <v/>
      </c>
      <c r="G20" s="238" t="str">
        <f t="shared" si="1"/>
        <v/>
      </c>
      <c r="Q20" s="5"/>
      <c r="T20" s="5"/>
    </row>
    <row r="21" spans="1:20" ht="12.75" customHeight="1" x14ac:dyDescent="0.2">
      <c r="A21" s="226" t="e">
        <f>VLOOKUP(B21,#REF!,2,FALSE)</f>
        <v>#REF!</v>
      </c>
      <c r="B21" s="253" t="e">
        <f>#REF!</f>
        <v>#REF!</v>
      </c>
      <c r="C21" s="227" t="e">
        <f>#REF!/1000</f>
        <v>#REF!</v>
      </c>
      <c r="D21" s="231" t="e">
        <f>#REF!/1000</f>
        <v>#REF!</v>
      </c>
      <c r="E21" s="227" t="e">
        <f>#REF!/1000</f>
        <v>#REF!</v>
      </c>
      <c r="F21" s="228" t="str">
        <f t="shared" si="0"/>
        <v/>
      </c>
      <c r="G21" s="238" t="str">
        <f t="shared" si="1"/>
        <v/>
      </c>
      <c r="I21" s="5"/>
      <c r="O21" s="182"/>
      <c r="P21" s="182"/>
      <c r="Q21" s="182"/>
      <c r="R21" s="183"/>
      <c r="S21" s="183"/>
      <c r="T21" s="183"/>
    </row>
    <row r="22" spans="1:20" ht="12.75" customHeight="1" x14ac:dyDescent="0.2">
      <c r="A22" s="226" t="s">
        <v>24</v>
      </c>
      <c r="B22" s="226"/>
      <c r="C22" s="230" t="e">
        <f>C23-SUM(C7:C21)</f>
        <v>#REF!</v>
      </c>
      <c r="D22" s="230" t="e">
        <f t="shared" ref="D22:E22" si="2">D23-SUM(D7:D21)</f>
        <v>#REF!</v>
      </c>
      <c r="E22" s="230" t="e">
        <f t="shared" si="2"/>
        <v>#REF!</v>
      </c>
      <c r="F22" s="228" t="str">
        <f t="shared" si="0"/>
        <v/>
      </c>
      <c r="G22" s="238" t="str">
        <f t="shared" si="1"/>
        <v/>
      </c>
      <c r="I22" s="5"/>
    </row>
    <row r="23" spans="1:20" ht="12.75" customHeight="1" x14ac:dyDescent="0.2">
      <c r="A23" s="226" t="s">
        <v>22</v>
      </c>
      <c r="B23" s="226"/>
      <c r="C23" s="230">
        <f>+balanza_periodos!B11</f>
        <v>16774684</v>
      </c>
      <c r="D23" s="230">
        <f>+balanza_periodos!C11</f>
        <v>6906524</v>
      </c>
      <c r="E23" s="230">
        <f>+balanza_periodos!D11</f>
        <v>5848479</v>
      </c>
      <c r="F23" s="228">
        <f t="shared" si="0"/>
        <v>-0.15319500808221329</v>
      </c>
      <c r="G23" s="238">
        <f t="shared" si="1"/>
        <v>1</v>
      </c>
    </row>
    <row r="24" spans="1:20" ht="12" thickBot="1" x14ac:dyDescent="0.25">
      <c r="A24" s="239"/>
      <c r="B24" s="239"/>
      <c r="C24" s="240"/>
      <c r="D24" s="240"/>
      <c r="E24" s="240"/>
      <c r="F24" s="239"/>
      <c r="G24" s="239"/>
    </row>
    <row r="25" spans="1:20" ht="33.75" customHeight="1" thickTop="1" x14ac:dyDescent="0.2">
      <c r="A25" s="400" t="s">
        <v>419</v>
      </c>
      <c r="B25" s="400"/>
      <c r="C25" s="400"/>
      <c r="D25" s="400"/>
      <c r="E25" s="400"/>
      <c r="F25" s="400"/>
      <c r="G25" s="400"/>
    </row>
    <row r="50" spans="1:20" ht="15.95" customHeight="1" x14ac:dyDescent="0.2">
      <c r="A50" s="398" t="s">
        <v>253</v>
      </c>
      <c r="B50" s="398"/>
      <c r="C50" s="398"/>
      <c r="D50" s="398"/>
      <c r="E50" s="398"/>
      <c r="F50" s="398"/>
      <c r="G50" s="398"/>
    </row>
    <row r="51" spans="1:20" ht="15.95" customHeight="1" x14ac:dyDescent="0.2">
      <c r="A51" s="399" t="s">
        <v>151</v>
      </c>
      <c r="B51" s="399"/>
      <c r="C51" s="399"/>
      <c r="D51" s="399"/>
      <c r="E51" s="399"/>
      <c r="F51" s="399"/>
      <c r="G51" s="399"/>
    </row>
    <row r="52" spans="1:20" ht="15.95" customHeight="1" thickBot="1" x14ac:dyDescent="0.25">
      <c r="A52" s="399" t="s">
        <v>242</v>
      </c>
      <c r="B52" s="399"/>
      <c r="C52" s="399"/>
      <c r="D52" s="399"/>
      <c r="E52" s="399"/>
      <c r="F52" s="399"/>
      <c r="G52" s="399"/>
    </row>
    <row r="53" spans="1:20" ht="12.75" customHeight="1" thickTop="1" x14ac:dyDescent="0.2">
      <c r="A53" s="401" t="s">
        <v>25</v>
      </c>
      <c r="B53" s="232" t="s">
        <v>92</v>
      </c>
      <c r="C53" s="233">
        <f>+C4</f>
        <v>2019</v>
      </c>
      <c r="D53" s="403" t="str">
        <f>+D4</f>
        <v>enero - abril</v>
      </c>
      <c r="E53" s="403"/>
      <c r="F53" s="232" t="s">
        <v>144</v>
      </c>
      <c r="G53" s="232" t="s">
        <v>135</v>
      </c>
      <c r="Q53" s="5"/>
      <c r="T53" s="5"/>
    </row>
    <row r="54" spans="1:20" ht="12.75" customHeight="1" thickBot="1" x14ac:dyDescent="0.25">
      <c r="A54" s="402"/>
      <c r="B54" s="234" t="s">
        <v>32</v>
      </c>
      <c r="C54" s="235" t="s">
        <v>134</v>
      </c>
      <c r="D54" s="236">
        <f>+balanza_periodos!C6</f>
        <v>2019</v>
      </c>
      <c r="E54" s="236">
        <f>+E5</f>
        <v>2020</v>
      </c>
      <c r="F54" s="235" t="str">
        <f>+F5</f>
        <v>2020-2019</v>
      </c>
      <c r="G54" s="235">
        <f>+G5</f>
        <v>2020</v>
      </c>
      <c r="O54" s="5"/>
      <c r="P54" s="5"/>
      <c r="Q54" s="5"/>
      <c r="R54" s="5"/>
      <c r="S54" s="5"/>
      <c r="T54" s="5"/>
    </row>
    <row r="55" spans="1:20" ht="12" thickTop="1" x14ac:dyDescent="0.2">
      <c r="C55" s="230"/>
      <c r="D55" s="230"/>
      <c r="E55" s="230"/>
      <c r="F55" s="230"/>
      <c r="G55" s="230"/>
      <c r="Q55" s="5"/>
      <c r="R55" s="5"/>
      <c r="T55" s="5"/>
    </row>
    <row r="56" spans="1:20" ht="12.75" customHeight="1" x14ac:dyDescent="0.2">
      <c r="A56" s="226" t="e">
        <f>VLOOKUP(B56,#REF!,2,FALSE)</f>
        <v>#REF!</v>
      </c>
      <c r="B56" s="253" t="e">
        <f>#REF!</f>
        <v>#REF!</v>
      </c>
      <c r="C56" s="227" t="e">
        <f>#REF!/1000</f>
        <v>#REF!</v>
      </c>
      <c r="D56" s="227" t="e">
        <f>#REF!/1000</f>
        <v>#REF!</v>
      </c>
      <c r="E56" s="227" t="e">
        <f>#REF!/1000</f>
        <v>#REF!</v>
      </c>
      <c r="F56" s="228" t="str">
        <f>IFERROR((E56-D56)/D56,"")</f>
        <v/>
      </c>
      <c r="G56" s="229" t="e">
        <f t="shared" ref="G56:G72" si="3">+E56/$E$72</f>
        <v>#REF!</v>
      </c>
      <c r="Q56" s="5"/>
      <c r="T56" s="5"/>
    </row>
    <row r="57" spans="1:20" ht="12.75" customHeight="1" x14ac:dyDescent="0.2">
      <c r="A57" s="226" t="e">
        <f>VLOOKUP(B57,#REF!,2,FALSE)</f>
        <v>#REF!</v>
      </c>
      <c r="B57" s="253" t="e">
        <f>#REF!</f>
        <v>#REF!</v>
      </c>
      <c r="C57" s="227" t="e">
        <f>#REF!/1000</f>
        <v>#REF!</v>
      </c>
      <c r="D57" s="227" t="e">
        <f>#REF!/1000</f>
        <v>#REF!</v>
      </c>
      <c r="E57" s="227" t="e">
        <f>#REF!/1000</f>
        <v>#REF!</v>
      </c>
      <c r="F57" s="228" t="str">
        <f t="shared" ref="F57:F72" si="4">IFERROR((E57-D57)/D57,"")</f>
        <v/>
      </c>
      <c r="G57" s="229" t="e">
        <f t="shared" si="3"/>
        <v>#REF!</v>
      </c>
      <c r="O57" s="5"/>
      <c r="P57" s="5"/>
      <c r="Q57" s="5"/>
      <c r="R57" s="5"/>
      <c r="S57" s="5"/>
      <c r="T57" s="5"/>
    </row>
    <row r="58" spans="1:20" ht="12.75" customHeight="1" x14ac:dyDescent="0.2">
      <c r="A58" s="226" t="e">
        <f>VLOOKUP(B58,#REF!,2,FALSE)</f>
        <v>#REF!</v>
      </c>
      <c r="B58" s="253" t="e">
        <f>#REF!</f>
        <v>#REF!</v>
      </c>
      <c r="C58" s="227" t="e">
        <f>#REF!/1000</f>
        <v>#REF!</v>
      </c>
      <c r="D58" s="227" t="e">
        <f>#REF!/1000</f>
        <v>#REF!</v>
      </c>
      <c r="E58" s="227" t="e">
        <f>#REF!/1000</f>
        <v>#REF!</v>
      </c>
      <c r="F58" s="228" t="str">
        <f t="shared" si="4"/>
        <v/>
      </c>
      <c r="G58" s="229" t="e">
        <f t="shared" si="3"/>
        <v>#REF!</v>
      </c>
      <c r="Q58" s="5"/>
      <c r="R58" s="182"/>
      <c r="S58" s="182"/>
      <c r="T58" s="182"/>
    </row>
    <row r="59" spans="1:20" ht="12.75" customHeight="1" x14ac:dyDescent="0.2">
      <c r="A59" s="226" t="e">
        <f>VLOOKUP(B59,#REF!,2,FALSE)</f>
        <v>#REF!</v>
      </c>
      <c r="B59" s="253" t="e">
        <f>#REF!</f>
        <v>#REF!</v>
      </c>
      <c r="C59" s="227" t="e">
        <f>#REF!/1000</f>
        <v>#REF!</v>
      </c>
      <c r="D59" s="227" t="e">
        <f>#REF!/1000</f>
        <v>#REF!</v>
      </c>
      <c r="E59" s="227" t="e">
        <f>#REF!/1000</f>
        <v>#REF!</v>
      </c>
      <c r="F59" s="228" t="str">
        <f t="shared" si="4"/>
        <v/>
      </c>
      <c r="G59" s="229" t="e">
        <f t="shared" si="3"/>
        <v>#REF!</v>
      </c>
      <c r="O59" s="5"/>
      <c r="Q59" s="5"/>
      <c r="R59" s="5"/>
      <c r="T59" s="5"/>
    </row>
    <row r="60" spans="1:20" ht="12.75" customHeight="1" x14ac:dyDescent="0.2">
      <c r="A60" s="226" t="e">
        <f>VLOOKUP(B60,#REF!,2,FALSE)</f>
        <v>#REF!</v>
      </c>
      <c r="B60" s="253" t="e">
        <f>#REF!</f>
        <v>#REF!</v>
      </c>
      <c r="C60" s="227" t="e">
        <f>#REF!/1000</f>
        <v>#REF!</v>
      </c>
      <c r="D60" s="227" t="e">
        <f>#REF!/1000</f>
        <v>#REF!</v>
      </c>
      <c r="E60" s="227" t="e">
        <f>#REF!/1000</f>
        <v>#REF!</v>
      </c>
      <c r="F60" s="228" t="str">
        <f t="shared" si="4"/>
        <v/>
      </c>
      <c r="G60" s="229" t="e">
        <f t="shared" si="3"/>
        <v>#REF!</v>
      </c>
      <c r="O60" s="5"/>
      <c r="Q60" s="5"/>
      <c r="R60" s="5"/>
      <c r="T60" s="5"/>
    </row>
    <row r="61" spans="1:20" ht="12.75" customHeight="1" x14ac:dyDescent="0.2">
      <c r="A61" s="226" t="e">
        <f>VLOOKUP(B61,#REF!,2,FALSE)</f>
        <v>#REF!</v>
      </c>
      <c r="B61" s="253" t="e">
        <f>#REF!</f>
        <v>#REF!</v>
      </c>
      <c r="C61" s="227" t="e">
        <f>#REF!/1000</f>
        <v>#REF!</v>
      </c>
      <c r="D61" s="227" t="e">
        <f>#REF!/1000</f>
        <v>#REF!</v>
      </c>
      <c r="E61" s="227" t="e">
        <f>#REF!/1000</f>
        <v>#REF!</v>
      </c>
      <c r="F61" s="228" t="str">
        <f t="shared" si="4"/>
        <v/>
      </c>
      <c r="G61" s="229" t="e">
        <f t="shared" si="3"/>
        <v>#REF!</v>
      </c>
      <c r="Q61" s="5"/>
      <c r="R61" s="5"/>
      <c r="T61" s="5"/>
    </row>
    <row r="62" spans="1:20" ht="12.75" customHeight="1" x14ac:dyDescent="0.2">
      <c r="A62" s="226" t="e">
        <f>VLOOKUP(B62,#REF!,2,FALSE)</f>
        <v>#REF!</v>
      </c>
      <c r="B62" s="253" t="e">
        <f>#REF!</f>
        <v>#REF!</v>
      </c>
      <c r="C62" s="227" t="e">
        <f>#REF!/1000</f>
        <v>#REF!</v>
      </c>
      <c r="D62" s="227" t="e">
        <f>#REF!/1000</f>
        <v>#REF!</v>
      </c>
      <c r="E62" s="227" t="e">
        <f>#REF!/1000</f>
        <v>#REF!</v>
      </c>
      <c r="F62" s="228" t="str">
        <f t="shared" si="4"/>
        <v/>
      </c>
      <c r="G62" s="229" t="e">
        <f t="shared" si="3"/>
        <v>#REF!</v>
      </c>
      <c r="I62" s="5"/>
      <c r="M62" s="5"/>
      <c r="N62" s="5"/>
      <c r="P62" s="5"/>
      <c r="Q62" s="5"/>
      <c r="R62" s="5"/>
      <c r="T62" s="5"/>
    </row>
    <row r="63" spans="1:20" ht="12.75" customHeight="1" x14ac:dyDescent="0.2">
      <c r="A63" s="226" t="e">
        <f>VLOOKUP(B63,#REF!,2,FALSE)</f>
        <v>#REF!</v>
      </c>
      <c r="B63" s="253" t="e">
        <f>#REF!</f>
        <v>#REF!</v>
      </c>
      <c r="C63" s="227" t="e">
        <f>#REF!/1000</f>
        <v>#REF!</v>
      </c>
      <c r="D63" s="227" t="e">
        <f>#REF!/1000</f>
        <v>#REF!</v>
      </c>
      <c r="E63" s="227" t="e">
        <f>#REF!/1000</f>
        <v>#REF!</v>
      </c>
      <c r="F63" s="228" t="str">
        <f t="shared" si="4"/>
        <v/>
      </c>
      <c r="G63" s="229" t="e">
        <f t="shared" si="3"/>
        <v>#REF!</v>
      </c>
      <c r="P63" s="182"/>
      <c r="Q63" s="182"/>
      <c r="R63" s="182"/>
      <c r="T63" s="5"/>
    </row>
    <row r="64" spans="1:20" ht="12.75" customHeight="1" x14ac:dyDescent="0.2">
      <c r="A64" s="226" t="e">
        <f>VLOOKUP(B64,#REF!,2,FALSE)</f>
        <v>#REF!</v>
      </c>
      <c r="B64" s="253" t="e">
        <f>#REF!</f>
        <v>#REF!</v>
      </c>
      <c r="C64" s="227" t="e">
        <f>#REF!/1000</f>
        <v>#REF!</v>
      </c>
      <c r="D64" s="227" t="e">
        <f>#REF!/1000</f>
        <v>#REF!</v>
      </c>
      <c r="E64" s="227" t="e">
        <f>#REF!/1000</f>
        <v>#REF!</v>
      </c>
      <c r="F64" s="228" t="str">
        <f t="shared" si="4"/>
        <v/>
      </c>
      <c r="G64" s="229" t="e">
        <f t="shared" si="3"/>
        <v>#REF!</v>
      </c>
      <c r="Q64" s="5"/>
      <c r="T64" s="5"/>
    </row>
    <row r="65" spans="1:20" ht="12.75" customHeight="1" x14ac:dyDescent="0.2">
      <c r="A65" s="226" t="e">
        <f>VLOOKUP(B65,#REF!,2,FALSE)</f>
        <v>#REF!</v>
      </c>
      <c r="B65" s="253" t="e">
        <f>#REF!</f>
        <v>#REF!</v>
      </c>
      <c r="C65" s="227" t="e">
        <f>#REF!/1000</f>
        <v>#REF!</v>
      </c>
      <c r="D65" s="227" t="e">
        <f>#REF!/1000</f>
        <v>#REF!</v>
      </c>
      <c r="E65" s="227" t="e">
        <f>#REF!/1000</f>
        <v>#REF!</v>
      </c>
      <c r="F65" s="228" t="str">
        <f t="shared" si="4"/>
        <v/>
      </c>
      <c r="G65" s="229" t="e">
        <f t="shared" si="3"/>
        <v>#REF!</v>
      </c>
      <c r="Q65" s="5"/>
      <c r="T65" s="5"/>
    </row>
    <row r="66" spans="1:20" ht="12.75" customHeight="1" x14ac:dyDescent="0.2">
      <c r="A66" s="226" t="e">
        <f>VLOOKUP(B66,#REF!,2,FALSE)</f>
        <v>#REF!</v>
      </c>
      <c r="B66" s="253" t="e">
        <f>#REF!</f>
        <v>#REF!</v>
      </c>
      <c r="C66" s="227" t="e">
        <f>#REF!/1000</f>
        <v>#REF!</v>
      </c>
      <c r="D66" s="227" t="e">
        <f>#REF!/1000</f>
        <v>#REF!</v>
      </c>
      <c r="E66" s="227" t="e">
        <f>#REF!/1000</f>
        <v>#REF!</v>
      </c>
      <c r="F66" s="228" t="str">
        <f t="shared" si="4"/>
        <v/>
      </c>
      <c r="G66" s="229" t="e">
        <f t="shared" si="3"/>
        <v>#REF!</v>
      </c>
      <c r="Q66" s="5"/>
      <c r="T66" s="5"/>
    </row>
    <row r="67" spans="1:20" ht="12.75" customHeight="1" x14ac:dyDescent="0.2">
      <c r="A67" s="226" t="e">
        <f>VLOOKUP(B67,#REF!,2,FALSE)</f>
        <v>#REF!</v>
      </c>
      <c r="B67" s="253" t="e">
        <f>#REF!</f>
        <v>#REF!</v>
      </c>
      <c r="C67" s="227" t="e">
        <f>#REF!/1000</f>
        <v>#REF!</v>
      </c>
      <c r="D67" s="227" t="e">
        <f>#REF!/1000</f>
        <v>#REF!</v>
      </c>
      <c r="E67" s="227" t="e">
        <f>#REF!/1000</f>
        <v>#REF!</v>
      </c>
      <c r="F67" s="228" t="str">
        <f t="shared" si="4"/>
        <v/>
      </c>
      <c r="G67" s="229" t="e">
        <f t="shared" si="3"/>
        <v>#REF!</v>
      </c>
    </row>
    <row r="68" spans="1:20" ht="12.75" customHeight="1" x14ac:dyDescent="0.2">
      <c r="A68" s="226" t="e">
        <f>VLOOKUP(B68,#REF!,2,FALSE)</f>
        <v>#REF!</v>
      </c>
      <c r="B68" s="253" t="e">
        <f>#REF!</f>
        <v>#REF!</v>
      </c>
      <c r="C68" s="227" t="e">
        <f>#REF!/1000</f>
        <v>#REF!</v>
      </c>
      <c r="D68" s="227" t="e">
        <f>#REF!/1000</f>
        <v>#REF!</v>
      </c>
      <c r="E68" s="227" t="e">
        <f>#REF!/1000</f>
        <v>#REF!</v>
      </c>
      <c r="F68" s="228" t="str">
        <f t="shared" si="4"/>
        <v/>
      </c>
      <c r="G68" s="229" t="e">
        <f t="shared" si="3"/>
        <v>#REF!</v>
      </c>
      <c r="O68" s="5"/>
      <c r="P68" s="5"/>
      <c r="R68" s="5"/>
      <c r="S68" s="5"/>
    </row>
    <row r="69" spans="1:20" ht="12.75" customHeight="1" x14ac:dyDescent="0.2">
      <c r="A69" s="226" t="e">
        <f>VLOOKUP(B69,#REF!,2,FALSE)</f>
        <v>#REF!</v>
      </c>
      <c r="B69" s="253" t="e">
        <f>#REF!</f>
        <v>#REF!</v>
      </c>
      <c r="C69" s="227" t="e">
        <f>#REF!/1000</f>
        <v>#REF!</v>
      </c>
      <c r="D69" s="227" t="e">
        <f>#REF!/1000</f>
        <v>#REF!</v>
      </c>
      <c r="E69" s="227" t="e">
        <f>#REF!/1000</f>
        <v>#REF!</v>
      </c>
      <c r="F69" s="228" t="str">
        <f t="shared" si="4"/>
        <v/>
      </c>
      <c r="G69" s="229" t="e">
        <f t="shared" si="3"/>
        <v>#REF!</v>
      </c>
      <c r="Q69" s="5"/>
      <c r="T69" s="5"/>
    </row>
    <row r="70" spans="1:20" ht="12.75" customHeight="1" x14ac:dyDescent="0.2">
      <c r="A70" s="226" t="e">
        <f>VLOOKUP(B70,#REF!,2,FALSE)</f>
        <v>#REF!</v>
      </c>
      <c r="B70" s="253" t="e">
        <f>#REF!</f>
        <v>#REF!</v>
      </c>
      <c r="C70" s="227" t="e">
        <f>#REF!/1000</f>
        <v>#REF!</v>
      </c>
      <c r="D70" s="227" t="e">
        <f>#REF!/1000</f>
        <v>#REF!</v>
      </c>
      <c r="E70" s="227" t="e">
        <f>#REF!/1000</f>
        <v>#REF!</v>
      </c>
      <c r="F70" s="228" t="str">
        <f t="shared" si="4"/>
        <v/>
      </c>
      <c r="G70" s="229" t="e">
        <f t="shared" si="3"/>
        <v>#REF!</v>
      </c>
      <c r="Q70" s="5"/>
      <c r="T70" s="5"/>
    </row>
    <row r="71" spans="1:20" ht="12.75" customHeight="1" x14ac:dyDescent="0.2">
      <c r="A71" s="226" t="s">
        <v>24</v>
      </c>
      <c r="B71" s="226"/>
      <c r="C71" s="230" t="e">
        <f>C72-SUM(C56:C70)</f>
        <v>#REF!</v>
      </c>
      <c r="D71" s="230" t="e">
        <f t="shared" ref="D71:E71" si="5">D72-SUM(D56:D70)</f>
        <v>#REF!</v>
      </c>
      <c r="E71" s="230" t="e">
        <f t="shared" si="5"/>
        <v>#REF!</v>
      </c>
      <c r="F71" s="228" t="str">
        <f t="shared" si="4"/>
        <v/>
      </c>
      <c r="G71" s="229" t="e">
        <f t="shared" si="3"/>
        <v>#REF!</v>
      </c>
      <c r="Q71" s="5"/>
      <c r="T71" s="5"/>
    </row>
    <row r="72" spans="1:20" ht="12.75" customHeight="1" x14ac:dyDescent="0.2">
      <c r="A72" s="226" t="s">
        <v>22</v>
      </c>
      <c r="B72" s="226"/>
      <c r="C72" s="230">
        <f>+balanza_periodos!B16</f>
        <v>6347116</v>
      </c>
      <c r="D72" s="230">
        <f>+balanza_periodos!C16</f>
        <v>2059600</v>
      </c>
      <c r="E72" s="230">
        <f>+balanza_periodos!D16</f>
        <v>2084571</v>
      </c>
      <c r="F72" s="228">
        <f t="shared" si="4"/>
        <v>1.2124198873567683E-2</v>
      </c>
      <c r="G72" s="229">
        <f t="shared" si="3"/>
        <v>1</v>
      </c>
    </row>
    <row r="73" spans="1:20" ht="12" thickBot="1" x14ac:dyDescent="0.25">
      <c r="A73" s="241"/>
      <c r="B73" s="241"/>
      <c r="C73" s="242"/>
      <c r="D73" s="242"/>
      <c r="E73" s="242"/>
      <c r="F73" s="241"/>
      <c r="G73" s="241"/>
    </row>
    <row r="74" spans="1:20" ht="12.75" customHeight="1" thickTop="1" x14ac:dyDescent="0.2">
      <c r="A74" s="400" t="s">
        <v>420</v>
      </c>
      <c r="B74" s="400"/>
      <c r="C74" s="400"/>
      <c r="D74" s="400"/>
      <c r="E74" s="400"/>
      <c r="F74" s="400"/>
      <c r="G74" s="400"/>
    </row>
  </sheetData>
  <mergeCells count="12">
    <mergeCell ref="D53:E53"/>
    <mergeCell ref="A50:G50"/>
    <mergeCell ref="A51:G51"/>
    <mergeCell ref="A52:G52"/>
    <mergeCell ref="A74:G74"/>
    <mergeCell ref="A53:A54"/>
    <mergeCell ref="A1:G1"/>
    <mergeCell ref="A2:G2"/>
    <mergeCell ref="A3:G3"/>
    <mergeCell ref="A25:G25"/>
    <mergeCell ref="A4:A5"/>
    <mergeCell ref="D4:E4"/>
  </mergeCells>
  <phoneticPr fontId="0" type="noConversion"/>
  <printOptions horizontalCentered="1" verticalCentered="1"/>
  <pageMargins left="0.78740157480314965" right="0.78740157480314965" top="1.8897637795275593" bottom="0.78740157480314965" header="0" footer="0.59055118110236227"/>
  <pageSetup scale="71" orientation="portrait" horizontalDpi="4294967294" verticalDpi="4294967294" r:id="rId1"/>
  <headerFooter alignWithMargins="0">
    <oddFooter>&amp;C&amp;P</oddFooter>
  </headerFooter>
  <rowBreaks count="1" manualBreakCount="1">
    <brk id="49" max="16383" man="1"/>
  </rowBreaks>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10</vt:i4>
      </vt:variant>
    </vt:vector>
  </HeadingPairs>
  <TitlesOfParts>
    <vt:vector size="21" baseType="lpstr">
      <vt:lpstr>Portada </vt:lpstr>
      <vt:lpstr>TitulosGraficos</vt:lpstr>
      <vt:lpstr>balanza_periodos</vt:lpstr>
      <vt:lpstr>balanza_anuales</vt:lpstr>
      <vt:lpstr>evolución_comercio</vt:lpstr>
      <vt:lpstr>balanza productos_clase_sector</vt:lpstr>
      <vt:lpstr>zona economica</vt:lpstr>
      <vt:lpstr>prin paises exp e imp</vt:lpstr>
      <vt:lpstr>prin prod exp e imp</vt:lpstr>
      <vt:lpstr>Principales Rubros</vt:lpstr>
      <vt:lpstr>productos</vt:lpstr>
      <vt:lpstr>'balanza productos_clase_sector'!Área_de_impresión</vt:lpstr>
      <vt:lpstr>balanza_anuales!Área_de_impresión</vt:lpstr>
      <vt:lpstr>balanza_periodos!Área_de_impresión</vt:lpstr>
      <vt:lpstr>evolución_comercio!Área_de_impresión</vt:lpstr>
      <vt:lpstr>'Portada '!Área_de_impresión</vt:lpstr>
      <vt:lpstr>'prin paises exp e imp'!Área_de_impresión</vt:lpstr>
      <vt:lpstr>'prin prod exp e imp'!Área_de_impresión</vt:lpstr>
      <vt:lpstr>'Principales Rubros'!Área_de_impresión</vt:lpstr>
      <vt:lpstr>productos!Área_de_impresión</vt:lpstr>
      <vt:lpstr>'zona economica'!Área_de_impresión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Yáñez Barrios;David Cohen Pacini</dc:creator>
  <cp:lastModifiedBy>Liliana Yáñez Barrios</cp:lastModifiedBy>
  <cp:lastPrinted>2020-05-07T20:26:25Z</cp:lastPrinted>
  <dcterms:created xsi:type="dcterms:W3CDTF">2004-11-22T15:10:56Z</dcterms:created>
  <dcterms:modified xsi:type="dcterms:W3CDTF">2020-05-07T21:05:00Z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2f439694-9ab6-4fa1-ab3b-49d860ab70ac</vt:lpwstr>
  </property>
</Properties>
</file>