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odepa-my.sharepoint.com/personal/gpino_odepa_gob_cl/Documents/Borrar/balanzas/"/>
    </mc:Choice>
  </mc:AlternateContent>
  <xr:revisionPtr revIDLastSave="0" documentId="8_{EA78AC40-0DBD-43E0-8D58-C095301BC9F3}" xr6:coauthVersionLast="44" xr6:coauthVersionMax="44" xr10:uidLastSave="{00000000-0000-0000-0000-000000000000}"/>
  <bookViews>
    <workbookView xWindow="-60" yWindow="-16320" windowWidth="29040" windowHeight="15840" xr2:uid="{F87B76BB-7A11-4E1C-871F-FAB7CE5CA6C6}"/>
  </bookViews>
  <sheets>
    <sheet name="Portada " sheetId="26" r:id="rId1"/>
    <sheet name="TitulosGraficos" sheetId="86" state="hidden" r:id="rId2"/>
    <sheet name="balanza país" sheetId="105" r:id="rId3"/>
    <sheet name="balanza_periodos" sheetId="11" r:id="rId4"/>
    <sheet name="balanza_anuales" sheetId="88" r:id="rId5"/>
    <sheet name="evolución_comercio" sheetId="22" r:id="rId6"/>
    <sheet name="balanza productos_clase_sector" sheetId="18" r:id="rId7"/>
    <sheet name="zona economica" sheetId="1" r:id="rId8"/>
    <sheet name="prin paises exp e imp" sheetId="4" r:id="rId9"/>
    <sheet name="prin prod exp e imp" sheetId="5" state="hidden" r:id="rId10"/>
    <sheet name="Principales Rubros" sheetId="24" r:id="rId11"/>
    <sheet name="productos" sheetId="12" r:id="rId12"/>
  </sheets>
  <definedNames>
    <definedName name="_xlnm.Print_Area" localSheetId="2">'balanza país'!$A$1:$F$19</definedName>
    <definedName name="_xlnm.Print_Area" localSheetId="6">'balanza productos_clase_sector'!$A$1:$F$81</definedName>
    <definedName name="_xlnm.Print_Area" localSheetId="4">balanza_anuales!$A$1:$H$43</definedName>
    <definedName name="_xlnm.Print_Area" localSheetId="3">balanza_periodos!$A$1:$F$44</definedName>
    <definedName name="_xlnm.Print_Area" localSheetId="5">evolución_comercio!$A$1:$F$73</definedName>
    <definedName name="_xlnm.Print_Area" localSheetId="0">'Portada '!$A$1:$H$134</definedName>
    <definedName name="_xlnm.Print_Area" localSheetId="8">'prin paises exp e imp'!$A$1:$F$95</definedName>
    <definedName name="_xlnm.Print_Area" localSheetId="9">'prin prod exp e imp'!$A$1:$G$98</definedName>
    <definedName name="_xlnm.Print_Area" localSheetId="10">'Principales Rubros'!$A$1:$K$114</definedName>
    <definedName name="_xlnm.Print_Area" localSheetId="11">productos!$A$1:$J$493</definedName>
    <definedName name="_xlnm.Print_Area" localSheetId="7">'zona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 i="86" l="1"/>
  <c r="J4" i="86"/>
  <c r="I4" i="86"/>
  <c r="H4" i="86"/>
  <c r="G4" i="86"/>
  <c r="F4" i="86"/>
  <c r="E4" i="86"/>
  <c r="D4" i="86"/>
  <c r="C4" i="86"/>
  <c r="B4" i="86"/>
  <c r="K2" i="86" l="1"/>
  <c r="C2" i="86"/>
  <c r="D2" i="86"/>
  <c r="E2" i="86"/>
  <c r="F2" i="86"/>
  <c r="G2" i="86"/>
  <c r="H2" i="86"/>
  <c r="I2" i="86"/>
  <c r="J2" i="86"/>
  <c r="B2" i="86"/>
  <c r="B5" i="86"/>
  <c r="J5" i="86"/>
  <c r="I5" i="86"/>
  <c r="H5" i="86"/>
  <c r="G5" i="86"/>
  <c r="F5" i="86"/>
  <c r="E5" i="86"/>
  <c r="D5" i="86"/>
  <c r="C5" i="86"/>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F66" i="5" s="1"/>
  <c r="B67" i="5"/>
  <c r="A67" i="5" s="1"/>
  <c r="C67" i="5"/>
  <c r="D67" i="5"/>
  <c r="E67" i="5"/>
  <c r="B68" i="5"/>
  <c r="A68" i="5" s="1"/>
  <c r="C68" i="5"/>
  <c r="D68" i="5"/>
  <c r="E68" i="5"/>
  <c r="F68" i="5" s="1"/>
  <c r="B69" i="5"/>
  <c r="A69" i="5" s="1"/>
  <c r="C69" i="5"/>
  <c r="D69" i="5"/>
  <c r="E69" i="5"/>
  <c r="B70" i="5"/>
  <c r="A70" i="5" s="1"/>
  <c r="C70" i="5"/>
  <c r="D70" i="5"/>
  <c r="E70" i="5"/>
  <c r="F70" i="5" s="1"/>
  <c r="E56" i="5"/>
  <c r="D56" i="5"/>
  <c r="C56" i="5"/>
  <c r="B56" i="5"/>
  <c r="A56" i="5" s="1"/>
  <c r="B8" i="5"/>
  <c r="A8" i="5" s="1"/>
  <c r="C8" i="5"/>
  <c r="D8" i="5"/>
  <c r="E8" i="5"/>
  <c r="F8" i="5" s="1"/>
  <c r="B9" i="5"/>
  <c r="A9" i="5" s="1"/>
  <c r="C9" i="5"/>
  <c r="D9" i="5"/>
  <c r="E9" i="5"/>
  <c r="B10" i="5"/>
  <c r="A10" i="5" s="1"/>
  <c r="C10" i="5"/>
  <c r="D10" i="5"/>
  <c r="E10" i="5"/>
  <c r="B11" i="5"/>
  <c r="A11" i="5" s="1"/>
  <c r="C11" i="5"/>
  <c r="D11" i="5"/>
  <c r="E11" i="5"/>
  <c r="B12" i="5"/>
  <c r="A12" i="5" s="1"/>
  <c r="C12" i="5"/>
  <c r="D12" i="5"/>
  <c r="E12" i="5"/>
  <c r="F12" i="5" s="1"/>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5" i="5" l="1"/>
  <c r="F61" i="5"/>
  <c r="F59" i="5"/>
  <c r="F57" i="5"/>
  <c r="F56" i="5"/>
  <c r="F60" i="5"/>
  <c r="F58" i="5"/>
  <c r="F62" i="5"/>
  <c r="F67" i="5"/>
  <c r="F15" i="5"/>
  <c r="F13" i="5"/>
  <c r="F11" i="5"/>
  <c r="F9" i="5"/>
  <c r="F17" i="5"/>
  <c r="F69" i="5"/>
  <c r="F7" i="5"/>
  <c r="F20" i="5"/>
  <c r="F18" i="5"/>
  <c r="F16" i="5"/>
  <c r="F14" i="5"/>
  <c r="F10" i="5"/>
  <c r="F63" i="5"/>
  <c r="F64" i="5"/>
  <c r="F21" i="5"/>
  <c r="F19" i="5"/>
  <c r="E5" i="5"/>
  <c r="E54" i="5" s="1"/>
  <c r="K5" i="86"/>
  <c r="C23" i="5" l="1"/>
  <c r="C22" i="5" s="1"/>
  <c r="E23" i="5"/>
  <c r="G9" i="5" s="1"/>
  <c r="E72" i="5"/>
  <c r="G58" i="5" s="1"/>
  <c r="D23" i="5"/>
  <c r="D22" i="5" s="1"/>
  <c r="C72" i="5"/>
  <c r="C71" i="5" s="1"/>
  <c r="D72" i="5"/>
  <c r="D5" i="5"/>
  <c r="C4" i="5"/>
  <c r="C53" i="5" s="1"/>
  <c r="D54" i="5"/>
  <c r="G17" i="5" l="1"/>
  <c r="G69" i="5"/>
  <c r="G60" i="5"/>
  <c r="G72" i="5"/>
  <c r="E22" i="5"/>
  <c r="G22" i="5" s="1"/>
  <c r="G13" i="5"/>
  <c r="G18" i="5"/>
  <c r="G8" i="5"/>
  <c r="G7" i="5"/>
  <c r="G23" i="5"/>
  <c r="G19" i="5"/>
  <c r="G11" i="5"/>
  <c r="G21" i="5"/>
  <c r="G15" i="5"/>
  <c r="G20" i="5"/>
  <c r="G66" i="5"/>
  <c r="G56" i="5"/>
  <c r="G14" i="5"/>
  <c r="G65" i="5"/>
  <c r="G10" i="5"/>
  <c r="G59" i="5"/>
  <c r="G62" i="5"/>
  <c r="G16" i="5"/>
  <c r="G64" i="5"/>
  <c r="G61" i="5"/>
  <c r="G12" i="5"/>
  <c r="E71" i="5"/>
  <c r="G71" i="5" s="1"/>
  <c r="G57" i="5"/>
  <c r="G63" i="5"/>
  <c r="G67" i="5"/>
  <c r="G70" i="5"/>
  <c r="G68" i="5"/>
  <c r="F23" i="5"/>
  <c r="D71" i="5"/>
  <c r="F72" i="5"/>
  <c r="G5" i="5"/>
  <c r="G54" i="5" s="1"/>
  <c r="D4" i="5"/>
  <c r="D53" i="5" s="1"/>
  <c r="F22" i="5" l="1"/>
  <c r="F71" i="5"/>
  <c r="F5" i="5"/>
  <c r="F54" i="5" s="1"/>
</calcChain>
</file>

<file path=xl/sharedStrings.xml><?xml version="1.0" encoding="utf-8"?>
<sst xmlns="http://schemas.openxmlformats.org/spreadsheetml/2006/main" count="976" uniqueCount="536">
  <si>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</si>
  <si>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</si>
  <si>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</si>
  <si>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</si>
  <si>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</si>
  <si>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</si>
  <si>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</si>
  <si>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</si>
  <si>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</si>
  <si>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</si>
  <si>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</si>
  <si>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</si>
  <si>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</si>
  <si>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</si>
  <si>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</si>
  <si>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</si>
  <si>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</si>
  <si>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</si>
  <si>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</si>
  <si>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</si>
  <si>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</si>
  <si>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</si>
  <si>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</si>
  <si>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</si>
  <si>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</si>
  <si>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</si>
  <si>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</si>
  <si>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</si>
  <si>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</si>
  <si>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</si>
  <si>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</si>
  <si>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</si>
  <si>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</si>
  <si>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</si>
  <si>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</si>
  <si>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</si>
  <si>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</si>
  <si>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</si>
  <si>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</si>
  <si>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</si>
  <si>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</si>
  <si>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</si>
  <si>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</si>
  <si>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</si>
  <si>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</si>
  <si>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</si>
  <si>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</si>
  <si>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</si>
  <si>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</si>
  <si>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</si>
  <si>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</si>
  <si>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</si>
  <si>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</si>
  <si>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</si>
  <si>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</si>
  <si>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</si>
  <si>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</si>
  <si>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</si>
  <si>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</si>
  <si>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</si>
  <si>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</si>
  <si>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</si>
  <si>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</si>
  <si>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</si>
  <si>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</si>
  <si>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</si>
  <si>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</si>
  <si>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</si>
  <si>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</si>
  <si>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</si>
  <si>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</si>
  <si>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</si>
  <si>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</si>
  <si>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</si>
  <si>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</si>
  <si>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</si>
  <si>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</si>
  <si>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</si>
  <si>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</si>
  <si>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</si>
  <si>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</si>
  <si>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</si>
  <si>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</si>
  <si>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</si>
  <si>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</si>
  <si>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</si>
  <si>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</si>
  <si>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</si>
  <si>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</si>
  <si>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</si>
  <si>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</si>
  <si>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</si>
  <si>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</si>
  <si>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</si>
  <si>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</si>
  <si>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</si>
  <si>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</si>
  <si>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</si>
  <si>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</si>
  <si>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</si>
  <si>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</si>
  <si>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</si>
  <si>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</si>
  <si>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</si>
  <si>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</si>
  <si>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</si>
  <si>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</si>
  <si>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</si>
  <si>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</si>
  <si>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</si>
  <si>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</si>
  <si>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</si>
  <si>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</si>
  <si>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</si>
  <si>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</si>
  <si>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</si>
  <si>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</si>
  <si>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</si>
  <si>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</si>
  <si>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</si>
  <si>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</si>
  <si>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</si>
  <si>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</si>
  <si>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</si>
  <si>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</si>
  <si>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</si>
  <si>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</si>
  <si>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</si>
  <si>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</si>
  <si>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</si>
  <si>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</si>
  <si>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</si>
  <si>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</si>
  <si>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</si>
  <si>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</si>
  <si>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</si>
  <si>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</si>
  <si>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</si>
  <si>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</si>
  <si>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</si>
  <si>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</si>
  <si>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</si>
  <si>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</si>
  <si>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</si>
  <si>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</si>
  <si>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</si>
  <si>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</si>
  <si>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</si>
  <si>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</si>
  <si>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</si>
  <si>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</si>
  <si>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</si>
  <si>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</si>
  <si>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</si>
  <si>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</si>
  <si>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</si>
  <si>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</si>
  <si>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</si>
  <si>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</si>
  <si>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</si>
  <si>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</si>
  <si>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</si>
  <si>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</si>
  <si>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</si>
  <si>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</si>
  <si>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</si>
  <si>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</si>
  <si>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</si>
  <si>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</si>
  <si>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</si>
  <si>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</si>
  <si>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</si>
  <si>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</si>
  <si>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</si>
  <si>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</si>
  <si>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</si>
  <si>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</si>
  <si>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</si>
  <si>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</si>
  <si>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</si>
  <si>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</si>
  <si>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</si>
  <si>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</si>
  <si>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</si>
  <si>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</si>
  <si>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</si>
  <si>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</si>
  <si>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</si>
  <si>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</si>
  <si>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</si>
  <si>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</si>
  <si>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</si>
  <si>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</si>
  <si>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</si>
  <si>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</si>
  <si>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</si>
  <si>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</si>
  <si>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</si>
  <si>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</si>
  <si>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</si>
  <si>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</si>
  <si>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</si>
  <si>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</si>
  <si>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</si>
  <si>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</si>
  <si>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</si>
  <si>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</si>
  <si>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</si>
  <si>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</si>
  <si>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</si>
  <si>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</si>
  <si>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</si>
  <si>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</si>
  <si>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</si>
  <si>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</si>
  <si>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</si>
  <si>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</si>
  <si>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</si>
  <si>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</si>
  <si>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</si>
  <si>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</si>
  <si>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</si>
  <si>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</si>
  <si>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</si>
  <si>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</si>
  <si>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</si>
  <si>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</si>
  <si>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</si>
  <si>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</si>
  <si>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</si>
  <si>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</si>
  <si>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</si>
  <si>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</si>
  <si>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</si>
  <si>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</si>
  <si>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</si>
  <si>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</si>
  <si>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</si>
  <si>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</si>
  <si>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</si>
  <si>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</si>
  <si>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</si>
  <si>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</si>
  <si>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</si>
  <si>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</si>
  <si>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</si>
  <si>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</si>
  <si>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</si>
  <si>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</si>
  <si>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</si>
  <si>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</si>
  <si>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</si>
  <si>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</si>
  <si>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</si>
  <si>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</si>
  <si>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</si>
  <si>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</si>
  <si>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</si>
  <si>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</si>
  <si>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</si>
  <si>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</si>
  <si>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</si>
  <si>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</si>
  <si>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</si>
  <si>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</si>
  <si>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</si>
  <si>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</si>
  <si>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</si>
  <si>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</si>
  <si>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</si>
  <si>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</si>
  <si>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</si>
  <si>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</si>
  <si>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</si>
  <si>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</si>
  <si>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</si>
  <si>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</si>
  <si>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</si>
  <si>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</si>
  <si>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</si>
  <si>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</si>
  <si>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</si>
  <si>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</si>
  <si>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</si>
  <si>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</si>
  <si>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</si>
  <si>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</si>
  <si>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</si>
  <si>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</si>
  <si>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</si>
  <si>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</si>
  <si>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</si>
  <si>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</si>
  <si>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</si>
  <si>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</si>
  <si>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</si>
  <si>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</si>
  <si>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</si>
  <si>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</si>
  <si>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</si>
  <si>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</si>
  <si>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</si>
  <si>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</si>
  <si>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</si>
  <si>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</si>
  <si>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</si>
  <si>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</si>
  <si>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</si>
  <si>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</si>
  <si>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</si>
  <si>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</si>
  <si>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</si>
  <si>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</si>
  <si>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</si>
  <si>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</si>
  <si>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</si>
  <si>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</si>
  <si>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</si>
  <si>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Rusia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</si>
  <si>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</si>
  <si>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</si>
  <si>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</si>
  <si>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</si>
  <si>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</si>
  <si>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</si>
  <si>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</si>
  <si>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</si>
  <si>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</si>
  <si>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</si>
  <si>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</si>
  <si>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</si>
  <si>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</si>
  <si>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</si>
  <si>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</si>
  <si>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</si>
  <si>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</si>
  <si>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</si>
  <si>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</si>
  <si>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</si>
  <si>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</si>
  <si>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</si>
  <si>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</si>
  <si>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</si>
  <si>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</si>
  <si>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</si>
  <si>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</si>
  <si>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</si>
  <si>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</si>
  <si>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</si>
  <si>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</si>
  <si>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</si>
  <si>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</si>
  <si>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</si>
  <si>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</si>
  <si>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</si>
  <si>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</si>
  <si>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</si>
  <si>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</si>
  <si>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</si>
  <si>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</si>
  <si>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</si>
  <si>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</si>
  <si>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</si>
  <si>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</si>
  <si>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</si>
  <si>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</si>
  <si>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</si>
  <si>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</si>
  <si>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</si>
  <si>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</si>
  <si>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</si>
  <si>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</si>
  <si>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</si>
  <si>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</si>
  <si>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</si>
  <si>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</si>
  <si>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</si>
  <si>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</si>
  <si>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</si>
  <si>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</si>
  <si>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</si>
  <si>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</si>
  <si>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</si>
  <si>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</si>
  <si>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</si>
  <si>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</si>
  <si>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</si>
  <si>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</si>
  <si>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</si>
  <si>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</si>
  <si>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</si>
  <si>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</si>
  <si>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</si>
  <si>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</si>
  <si>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</si>
  <si>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</si>
  <si>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</si>
  <si>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</si>
  <si>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</si>
  <si>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</si>
  <si>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</si>
  <si>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</si>
  <si>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</si>
  <si>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</si>
  <si>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</si>
  <si>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</si>
  <si>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</si>
  <si>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</si>
  <si>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</si>
  <si>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</si>
  <si>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</si>
  <si>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</si>
  <si>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</si>
  <si>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</si>
  <si>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</si>
  <si>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</si>
  <si>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</si>
  <si>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</si>
  <si>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</si>
  <si>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</si>
  <si>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</si>
  <si>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</si>
  <si>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</si>
  <si>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</si>
  <si>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</si>
  <si>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</si>
  <si>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</si>
  <si>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</si>
  <si>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</si>
  <si>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</si>
  <si>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</si>
  <si>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</si>
  <si>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</si>
  <si>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</si>
  <si>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</si>
  <si>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</si>
  <si>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</si>
  <si>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</si>
  <si>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</si>
  <si>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</si>
  <si>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</si>
  <si>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</si>
  <si>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</si>
  <si>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</si>
  <si>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</si>
  <si>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</si>
  <si>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</si>
  <si>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</si>
  <si>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</si>
  <si>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</si>
  <si>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</si>
  <si>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</si>
  <si>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</si>
  <si>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</si>
  <si>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</si>
  <si>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</si>
  <si>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 xml:space="preserve"> * Valores 2019 con ajuste parcial de informes de variación de valor (IVV). Estos valores se irán ajustando en los próximos meses y en algunos casos difieren del Banco Central  por proyecciones de IVV</t>
  </si>
  <si>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</si>
  <si>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</si>
  <si>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</si>
  <si>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</si>
  <si>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</si>
  <si>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</si>
  <si>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</si>
  <si>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</si>
  <si>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</si>
  <si>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</si>
  <si>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</si>
  <si>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</si>
  <si>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</si>
  <si>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</si>
  <si>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</si>
  <si>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</si>
  <si>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</si>
  <si>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</si>
  <si>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</si>
  <si>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</si>
  <si>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</si>
  <si>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</si>
  <si>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</si>
  <si>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</si>
  <si>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</si>
  <si>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</si>
  <si>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</si>
  <si>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</si>
  <si>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</si>
  <si>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</si>
  <si>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</si>
  <si>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</si>
  <si>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</si>
  <si>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</si>
  <si>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</si>
  <si>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</si>
  <si>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</si>
  <si>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</si>
  <si>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</si>
  <si>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</si>
  <si>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</si>
  <si>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</si>
  <si>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</si>
  <si>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</si>
  <si>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</si>
  <si>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</si>
  <si>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</si>
  <si>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</si>
  <si>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</si>
  <si>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</si>
  <si>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</si>
  <si>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Importaciones silvoagropecuarias</t>
  </si>
  <si>
    <t>Silvoagropecuario</t>
  </si>
  <si>
    <t xml:space="preserve">Exportaciones </t>
  </si>
  <si>
    <t>Exportaciones  silvoagropecuarias</t>
  </si>
  <si>
    <t>Exportaciones  país</t>
  </si>
  <si>
    <t>Importaciones  país</t>
  </si>
  <si>
    <t xml:space="preserve">Balanza comercial </t>
  </si>
  <si>
    <t>Balanza comercial según método Odepa</t>
  </si>
  <si>
    <t>Resto país</t>
  </si>
  <si>
    <t>Total  país</t>
  </si>
  <si>
    <t>Avance mensual  enero a  diciembre  de  2019</t>
  </si>
  <si>
    <t xml:space="preserve">          Enero 2020</t>
  </si>
  <si>
    <t>enero - diciembre</t>
  </si>
  <si>
    <t>2019-2018</t>
  </si>
  <si>
    <t>ene-dic 15</t>
  </si>
  <si>
    <t>ene-dic 16</t>
  </si>
  <si>
    <t>ene-dic 17</t>
  </si>
  <si>
    <t>ene-dic 18</t>
  </si>
  <si>
    <t>ene-dic 19</t>
  </si>
  <si>
    <t>2018-17</t>
  </si>
  <si>
    <t>ene-dic 2018</t>
  </si>
  <si>
    <t>ene-dic 2019</t>
  </si>
  <si>
    <t>Var. (%)   2020/2019</t>
  </si>
  <si>
    <t>Var % 19/18</t>
  </si>
  <si>
    <t>Part. 2019</t>
  </si>
  <si>
    <t>enero - diciembre*</t>
  </si>
  <si>
    <t/>
  </si>
  <si>
    <t>Avance mensual enero - diciembre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</si>
</sst>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2">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3" fontId="3" fillId="0" borderId="0" xfId="0" applyNumberFormat="1" applyFont="1" applyFill="1" applyBorder="1" applyAlignment="1">
      <alignment horizontal="right" vertical="center"/>
    </xf>
    <xf numFmtId="3" fontId="4" fillId="0" borderId="0" xfId="0" applyNumberFormat="1" applyFont="1" applyFill="1" applyAlignment="1">
      <alignment horizontal="right"/>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9" fontId="2" fillId="0" borderId="0" xfId="58" applyFont="1" applyFill="1" applyBorder="1"/>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0" fontId="4" fillId="0" borderId="29" xfId="0" applyFont="1" applyFill="1" applyBorder="1" applyAlignment="1">
      <alignment horizontal="left"/>
    </xf>
    <xf numFmtId="167" fontId="4" fillId="0" borderId="29" xfId="58" applyNumberFormat="1" applyFont="1" applyFill="1" applyBorder="1"/>
    <xf numFmtId="0" fontId="4" fillId="38" borderId="30" xfId="0" applyFont="1" applyFill="1" applyBorder="1" applyAlignment="1">
      <alignment horizontal="center"/>
    </xf>
    <xf numFmtId="3" fontId="4" fillId="38" borderId="30" xfId="0" applyNumberFormat="1" applyFont="1" applyFill="1" applyBorder="1" applyAlignment="1">
      <alignment horizontal="center"/>
    </xf>
    <xf numFmtId="0" fontId="4" fillId="38" borderId="30" xfId="0" applyFont="1" applyFill="1" applyBorder="1" applyAlignment="1">
      <alignment horizontal="right"/>
    </xf>
    <xf numFmtId="0" fontId="4" fillId="38" borderId="30" xfId="0" applyFont="1" applyFill="1" applyBorder="1" applyAlignment="1">
      <alignment horizontal="center" vertical="center" wrapText="1"/>
    </xf>
    <xf numFmtId="3" fontId="4" fillId="38" borderId="30" xfId="0" applyNumberFormat="1" applyFont="1" applyFill="1" applyBorder="1" applyAlignment="1">
      <alignment horizontal="center" vertical="center" wrapText="1"/>
    </xf>
    <xf numFmtId="3" fontId="5" fillId="0" borderId="26" xfId="0" applyNumberFormat="1" applyFont="1" applyFill="1" applyBorder="1"/>
    <xf numFmtId="167" fontId="5" fillId="0" borderId="26" xfId="58" applyNumberFormat="1" applyFont="1" applyFill="1" applyBorder="1"/>
    <xf numFmtId="166" fontId="5" fillId="38" borderId="30" xfId="0" applyNumberFormat="1" applyFont="1" applyFill="1" applyBorder="1"/>
    <xf numFmtId="3" fontId="4" fillId="38" borderId="30" xfId="0" applyNumberFormat="1" applyFont="1" applyFill="1" applyBorder="1" applyAlignment="1">
      <alignment horizontal="right"/>
    </xf>
    <xf numFmtId="3" fontId="4" fillId="38" borderId="30" xfId="0" applyNumberFormat="1" applyFont="1" applyFill="1" applyBorder="1" applyAlignment="1">
      <alignment horizontal="right" vertical="center" wrapText="1"/>
    </xf>
    <xf numFmtId="3" fontId="1" fillId="0" borderId="29" xfId="0" applyNumberFormat="1" applyFont="1" applyFill="1" applyBorder="1"/>
    <xf numFmtId="167" fontId="2" fillId="0" borderId="0" xfId="58" applyNumberFormat="1" applyFont="1" applyFill="1" applyAlignment="1">
      <alignment vertical="center"/>
    </xf>
    <xf numFmtId="0" fontId="4" fillId="0" borderId="26" xfId="0" applyFont="1" applyFill="1" applyBorder="1" applyAlignment="1">
      <alignment horizontal="left"/>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4" fontId="5" fillId="0" borderId="0" xfId="0" applyNumberFormat="1" applyFont="1" applyFill="1"/>
    <xf numFmtId="4" fontId="5" fillId="0" borderId="0" xfId="58" applyNumberFormat="1" applyFont="1" applyFill="1"/>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xf>
    <xf numFmtId="167" fontId="4" fillId="0" borderId="0" xfId="58" applyNumberFormat="1" applyFont="1" applyFill="1" applyBorder="1" applyAlignment="1">
      <alignment horizontal="center" vertical="center" wrapText="1"/>
    </xf>
    <xf numFmtId="0" fontId="3" fillId="2" borderId="19" xfId="0" applyFont="1" applyFill="1" applyBorder="1" applyAlignment="1">
      <alignment horizontal="center"/>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3" fillId="2" borderId="20" xfId="0" applyFont="1" applyFill="1" applyBorder="1" applyAlignment="1">
      <alignment horizontal="center"/>
    </xf>
    <xf numFmtId="0" fontId="3" fillId="0" borderId="0" xfId="0" applyFont="1" applyFill="1" applyBorder="1" applyAlignment="1">
      <alignment horizontal="center"/>
    </xf>
    <xf numFmtId="0" fontId="3" fillId="0" borderId="6"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38" borderId="20" xfId="0" applyFont="1" applyFill="1" applyBorder="1" applyAlignment="1">
      <alignment horizontal="center"/>
    </xf>
    <xf numFmtId="0" fontId="4" fillId="0" borderId="30" xfId="0" applyFont="1" applyFill="1" applyBorder="1" applyAlignment="1">
      <alignment horizontal="center" vertical="center" wrapText="1"/>
    </xf>
    <xf numFmtId="0" fontId="4" fillId="38" borderId="18" xfId="0" quotePrefix="1" applyFont="1" applyFill="1" applyBorder="1" applyAlignment="1">
      <alignment horizontal="center" vertical="center"/>
    </xf>
    <xf numFmtId="0" fontId="4" fillId="38" borderId="19" xfId="0" quotePrefix="1" applyFont="1" applyFill="1" applyBorder="1" applyAlignment="1">
      <alignment horizontal="center" vertical="center"/>
    </xf>
    <xf numFmtId="0" fontId="4" fillId="0" borderId="24" xfId="0" applyFont="1" applyFill="1" applyBorder="1" applyAlignment="1">
      <alignment horizontal="center" vertical="center" wrapText="1"/>
    </xf>
    <xf numFmtId="0" fontId="4" fillId="38" borderId="18" xfId="0" quotePrefix="1" applyFont="1" applyFill="1" applyBorder="1" applyAlignment="1">
      <alignment horizontal="center" vertical="top"/>
    </xf>
    <xf numFmtId="0" fontId="4" fillId="38" borderId="19" xfId="0" quotePrefix="1" applyFont="1" applyFill="1" applyBorder="1" applyAlignment="1">
      <alignment horizontal="center" vertical="top"/>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51" fillId="0" borderId="3" xfId="0" applyFont="1" applyFill="1" applyBorder="1" applyAlignment="1">
      <alignment horizontal="left" wrapText="1"/>
    </xf>
    <xf numFmtId="0" fontId="2" fillId="0" borderId="28" xfId="0" applyFont="1" applyFill="1" applyBorder="1" applyAlignment="1">
      <alignment horizontal="left" wrapText="1"/>
    </xf>
    <xf numFmtId="0" fontId="3" fillId="0" borderId="4" xfId="0" quotePrefix="1" applyFont="1" applyFill="1" applyBorder="1" applyAlignment="1">
      <alignment horizontal="center" vertic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ene-dic 15</c:v>
                </c:pt>
                <c:pt idx="1">
                  <c:v>ene-dic 16</c:v>
                </c:pt>
                <c:pt idx="2">
                  <c:v>ene-dic 17</c:v>
                </c:pt>
                <c:pt idx="3">
                  <c:v>ene-dic 18</c:v>
                </c:pt>
                <c:pt idx="4">
                  <c:v>ene-dic 19</c:v>
                </c:pt>
              </c:strCache>
            </c:strRef>
          </c:cat>
          <c:val>
            <c:numRef>
              <c:f>balanza_periodos!$U$28:$U$32</c:f>
              <c:numCache>
                <c:formatCode>_-* #,##0\ _p_t_a_-;\-* #,##0\ _p_t_a_-;_-* "-"??\ _p_t_a_-;_-@_-</c:formatCode>
                <c:ptCount val="5"/>
                <c:pt idx="0">
                  <c:v>5149872</c:v>
                </c:pt>
                <c:pt idx="1">
                  <c:v>5924661</c:v>
                </c:pt>
                <c:pt idx="2">
                  <c:v>5619304</c:v>
                </c:pt>
                <c:pt idx="3">
                  <c:v>6124452</c:v>
                </c:pt>
                <c:pt idx="4">
                  <c:v>6242911</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ene-dic 15</c:v>
                </c:pt>
                <c:pt idx="1">
                  <c:v>ene-dic 16</c:v>
                </c:pt>
                <c:pt idx="2">
                  <c:v>ene-dic 17</c:v>
                </c:pt>
                <c:pt idx="3">
                  <c:v>ene-dic 18</c:v>
                </c:pt>
                <c:pt idx="4">
                  <c:v>ene-dic 19</c:v>
                </c:pt>
              </c:strCache>
            </c:strRef>
          </c:cat>
          <c:val>
            <c:numRef>
              <c:f>balanza_periodos!$V$28:$V$32</c:f>
              <c:numCache>
                <c:formatCode>_-* #,##0\ _p_t_a_-;\-* #,##0\ _p_t_a_-;_-* "-"??\ _p_t_a_-;_-@_-</c:formatCode>
                <c:ptCount val="5"/>
                <c:pt idx="0">
                  <c:v>-127785</c:v>
                </c:pt>
                <c:pt idx="1">
                  <c:v>-325421</c:v>
                </c:pt>
                <c:pt idx="2">
                  <c:v>-782654</c:v>
                </c:pt>
                <c:pt idx="3">
                  <c:v>-761884</c:v>
                </c:pt>
                <c:pt idx="4">
                  <c:v>-681921</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ene-dic 15</c:v>
                </c:pt>
                <c:pt idx="1">
                  <c:v>ene-dic 16</c:v>
                </c:pt>
                <c:pt idx="2">
                  <c:v>ene-dic 17</c:v>
                </c:pt>
                <c:pt idx="3">
                  <c:v>ene-dic 18</c:v>
                </c:pt>
                <c:pt idx="4">
                  <c:v>ene-dic 19</c:v>
                </c:pt>
              </c:strCache>
            </c:strRef>
          </c:cat>
          <c:val>
            <c:numRef>
              <c:f>balanza_periodos!$W$28:$W$32</c:f>
              <c:numCache>
                <c:formatCode>_-* #,##0\ _p_t_a_-;\-* #,##0\ _p_t_a_-;_-* "-"??\ _p_t_a_-;_-@_-</c:formatCode>
                <c:ptCount val="5"/>
                <c:pt idx="0">
                  <c:v>4591408</c:v>
                </c:pt>
                <c:pt idx="1">
                  <c:v>4468104</c:v>
                </c:pt>
                <c:pt idx="2">
                  <c:v>4700192</c:v>
                </c:pt>
                <c:pt idx="3">
                  <c:v>5976134</c:v>
                </c:pt>
                <c:pt idx="4">
                  <c:v>4803731</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ene-dic 15</c:v>
                </c:pt>
                <c:pt idx="1">
                  <c:v>ene-dic 16</c:v>
                </c:pt>
                <c:pt idx="2">
                  <c:v>ene-dic 17</c:v>
                </c:pt>
                <c:pt idx="3">
                  <c:v>ene-dic 18</c:v>
                </c:pt>
                <c:pt idx="4">
                  <c:v>ene-dic 19</c:v>
                </c:pt>
              </c:strCache>
            </c:strRef>
          </c:cat>
          <c:val>
            <c:numRef>
              <c:f>balanza_periodos!$X$28:$X$32</c:f>
              <c:numCache>
                <c:formatCode>_-* #,##0\ _p_t_a_-;\-* #,##0\ _p_t_a_-;_-* "-"??\ _p_t_a_-;_-@_-</c:formatCode>
                <c:ptCount val="5"/>
                <c:pt idx="0">
                  <c:v>9613495</c:v>
                </c:pt>
                <c:pt idx="1">
                  <c:v>10067344</c:v>
                </c:pt>
                <c:pt idx="2">
                  <c:v>9536842</c:v>
                </c:pt>
                <c:pt idx="3">
                  <c:v>11338702</c:v>
                </c:pt>
                <c:pt idx="4">
                  <c:v>10364721</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marzo 2019</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México</c:v>
                </c:pt>
                <c:pt idx="7">
                  <c:v>Perú</c:v>
                </c:pt>
                <c:pt idx="8">
                  <c:v>Ecuador</c:v>
                </c:pt>
                <c:pt idx="9">
                  <c:v>Alemania</c:v>
                </c:pt>
                <c:pt idx="10">
                  <c:v>España</c:v>
                </c:pt>
                <c:pt idx="11">
                  <c:v>Holanda</c:v>
                </c:pt>
                <c:pt idx="12">
                  <c:v>Colombia</c:v>
                </c:pt>
                <c:pt idx="13">
                  <c:v>Bélgica</c:v>
                </c:pt>
                <c:pt idx="14">
                  <c:v>Francia</c:v>
                </c:pt>
              </c:strCache>
            </c:strRef>
          </c:cat>
          <c:val>
            <c:numRef>
              <c:f>'prin paises exp e imp'!$D$55:$D$69</c:f>
              <c:numCache>
                <c:formatCode>#,##0</c:formatCode>
                <c:ptCount val="15"/>
                <c:pt idx="0">
                  <c:v>1511898.783400001</c:v>
                </c:pt>
                <c:pt idx="1">
                  <c:v>995791.23929000029</c:v>
                </c:pt>
                <c:pt idx="2">
                  <c:v>977575.4038000002</c:v>
                </c:pt>
                <c:pt idx="3">
                  <c:v>681359.20966000017</c:v>
                </c:pt>
                <c:pt idx="4">
                  <c:v>219022.50229999999</c:v>
                </c:pt>
                <c:pt idx="5">
                  <c:v>167702.10048000005</c:v>
                </c:pt>
                <c:pt idx="6">
                  <c:v>147674.43814999997</c:v>
                </c:pt>
                <c:pt idx="7">
                  <c:v>139239.67760000011</c:v>
                </c:pt>
                <c:pt idx="8">
                  <c:v>135878.96936999998</c:v>
                </c:pt>
                <c:pt idx="9">
                  <c:v>133540.85818000004</c:v>
                </c:pt>
                <c:pt idx="10">
                  <c:v>126262.82657</c:v>
                </c:pt>
                <c:pt idx="11">
                  <c:v>117001.56112000001</c:v>
                </c:pt>
                <c:pt idx="12">
                  <c:v>112650.48289000001</c:v>
                </c:pt>
                <c:pt idx="13">
                  <c:v>97694.408630000034</c:v>
                </c:pt>
                <c:pt idx="14">
                  <c:v>85786.536229999998</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México</c:v>
                </c:pt>
                <c:pt idx="6">
                  <c:v>Reino Unido</c:v>
                </c:pt>
                <c:pt idx="7">
                  <c:v>Brasil</c:v>
                </c:pt>
                <c:pt idx="8">
                  <c:v>Alemania</c:v>
                </c:pt>
                <c:pt idx="9">
                  <c:v>Perú</c:v>
                </c:pt>
                <c:pt idx="10">
                  <c:v>Canadá</c:v>
                </c:pt>
                <c:pt idx="11">
                  <c:v>Italia</c:v>
                </c:pt>
                <c:pt idx="12">
                  <c:v>Colombia</c:v>
                </c:pt>
                <c:pt idx="13">
                  <c:v>Taiwán</c:v>
                </c:pt>
                <c:pt idx="14">
                  <c:v>Rusia</c:v>
                </c:pt>
              </c:strCache>
            </c:strRef>
          </c:cat>
          <c:val>
            <c:numRef>
              <c:f>'prin paises exp e imp'!$D$7:$D$21</c:f>
              <c:numCache>
                <c:formatCode>#,##0</c:formatCode>
                <c:ptCount val="15"/>
                <c:pt idx="0">
                  <c:v>4585674.5732700024</c:v>
                </c:pt>
                <c:pt idx="1">
                  <c:v>3271812.140439996</c:v>
                </c:pt>
                <c:pt idx="2">
                  <c:v>915196.18087000027</c:v>
                </c:pt>
                <c:pt idx="3">
                  <c:v>793008.50072999916</c:v>
                </c:pt>
                <c:pt idx="4">
                  <c:v>662962.61335000023</c:v>
                </c:pt>
                <c:pt idx="5">
                  <c:v>557303.30894000013</c:v>
                </c:pt>
                <c:pt idx="6">
                  <c:v>534489.15493999992</c:v>
                </c:pt>
                <c:pt idx="7">
                  <c:v>403507.09360999975</c:v>
                </c:pt>
                <c:pt idx="8">
                  <c:v>370280.65186999989</c:v>
                </c:pt>
                <c:pt idx="9">
                  <c:v>356856.57414999994</c:v>
                </c:pt>
                <c:pt idx="10">
                  <c:v>327250.41036000021</c:v>
                </c:pt>
                <c:pt idx="11">
                  <c:v>313006.29761000007</c:v>
                </c:pt>
                <c:pt idx="12">
                  <c:v>304681.69779999985</c:v>
                </c:pt>
                <c:pt idx="13">
                  <c:v>269379.05570999999</c:v>
                </c:pt>
                <c:pt idx="14">
                  <c:v>248857.95291000008</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marzo 2019</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solidFill>
              <a:schemeClr val="accent1">
                <a:tint val="46000"/>
              </a:schemeClr>
            </a:solidFill>
            <a:ln>
              <a:noFill/>
            </a:ln>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5877594.762360001</c:v>
                </c:pt>
                <c:pt idx="1">
                  <c:v>2707289.4007099997</c:v>
                </c:pt>
                <c:pt idx="2">
                  <c:v>1948119.4641700001</c:v>
                </c:pt>
                <c:pt idx="3">
                  <c:v>1244057.40867</c:v>
                </c:pt>
                <c:pt idx="4">
                  <c:v>1099266.46315</c:v>
                </c:pt>
                <c:pt idx="5">
                  <c:v>1171959.5930199998</c:v>
                </c:pt>
                <c:pt idx="6">
                  <c:v>790775.05317000009</c:v>
                </c:pt>
                <c:pt idx="7">
                  <c:v>395868.17831000005</c:v>
                </c:pt>
                <c:pt idx="8">
                  <c:v>355553.49606999976</c:v>
                </c:pt>
                <c:pt idx="9">
                  <c:v>161407.08358999999</c:v>
                </c:pt>
                <c:pt idx="10">
                  <c:v>216612.41750999997</c:v>
                </c:pt>
                <c:pt idx="11">
                  <c:v>44599.857830000001</c:v>
                </c:pt>
                <c:pt idx="12">
                  <c:v>32352.248609999991</c:v>
                </c:pt>
                <c:pt idx="13">
                  <c:v>12516.602169999998</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82"/>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marzo 2019</c:v>
            </c:pt>
          </c:strCache>
        </c:strRef>
      </c:tx>
      <c:layout>
        <c:manualLayout>
          <c:xMode val="edge"/>
          <c:yMode val="edge"/>
          <c:x val="0.30296184819900923"/>
          <c:y val="1.746735523396233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tint val="50000"/>
                    <a:satMod val="300000"/>
                  </a:schemeClr>
                </a:gs>
                <a:gs pos="35000">
                  <a:schemeClr val="accent1">
                    <a:shade val="45000"/>
                    <a:tint val="37000"/>
                    <a:satMod val="300000"/>
                  </a:schemeClr>
                </a:gs>
                <a:gs pos="100000">
                  <a:schemeClr val="accent1">
                    <a:shade val="45000"/>
                    <a:tint val="15000"/>
                    <a:satMod val="350000"/>
                  </a:schemeClr>
                </a:gs>
              </a:gsLst>
              <a:lin ang="16200000" scaled="1"/>
            </a:gradFill>
            <a:ln w="9525" cap="flat" cmpd="sng" algn="ctr">
              <a:solidFill>
                <a:schemeClr val="accent1">
                  <a:shade val="45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1575485.8726900003</c:v>
                </c:pt>
                <c:pt idx="1">
                  <c:v>933629.34780000022</c:v>
                </c:pt>
                <c:pt idx="2" formatCode="_(* #,##0_);_(* \(#,##0\);_(* &quot;-&quot;_);_(@_)">
                  <c:v>966371.18585000059</c:v>
                </c:pt>
                <c:pt idx="3">
                  <c:v>377304.83338999993</c:v>
                </c:pt>
                <c:pt idx="4">
                  <c:v>303014.30154000001</c:v>
                </c:pt>
                <c:pt idx="5">
                  <c:v>260092</c:v>
                </c:pt>
                <c:pt idx="6" formatCode="_(* #,##0_);_(* \(#,##0\);_(* &quot;-&quot;_);_(@_)">
                  <c:v>356386.35795999988</c:v>
                </c:pt>
                <c:pt idx="7">
                  <c:v>249699.16590999992</c:v>
                </c:pt>
                <c:pt idx="8">
                  <c:v>142156.13679000005</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0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tint val="50000"/>
                          <a:satMod val="300000"/>
                        </a:schemeClr>
                      </a:gs>
                      <a:gs pos="35000">
                        <a:schemeClr val="accent1">
                          <a:shade val="61000"/>
                          <a:tint val="37000"/>
                          <a:satMod val="300000"/>
                        </a:schemeClr>
                      </a:gs>
                      <a:gs pos="100000">
                        <a:schemeClr val="accent1">
                          <a:shade val="61000"/>
                          <a:tint val="15000"/>
                          <a:satMod val="350000"/>
                        </a:schemeClr>
                      </a:gs>
                    </a:gsLst>
                    <a:lin ang="16200000" scaled="1"/>
                  </a:gradFill>
                  <a:ln w="9525" cap="flat" cmpd="sng" algn="ctr">
                    <a:solidFill>
                      <a:schemeClr val="accent1">
                        <a:shade val="61000"/>
                        <a:shade val="95000"/>
                      </a:schemeClr>
                    </a:solidFill>
                    <a:round/>
                  </a:ln>
                  <a:effectLst>
                    <a:outerShdw blurRad="40000" dist="20000" dir="5400000" rotWithShape="0">
                      <a:srgbClr val="000000">
                        <a:alpha val="38000"/>
                      </a:srgbClr>
                    </a:outerShdw>
                  </a:effectLst>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tint val="50000"/>
                          <a:satMod val="300000"/>
                        </a:schemeClr>
                      </a:gs>
                      <a:gs pos="35000">
                        <a:schemeClr val="accent1">
                          <a:shade val="76000"/>
                          <a:tint val="37000"/>
                          <a:satMod val="300000"/>
                        </a:schemeClr>
                      </a:gs>
                      <a:gs pos="100000">
                        <a:schemeClr val="accent1">
                          <a:shade val="76000"/>
                          <a:tint val="15000"/>
                          <a:satMod val="350000"/>
                        </a:schemeClr>
                      </a:gs>
                    </a:gsLst>
                    <a:lin ang="16200000" scaled="1"/>
                  </a:gradFill>
                  <a:ln w="9525" cap="flat" cmpd="sng" algn="ctr">
                    <a:solidFill>
                      <a:schemeClr val="accent1">
                        <a:shade val="7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tint val="50000"/>
                          <a:satMod val="300000"/>
                        </a:schemeClr>
                      </a:gs>
                      <a:gs pos="35000">
                        <a:schemeClr val="accent1">
                          <a:tint val="46000"/>
                          <a:tint val="37000"/>
                          <a:satMod val="300000"/>
                        </a:schemeClr>
                      </a:gs>
                      <a:gs pos="100000">
                        <a:schemeClr val="accent1">
                          <a:tint val="46000"/>
                          <a:tint val="15000"/>
                          <a:satMod val="350000"/>
                        </a:schemeClr>
                      </a:gs>
                    </a:gsLst>
                    <a:lin ang="16200000" scaled="1"/>
                  </a:gradFill>
                  <a:ln w="9525" cap="flat" cmpd="sng" algn="ctr">
                    <a:solidFill>
                      <a:schemeClr val="accent1">
                        <a:tint val="4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5877594.762360001</c:v>
                      </c:pt>
                      <c:pt idx="1">
                        <c:v>1099266.46315</c:v>
                      </c:pt>
                      <c:pt idx="2">
                        <c:v>395868.17831000005</c:v>
                      </c:pt>
                      <c:pt idx="3">
                        <c:v>44599.857830000001</c:v>
                      </c:pt>
                      <c:pt idx="4">
                        <c:v>32352.248609999991</c:v>
                      </c:pt>
                      <c:pt idx="5">
                        <c:v>12516.602169999998</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2014</c:v>
                </c:pt>
                <c:pt idx="1">
                  <c:v>2015</c:v>
                </c:pt>
                <c:pt idx="2">
                  <c:v>2016</c:v>
                </c:pt>
                <c:pt idx="3">
                  <c:v>2017</c:v>
                </c:pt>
                <c:pt idx="4">
                  <c:v>2018</c:v>
                </c:pt>
              </c:numCache>
            </c:numRef>
          </c:cat>
          <c:val>
            <c:numRef>
              <c:f>balanza_anuales!$U$27:$U$31</c:f>
              <c:numCache>
                <c:formatCode>_-* #,##0\ _p_t_a_-;\-* #,##0\ _p_t_a_-;_-* "-"??\ _p_t_a_-;_-@_-</c:formatCode>
                <c:ptCount val="5"/>
                <c:pt idx="0">
                  <c:v>5424524</c:v>
                </c:pt>
                <c:pt idx="1">
                  <c:v>5149872</c:v>
                </c:pt>
                <c:pt idx="2">
                  <c:v>5924661</c:v>
                </c:pt>
                <c:pt idx="3">
                  <c:v>5619304</c:v>
                </c:pt>
                <c:pt idx="4">
                  <c:v>6124452</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2014</c:v>
                </c:pt>
                <c:pt idx="1">
                  <c:v>2015</c:v>
                </c:pt>
                <c:pt idx="2">
                  <c:v>2016</c:v>
                </c:pt>
                <c:pt idx="3">
                  <c:v>2017</c:v>
                </c:pt>
                <c:pt idx="4">
                  <c:v>2018</c:v>
                </c:pt>
              </c:numCache>
            </c:numRef>
          </c:cat>
          <c:val>
            <c:numRef>
              <c:f>balanza_anuales!$V$27:$V$31</c:f>
              <c:numCache>
                <c:formatCode>_-* #,##0\ _p_t_a_-;\-* #,##0\ _p_t_a_-;_-* "-"??\ _p_t_a_-;_-@_-</c:formatCode>
                <c:ptCount val="5"/>
                <c:pt idx="0">
                  <c:v>-195643</c:v>
                </c:pt>
                <c:pt idx="1">
                  <c:v>-127785</c:v>
                </c:pt>
                <c:pt idx="2">
                  <c:v>-325421</c:v>
                </c:pt>
                <c:pt idx="3">
                  <c:v>-782654</c:v>
                </c:pt>
                <c:pt idx="4">
                  <c:v>-761884</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2014</c:v>
                </c:pt>
                <c:pt idx="1">
                  <c:v>2015</c:v>
                </c:pt>
                <c:pt idx="2">
                  <c:v>2016</c:v>
                </c:pt>
                <c:pt idx="3">
                  <c:v>2017</c:v>
                </c:pt>
                <c:pt idx="4">
                  <c:v>2018</c:v>
                </c:pt>
              </c:numCache>
            </c:numRef>
          </c:cat>
          <c:val>
            <c:numRef>
              <c:f>balanza_anuales!$W$27:$W$31</c:f>
              <c:numCache>
                <c:formatCode>_-* #,##0\ _p_t_a_-;\-* #,##0\ _p_t_a_-;_-* "-"??\ _p_t_a_-;_-@_-</c:formatCode>
                <c:ptCount val="5"/>
                <c:pt idx="0">
                  <c:v>5149868</c:v>
                </c:pt>
                <c:pt idx="1">
                  <c:v>4591408</c:v>
                </c:pt>
                <c:pt idx="2">
                  <c:v>4468104</c:v>
                </c:pt>
                <c:pt idx="3">
                  <c:v>4700192</c:v>
                </c:pt>
                <c:pt idx="4">
                  <c:v>5976134</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2014</c:v>
                </c:pt>
                <c:pt idx="1">
                  <c:v>2015</c:v>
                </c:pt>
                <c:pt idx="2">
                  <c:v>2016</c:v>
                </c:pt>
                <c:pt idx="3">
                  <c:v>2017</c:v>
                </c:pt>
                <c:pt idx="4">
                  <c:v>2018</c:v>
                </c:pt>
              </c:numCache>
            </c:numRef>
          </c:cat>
          <c:val>
            <c:numRef>
              <c:f>balanza_anuales!$X$27:$X$31</c:f>
              <c:numCache>
                <c:formatCode>_-* #,##0\ _p_t_a_-;\-* #,##0\ _p_t_a_-;_-* "-"??\ _p_t_a_-;_-@_-</c:formatCode>
                <c:ptCount val="5"/>
                <c:pt idx="0">
                  <c:v>10378749</c:v>
                </c:pt>
                <c:pt idx="1">
                  <c:v>9613495</c:v>
                </c:pt>
                <c:pt idx="2">
                  <c:v>10067344</c:v>
                </c:pt>
                <c:pt idx="3">
                  <c:v>9536842</c:v>
                </c:pt>
                <c:pt idx="4">
                  <c:v>11338702</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ene-dic 15</c:v>
                </c:pt>
                <c:pt idx="1">
                  <c:v>ene-dic 16</c:v>
                </c:pt>
                <c:pt idx="2">
                  <c:v>ene-dic 17</c:v>
                </c:pt>
                <c:pt idx="3">
                  <c:v>ene-dic 18</c:v>
                </c:pt>
                <c:pt idx="4">
                  <c:v>ene-dic 19</c:v>
                </c:pt>
              </c:strCache>
            </c:strRef>
          </c:cat>
          <c:val>
            <c:numRef>
              <c:f>evolución_comercio!$R$3:$R$7</c:f>
              <c:numCache>
                <c:formatCode>_-* #,##0\ _p_t_a_-;\-* #,##0\ _p_t_a_-;_-* "-"??\ _p_t_a_-;_-@_-</c:formatCode>
                <c:ptCount val="5"/>
                <c:pt idx="0">
                  <c:v>8623933</c:v>
                </c:pt>
                <c:pt idx="1">
                  <c:v>9250572</c:v>
                </c:pt>
                <c:pt idx="2">
                  <c:v>9238481</c:v>
                </c:pt>
                <c:pt idx="3">
                  <c:v>10209380</c:v>
                </c:pt>
                <c:pt idx="4">
                  <c:v>10190231</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ene-dic 15</c:v>
                </c:pt>
                <c:pt idx="1">
                  <c:v>ene-dic 16</c:v>
                </c:pt>
                <c:pt idx="2">
                  <c:v>ene-dic 17</c:v>
                </c:pt>
                <c:pt idx="3">
                  <c:v>ene-dic 18</c:v>
                </c:pt>
                <c:pt idx="4">
                  <c:v>ene-dic 19</c:v>
                </c:pt>
              </c:strCache>
            </c:strRef>
          </c:cat>
          <c:val>
            <c:numRef>
              <c:f>evolución_comercio!$S$3:$S$7</c:f>
              <c:numCache>
                <c:formatCode>_-* #,##0\ _p_t_a_-;\-* #,##0\ _p_t_a_-;_-* "-"??\ _p_t_a_-;_-@_-</c:formatCode>
                <c:ptCount val="5"/>
                <c:pt idx="0">
                  <c:v>1338945</c:v>
                </c:pt>
                <c:pt idx="1">
                  <c:v>1236616</c:v>
                </c:pt>
                <c:pt idx="2">
                  <c:v>1182554</c:v>
                </c:pt>
                <c:pt idx="3">
                  <c:v>1380778</c:v>
                </c:pt>
                <c:pt idx="4">
                  <c:v>1458841</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ene-dic 15</c:v>
                </c:pt>
                <c:pt idx="1">
                  <c:v>ene-dic 16</c:v>
                </c:pt>
                <c:pt idx="2">
                  <c:v>ene-dic 17</c:v>
                </c:pt>
                <c:pt idx="3">
                  <c:v>ene-dic 18</c:v>
                </c:pt>
                <c:pt idx="4">
                  <c:v>ene-dic 19</c:v>
                </c:pt>
              </c:strCache>
            </c:strRef>
          </c:cat>
          <c:val>
            <c:numRef>
              <c:f>evolución_comercio!$T$3:$T$7</c:f>
              <c:numCache>
                <c:formatCode>_-* #,##0\ _p_t_a_-;\-* #,##0\ _p_t_a_-;_-* "-"??\ _p_t_a_-;_-@_-</c:formatCode>
                <c:ptCount val="5"/>
                <c:pt idx="0">
                  <c:v>4854159</c:v>
                </c:pt>
                <c:pt idx="1">
                  <c:v>4722907</c:v>
                </c:pt>
                <c:pt idx="2">
                  <c:v>4960800</c:v>
                </c:pt>
                <c:pt idx="3">
                  <c:v>6307561</c:v>
                </c:pt>
                <c:pt idx="4">
                  <c:v>5063823</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ene-dic 15</c:v>
                </c:pt>
                <c:pt idx="1">
                  <c:v>ene-dic 16</c:v>
                </c:pt>
                <c:pt idx="2">
                  <c:v>ene-dic 17</c:v>
                </c:pt>
                <c:pt idx="3">
                  <c:v>ene-dic 18</c:v>
                </c:pt>
                <c:pt idx="4">
                  <c:v>ene-dic 19</c:v>
                </c:pt>
              </c:strCache>
            </c:strRef>
          </c:cat>
          <c:val>
            <c:numRef>
              <c:f>evolución_comercio!$U$3:$U$7</c:f>
              <c:numCache>
                <c:formatCode>_-* #,##0\ _p_t_a_-;\-* #,##0\ _p_t_a_-;_-* "-"??\ _p_t_a_-;_-@_-</c:formatCode>
                <c:ptCount val="5"/>
                <c:pt idx="0">
                  <c:v>14817037</c:v>
                </c:pt>
                <c:pt idx="1">
                  <c:v>15210095</c:v>
                </c:pt>
                <c:pt idx="2">
                  <c:v>15381835</c:v>
                </c:pt>
                <c:pt idx="3">
                  <c:v>17897719</c:v>
                </c:pt>
                <c:pt idx="4">
                  <c:v>16712895</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ene-dic 15</c:v>
                </c:pt>
                <c:pt idx="1">
                  <c:v>ene-dic 16</c:v>
                </c:pt>
                <c:pt idx="2">
                  <c:v>ene-dic 17</c:v>
                </c:pt>
                <c:pt idx="3">
                  <c:v>ene-dic 18</c:v>
                </c:pt>
                <c:pt idx="4">
                  <c:v>ene-dic 19</c:v>
                </c:pt>
              </c:strCache>
            </c:strRef>
          </c:cat>
          <c:val>
            <c:numRef>
              <c:f>evolución_comercio!$R$12:$R$16</c:f>
              <c:numCache>
                <c:formatCode>_-* #,##0\ _p_t_a_-;\-* #,##0\ _p_t_a_-;_-* "-"??\ _p_t_a_-;_-@_-</c:formatCode>
                <c:ptCount val="5"/>
                <c:pt idx="0">
                  <c:v>3474061</c:v>
                </c:pt>
                <c:pt idx="1">
                  <c:v>3325911</c:v>
                </c:pt>
                <c:pt idx="2">
                  <c:v>3619177</c:v>
                </c:pt>
                <c:pt idx="3">
                  <c:v>4084928</c:v>
                </c:pt>
                <c:pt idx="4">
                  <c:v>3947320</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ene-dic 15</c:v>
                </c:pt>
                <c:pt idx="1">
                  <c:v>ene-dic 16</c:v>
                </c:pt>
                <c:pt idx="2">
                  <c:v>ene-dic 17</c:v>
                </c:pt>
                <c:pt idx="3">
                  <c:v>ene-dic 18</c:v>
                </c:pt>
                <c:pt idx="4">
                  <c:v>ene-dic 19</c:v>
                </c:pt>
              </c:strCache>
            </c:strRef>
          </c:cat>
          <c:val>
            <c:numRef>
              <c:f>evolución_comercio!$S$12:$S$16</c:f>
              <c:numCache>
                <c:formatCode>_-* #,##0\ _p_t_a_-;\-* #,##0\ _p_t_a_-;_-* "-"??\ _p_t_a_-;_-@_-</c:formatCode>
                <c:ptCount val="5"/>
                <c:pt idx="0">
                  <c:v>1466730</c:v>
                </c:pt>
                <c:pt idx="1">
                  <c:v>1562037</c:v>
                </c:pt>
                <c:pt idx="2">
                  <c:v>1965208</c:v>
                </c:pt>
                <c:pt idx="3">
                  <c:v>2142662</c:v>
                </c:pt>
                <c:pt idx="4">
                  <c:v>2140762</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ene-dic 15</c:v>
                </c:pt>
                <c:pt idx="1">
                  <c:v>ene-dic 16</c:v>
                </c:pt>
                <c:pt idx="2">
                  <c:v>ene-dic 17</c:v>
                </c:pt>
                <c:pt idx="3">
                  <c:v>ene-dic 18</c:v>
                </c:pt>
                <c:pt idx="4">
                  <c:v>ene-dic 19</c:v>
                </c:pt>
              </c:strCache>
            </c:strRef>
          </c:cat>
          <c:val>
            <c:numRef>
              <c:f>evolución_comercio!$T$12:$T$16</c:f>
              <c:numCache>
                <c:formatCode>_-* #,##0\ _p_t_a_-;\-* #,##0\ _p_t_a_-;_-* "-"??\ _p_t_a_-;_-@_-</c:formatCode>
                <c:ptCount val="5"/>
                <c:pt idx="0">
                  <c:v>262751</c:v>
                </c:pt>
                <c:pt idx="1">
                  <c:v>254803</c:v>
                </c:pt>
                <c:pt idx="2">
                  <c:v>260608</c:v>
                </c:pt>
                <c:pt idx="3">
                  <c:v>331427</c:v>
                </c:pt>
                <c:pt idx="4">
                  <c:v>260092</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ene-dic 15</c:v>
                </c:pt>
                <c:pt idx="1">
                  <c:v>ene-dic 16</c:v>
                </c:pt>
                <c:pt idx="2">
                  <c:v>ene-dic 17</c:v>
                </c:pt>
                <c:pt idx="3">
                  <c:v>ene-dic 18</c:v>
                </c:pt>
                <c:pt idx="4">
                  <c:v>ene-dic 19</c:v>
                </c:pt>
              </c:strCache>
            </c:strRef>
          </c:cat>
          <c:val>
            <c:numRef>
              <c:f>evolución_comercio!$U$12:$U$16</c:f>
              <c:numCache>
                <c:formatCode>_-* #,##0\ _p_t_a_-;\-* #,##0\ _p_t_a_-;_-* "-"??\ _p_t_a_-;_-@_-</c:formatCode>
                <c:ptCount val="5"/>
                <c:pt idx="0">
                  <c:v>5203542</c:v>
                </c:pt>
                <c:pt idx="1">
                  <c:v>5142751</c:v>
                </c:pt>
                <c:pt idx="2">
                  <c:v>5844993</c:v>
                </c:pt>
                <c:pt idx="3">
                  <c:v>6559017</c:v>
                </c:pt>
                <c:pt idx="4">
                  <c:v>6348174</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6917526</c:v>
                </c:pt>
                <c:pt idx="1">
                  <c:v>9795368</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10190231</c:v>
                </c:pt>
                <c:pt idx="1">
                  <c:v>1458840</c:v>
                </c:pt>
                <c:pt idx="2">
                  <c:v>5063823</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7566406.5230000019</c:v>
                </c:pt>
                <c:pt idx="1">
                  <c:v>584939.27126999991</c:v>
                </c:pt>
                <c:pt idx="2">
                  <c:v>4156365.8597399965</c:v>
                </c:pt>
                <c:pt idx="3">
                  <c:v>2749658.461769999</c:v>
                </c:pt>
                <c:pt idx="4">
                  <c:v>1655524.8842200041</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445218.67146000074</c:v>
                </c:pt>
                <c:pt idx="1">
                  <c:v>3222257.428890002</c:v>
                </c:pt>
                <c:pt idx="2">
                  <c:v>1362488.1797400003</c:v>
                </c:pt>
                <c:pt idx="3">
                  <c:v>784414.08810000005</c:v>
                </c:pt>
                <c:pt idx="4">
                  <c:v>533795.63180999644</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82</xdr:row>
      <xdr:rowOff>129540</xdr:rowOff>
    </xdr:from>
    <xdr:to>
      <xdr:col>10</xdr:col>
      <xdr:colOff>579120</xdr:colOff>
      <xdr:row>109</xdr:row>
      <xdr:rowOff>38100</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election activeCell="C13" sqref="C13:H13"/>
    </sheetView>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36"/>
      <c r="B1" s="137"/>
      <c r="C1" s="137"/>
      <c r="D1" s="137"/>
      <c r="E1" s="137"/>
      <c r="F1" s="137"/>
      <c r="G1" s="137"/>
      <c r="H1" s="138"/>
      <c r="I1" s="138"/>
    </row>
    <row r="2" spans="1:9" ht="15" x14ac:dyDescent="0.25">
      <c r="A2" s="137"/>
      <c r="B2" s="137"/>
      <c r="C2" s="137"/>
      <c r="D2" s="137"/>
      <c r="E2" s="137"/>
      <c r="F2" s="137"/>
      <c r="G2" s="137"/>
      <c r="H2" s="138"/>
      <c r="I2" s="138"/>
    </row>
    <row r="3" spans="1:9" ht="15.75" x14ac:dyDescent="0.25">
      <c r="A3" s="136"/>
      <c r="B3" s="137"/>
      <c r="C3" s="137"/>
      <c r="D3" s="137"/>
      <c r="E3" s="137"/>
      <c r="F3" s="137"/>
      <c r="G3" s="137"/>
      <c r="H3" s="138"/>
      <c r="I3" s="138"/>
    </row>
    <row r="4" spans="1:9" ht="15" x14ac:dyDescent="0.25">
      <c r="A4" s="137"/>
      <c r="B4" s="137"/>
      <c r="C4" s="137"/>
      <c r="D4" s="139"/>
      <c r="E4" s="137"/>
      <c r="F4" s="137"/>
      <c r="G4" s="137"/>
      <c r="H4" s="138"/>
      <c r="I4" s="138"/>
    </row>
    <row r="5" spans="1:9" ht="15.75" x14ac:dyDescent="0.25">
      <c r="A5" s="136"/>
      <c r="B5" s="137"/>
      <c r="C5" s="137"/>
      <c r="D5" s="140"/>
      <c r="E5" s="137"/>
      <c r="F5" s="137"/>
      <c r="G5" s="137"/>
      <c r="H5" s="138"/>
      <c r="I5" s="138"/>
    </row>
    <row r="6" spans="1:9" ht="15.75" x14ac:dyDescent="0.25">
      <c r="A6" s="136"/>
      <c r="B6" s="137"/>
      <c r="C6" s="137"/>
      <c r="D6" s="137"/>
      <c r="E6" s="137"/>
      <c r="F6" s="137"/>
      <c r="G6" s="137"/>
      <c r="H6" s="138"/>
      <c r="I6" s="138"/>
    </row>
    <row r="7" spans="1:9" ht="15.75" x14ac:dyDescent="0.25">
      <c r="A7" s="136"/>
      <c r="B7" s="137"/>
      <c r="C7" s="137"/>
      <c r="D7" s="137"/>
      <c r="E7" s="137"/>
      <c r="F7" s="137"/>
      <c r="G7" s="137"/>
      <c r="H7" s="138"/>
      <c r="I7" s="138"/>
    </row>
    <row r="8" spans="1:9" ht="15" x14ac:dyDescent="0.25">
      <c r="A8" s="137"/>
      <c r="B8" s="137"/>
      <c r="C8" s="137"/>
      <c r="D8" s="139"/>
      <c r="E8" s="137"/>
      <c r="F8" s="137"/>
      <c r="G8" s="137"/>
      <c r="H8" s="138"/>
      <c r="I8" s="138"/>
    </row>
    <row r="9" spans="1:9" ht="15.75" x14ac:dyDescent="0.25">
      <c r="A9" s="141"/>
      <c r="B9" s="137"/>
      <c r="C9" s="137"/>
      <c r="D9" s="137"/>
      <c r="E9" s="137"/>
      <c r="F9" s="137"/>
      <c r="G9" s="137"/>
      <c r="H9" s="138"/>
      <c r="I9" s="138"/>
    </row>
    <row r="10" spans="1:9" ht="15.75" x14ac:dyDescent="0.25">
      <c r="A10" s="136"/>
      <c r="B10" s="137"/>
      <c r="C10" s="137"/>
      <c r="D10" s="137"/>
      <c r="E10" s="137"/>
      <c r="F10" s="137"/>
      <c r="G10" s="137"/>
      <c r="H10" s="138"/>
      <c r="I10" s="138"/>
    </row>
    <row r="11" spans="1:9" ht="15.75" x14ac:dyDescent="0.25">
      <c r="A11" s="136"/>
      <c r="B11" s="137"/>
      <c r="C11" s="137"/>
      <c r="D11" s="137"/>
      <c r="E11" s="137"/>
      <c r="F11" s="137"/>
      <c r="G11" s="137"/>
      <c r="H11" s="138"/>
      <c r="I11" s="138"/>
    </row>
    <row r="12" spans="1:9" ht="15.75" x14ac:dyDescent="0.25">
      <c r="A12" s="136"/>
      <c r="B12" s="137"/>
      <c r="C12" s="137"/>
      <c r="D12" s="137"/>
      <c r="E12" s="137"/>
      <c r="F12" s="137"/>
      <c r="G12" s="137"/>
      <c r="H12" s="138"/>
      <c r="I12" s="138"/>
    </row>
    <row r="13" spans="1:9" ht="19.5" x14ac:dyDescent="0.25">
      <c r="A13" s="137"/>
      <c r="B13" s="137"/>
      <c r="C13" s="354" t="s">
        <v>271</v>
      </c>
      <c r="D13" s="354"/>
      <c r="E13" s="354"/>
      <c r="F13" s="354"/>
      <c r="G13" s="354"/>
      <c r="H13" s="354"/>
      <c r="I13" s="138"/>
    </row>
    <row r="14" spans="1:9" ht="19.5" x14ac:dyDescent="0.25">
      <c r="A14" s="137"/>
      <c r="B14" s="137"/>
      <c r="C14" s="354" t="s">
        <v>272</v>
      </c>
      <c r="D14" s="354"/>
      <c r="E14" s="354"/>
      <c r="F14" s="354"/>
      <c r="G14" s="354"/>
      <c r="H14" s="354"/>
      <c r="I14" s="138"/>
    </row>
    <row r="15" spans="1:9" ht="15" x14ac:dyDescent="0.25">
      <c r="A15" s="137"/>
      <c r="B15" s="137"/>
      <c r="C15" s="137"/>
      <c r="D15" s="137"/>
      <c r="E15" s="137"/>
      <c r="F15" s="137"/>
      <c r="G15" s="137"/>
      <c r="H15" s="138"/>
      <c r="I15" s="138"/>
    </row>
    <row r="16" spans="1:9" ht="15" x14ac:dyDescent="0.25">
      <c r="A16" s="137"/>
      <c r="B16" s="137"/>
      <c r="C16" s="137"/>
      <c r="D16" s="345"/>
      <c r="E16" s="137"/>
      <c r="F16" s="137"/>
      <c r="G16" s="137"/>
      <c r="H16" s="138"/>
      <c r="I16" s="138"/>
    </row>
    <row r="17" spans="1:9" ht="15.75" x14ac:dyDescent="0.25">
      <c r="A17" s="137"/>
      <c r="B17" s="137"/>
      <c r="C17" s="142" t="s">
        <v>518</v>
      </c>
      <c r="D17" s="142"/>
      <c r="E17" s="142"/>
      <c r="F17" s="142"/>
      <c r="G17" s="142"/>
      <c r="H17" s="138"/>
      <c r="I17" s="138"/>
    </row>
    <row r="18" spans="1:9" ht="15" x14ac:dyDescent="0.25">
      <c r="A18" s="137"/>
      <c r="B18" s="137"/>
      <c r="C18" s="138"/>
      <c r="D18" s="137"/>
      <c r="E18" s="137"/>
      <c r="F18" s="137"/>
      <c r="G18" s="137"/>
      <c r="H18" s="138"/>
      <c r="I18" s="138"/>
    </row>
    <row r="19" spans="1:9" ht="15" x14ac:dyDescent="0.25">
      <c r="A19" s="137"/>
      <c r="B19" s="137"/>
      <c r="C19" s="137"/>
      <c r="D19" s="137"/>
      <c r="E19" s="137"/>
      <c r="F19" s="137"/>
      <c r="G19" s="137"/>
      <c r="H19" s="138"/>
      <c r="I19" s="138"/>
    </row>
    <row r="20" spans="1:9" ht="15" x14ac:dyDescent="0.25">
      <c r="A20" s="137"/>
      <c r="B20" s="137"/>
      <c r="C20" s="137"/>
      <c r="D20" s="137"/>
      <c r="E20" s="137"/>
      <c r="F20" s="137"/>
      <c r="G20" s="137"/>
      <c r="H20" s="138"/>
      <c r="I20" s="138"/>
    </row>
    <row r="21" spans="1:9" ht="15.75" x14ac:dyDescent="0.25">
      <c r="A21" s="136"/>
      <c r="B21" s="137"/>
      <c r="C21" s="137"/>
      <c r="D21" s="137"/>
      <c r="E21" s="137"/>
      <c r="F21" s="137"/>
      <c r="G21" s="137"/>
      <c r="H21" s="138"/>
      <c r="I21" s="138"/>
    </row>
    <row r="22" spans="1:9" ht="15.75" x14ac:dyDescent="0.25">
      <c r="A22" s="136"/>
      <c r="B22" s="137"/>
      <c r="C22" s="137"/>
      <c r="D22" s="139"/>
      <c r="E22" s="137"/>
      <c r="F22" s="137"/>
      <c r="G22" s="137"/>
      <c r="H22" s="138"/>
      <c r="I22" s="138"/>
    </row>
    <row r="23" spans="1:9" ht="15.75" x14ac:dyDescent="0.25">
      <c r="A23" s="136"/>
      <c r="B23" s="137"/>
      <c r="C23" s="137"/>
      <c r="D23" s="345"/>
      <c r="E23" s="137"/>
      <c r="F23" s="137"/>
      <c r="G23" s="137"/>
      <c r="H23" s="138"/>
      <c r="I23" s="138"/>
    </row>
    <row r="24" spans="1:9" ht="15.75" x14ac:dyDescent="0.25">
      <c r="A24" s="136"/>
      <c r="B24" s="137"/>
      <c r="C24" s="137"/>
      <c r="D24" s="137"/>
      <c r="E24" s="137"/>
      <c r="F24" s="137"/>
      <c r="G24" s="137"/>
      <c r="H24" s="138"/>
      <c r="I24" s="138"/>
    </row>
    <row r="25" spans="1:9" ht="15.75" x14ac:dyDescent="0.25">
      <c r="A25" s="136"/>
      <c r="B25" s="137"/>
      <c r="C25" s="137"/>
      <c r="D25" s="137"/>
      <c r="E25" s="137"/>
      <c r="F25" s="137"/>
      <c r="G25" s="137"/>
      <c r="H25" s="138"/>
      <c r="I25" s="138"/>
    </row>
    <row r="26" spans="1:9" ht="15.75" x14ac:dyDescent="0.25">
      <c r="A26" s="136"/>
      <c r="B26" s="137"/>
      <c r="C26" s="137"/>
      <c r="D26" s="137"/>
      <c r="E26" s="137"/>
      <c r="F26" s="137"/>
      <c r="G26" s="137"/>
      <c r="H26" s="138"/>
      <c r="I26" s="138"/>
    </row>
    <row r="27" spans="1:9" ht="15.75" x14ac:dyDescent="0.25">
      <c r="A27" s="136"/>
      <c r="B27" s="137"/>
      <c r="C27" s="137"/>
      <c r="D27" s="139"/>
      <c r="E27" s="137"/>
      <c r="F27" s="137"/>
      <c r="G27" s="137"/>
      <c r="H27" s="138"/>
      <c r="I27" s="138"/>
    </row>
    <row r="28" spans="1:9" ht="15.75" x14ac:dyDescent="0.25">
      <c r="A28" s="136"/>
      <c r="B28" s="137"/>
      <c r="C28" s="137"/>
      <c r="D28" s="137"/>
      <c r="E28" s="137"/>
      <c r="F28" s="137"/>
      <c r="G28" s="137"/>
      <c r="H28" s="138"/>
      <c r="I28" s="138"/>
    </row>
    <row r="29" spans="1:9" ht="15.75" x14ac:dyDescent="0.25">
      <c r="A29" s="136"/>
      <c r="B29" s="137"/>
      <c r="C29" s="137"/>
      <c r="D29" s="137"/>
      <c r="E29" s="137"/>
      <c r="F29" s="137"/>
      <c r="G29" s="137"/>
      <c r="H29" s="138"/>
      <c r="I29" s="138"/>
    </row>
    <row r="30" spans="1:9" ht="15.75" x14ac:dyDescent="0.25">
      <c r="A30" s="136"/>
      <c r="B30" s="137"/>
      <c r="C30" s="137"/>
      <c r="D30" s="137"/>
      <c r="E30" s="137"/>
      <c r="F30" s="137"/>
      <c r="G30" s="137"/>
      <c r="H30" s="138"/>
      <c r="I30" s="138"/>
    </row>
    <row r="31" spans="1:9" ht="15.75" x14ac:dyDescent="0.25">
      <c r="A31" s="136"/>
      <c r="B31" s="137"/>
      <c r="C31" s="137"/>
      <c r="D31" s="137"/>
      <c r="E31" s="137"/>
      <c r="F31" s="137"/>
      <c r="G31" s="137"/>
      <c r="H31" s="138"/>
      <c r="I31" s="138"/>
    </row>
    <row r="32" spans="1:9" ht="15" x14ac:dyDescent="0.25">
      <c r="A32" s="138"/>
      <c r="B32" s="138"/>
      <c r="C32" s="138"/>
      <c r="D32" s="138"/>
      <c r="E32" s="138"/>
      <c r="F32" s="137"/>
      <c r="G32" s="137"/>
      <c r="H32" s="138"/>
      <c r="I32" s="138"/>
    </row>
    <row r="33" spans="1:9" ht="15" x14ac:dyDescent="0.25">
      <c r="A33" s="138"/>
      <c r="B33" s="138"/>
      <c r="C33" s="138"/>
      <c r="D33" s="138"/>
      <c r="E33" s="138"/>
      <c r="F33" s="137"/>
      <c r="G33" s="137"/>
      <c r="H33" s="138"/>
      <c r="I33" s="138"/>
    </row>
    <row r="34" spans="1:9" ht="15.75" x14ac:dyDescent="0.25">
      <c r="A34" s="136"/>
      <c r="B34" s="137"/>
      <c r="C34" s="137"/>
      <c r="D34" s="137"/>
      <c r="E34" s="137"/>
      <c r="F34" s="137"/>
      <c r="G34" s="137"/>
      <c r="H34" s="138"/>
      <c r="I34" s="138"/>
    </row>
    <row r="35" spans="1:9" ht="15.75" x14ac:dyDescent="0.25">
      <c r="A35" s="136"/>
      <c r="B35" s="137"/>
      <c r="C35" s="137"/>
      <c r="D35" s="137"/>
      <c r="E35" s="137"/>
      <c r="F35" s="137"/>
      <c r="G35" s="137"/>
      <c r="H35" s="138"/>
      <c r="I35" s="138"/>
    </row>
    <row r="36" spans="1:9" ht="15.75" x14ac:dyDescent="0.25">
      <c r="A36" s="136"/>
      <c r="B36" s="137"/>
      <c r="C36" s="137"/>
      <c r="D36" s="137"/>
      <c r="E36" s="137"/>
      <c r="F36" s="137"/>
      <c r="G36" s="137"/>
      <c r="H36" s="138"/>
      <c r="I36" s="138"/>
    </row>
    <row r="37" spans="1:9" ht="15.75" x14ac:dyDescent="0.25">
      <c r="A37" s="143"/>
      <c r="B37" s="137"/>
      <c r="C37" s="143"/>
      <c r="D37" s="144"/>
      <c r="E37" s="137"/>
      <c r="F37" s="137"/>
      <c r="G37" s="137"/>
      <c r="H37" s="138"/>
      <c r="I37" s="138"/>
    </row>
    <row r="38" spans="1:9" ht="15.75" x14ac:dyDescent="0.25">
      <c r="A38" s="136"/>
      <c r="B38" s="138"/>
      <c r="C38" s="138"/>
      <c r="D38" s="138"/>
      <c r="E38" s="137"/>
      <c r="F38" s="137"/>
      <c r="G38" s="137"/>
      <c r="H38" s="138"/>
      <c r="I38" s="138"/>
    </row>
    <row r="39" spans="1:9" ht="15.75" x14ac:dyDescent="0.25">
      <c r="A39" s="138"/>
      <c r="B39" s="138"/>
      <c r="C39" s="136" t="s">
        <v>519</v>
      </c>
      <c r="D39" s="144"/>
      <c r="E39" s="137"/>
      <c r="F39" s="137"/>
      <c r="G39" s="137"/>
      <c r="H39" s="138"/>
      <c r="I39" s="138"/>
    </row>
    <row r="40" spans="1:9" ht="15" x14ac:dyDescent="0.25">
      <c r="A40" s="138"/>
      <c r="B40" s="138"/>
      <c r="C40" s="138"/>
      <c r="D40" s="138"/>
      <c r="E40" s="138"/>
      <c r="F40" s="138"/>
      <c r="G40" s="138"/>
      <c r="H40" s="138"/>
      <c r="I40" s="138"/>
    </row>
    <row r="41" spans="1:9" ht="15" x14ac:dyDescent="0.25">
      <c r="A41" s="138"/>
      <c r="B41" s="138"/>
      <c r="C41" s="138"/>
      <c r="D41" s="138"/>
      <c r="E41" s="138"/>
      <c r="F41" s="138"/>
      <c r="G41" s="138"/>
      <c r="H41" s="138"/>
      <c r="I41" s="138"/>
    </row>
    <row r="42" spans="1:9" ht="15" x14ac:dyDescent="0.25">
      <c r="A42" s="138"/>
      <c r="B42" s="138"/>
      <c r="C42" s="138"/>
      <c r="D42" s="138"/>
      <c r="E42" s="138"/>
      <c r="F42" s="138"/>
      <c r="G42" s="138"/>
      <c r="H42" s="138"/>
      <c r="I42" s="138"/>
    </row>
    <row r="43" spans="1:9" ht="15" x14ac:dyDescent="0.25">
      <c r="A43" s="138"/>
      <c r="B43" s="138"/>
      <c r="C43" s="138"/>
      <c r="D43" s="138"/>
      <c r="E43" s="138"/>
      <c r="F43" s="138"/>
      <c r="G43" s="138"/>
      <c r="H43" s="138"/>
      <c r="I43" s="138"/>
    </row>
    <row r="44" spans="1:9" ht="15" x14ac:dyDescent="0.25">
      <c r="A44" s="138"/>
      <c r="B44" s="138"/>
      <c r="C44" s="138"/>
      <c r="D44" s="138"/>
      <c r="E44" s="138"/>
      <c r="F44" s="138"/>
      <c r="G44" s="138"/>
      <c r="H44" s="138"/>
      <c r="I44" s="138"/>
    </row>
    <row r="45" spans="1:9" ht="15" x14ac:dyDescent="0.25">
      <c r="A45" s="137"/>
      <c r="B45" s="137"/>
      <c r="C45" s="137"/>
      <c r="D45" s="139" t="s">
        <v>216</v>
      </c>
      <c r="E45" s="137"/>
      <c r="F45" s="137"/>
      <c r="G45" s="137"/>
      <c r="H45" s="138"/>
      <c r="I45" s="138"/>
    </row>
    <row r="46" spans="1:9" ht="15.75" x14ac:dyDescent="0.25">
      <c r="A46" s="136"/>
      <c r="B46" s="137"/>
      <c r="C46" s="137"/>
      <c r="D46" s="145" t="s">
        <v>535</v>
      </c>
      <c r="E46" s="137"/>
      <c r="F46" s="137"/>
      <c r="G46" s="137"/>
      <c r="H46" s="138"/>
      <c r="I46" s="138"/>
    </row>
    <row r="47" spans="1:9" ht="15.75" x14ac:dyDescent="0.25">
      <c r="A47" s="136"/>
      <c r="B47" s="137"/>
      <c r="C47" s="137"/>
      <c r="D47" s="145"/>
      <c r="E47" s="137"/>
      <c r="F47" s="137"/>
      <c r="G47" s="137"/>
      <c r="H47" s="138"/>
      <c r="I47" s="138"/>
    </row>
    <row r="48" spans="1:9" ht="15.75" x14ac:dyDescent="0.25">
      <c r="A48" s="136"/>
      <c r="B48" s="137"/>
      <c r="C48" s="137"/>
      <c r="D48" s="137"/>
      <c r="E48" s="137"/>
      <c r="F48" s="137"/>
      <c r="G48" s="137"/>
      <c r="H48" s="138"/>
      <c r="I48" s="138"/>
    </row>
    <row r="49" spans="1:9" ht="15" x14ac:dyDescent="0.25">
      <c r="A49" s="137"/>
      <c r="B49" s="137"/>
      <c r="C49" s="137"/>
      <c r="D49" s="139" t="s">
        <v>167</v>
      </c>
      <c r="E49" s="137"/>
      <c r="F49" s="137"/>
      <c r="G49" s="137"/>
      <c r="H49" s="138"/>
      <c r="I49" s="138"/>
    </row>
    <row r="50" spans="1:9" ht="15.75" x14ac:dyDescent="0.25">
      <c r="A50" s="141"/>
      <c r="B50" s="137"/>
      <c r="C50" s="137"/>
      <c r="D50" s="139" t="s">
        <v>362</v>
      </c>
      <c r="E50" s="137"/>
      <c r="F50" s="137"/>
      <c r="G50" s="137"/>
      <c r="H50" s="138"/>
      <c r="I50" s="138"/>
    </row>
    <row r="51" spans="1:9" ht="15.75" x14ac:dyDescent="0.25">
      <c r="A51" s="136"/>
      <c r="B51" s="137"/>
      <c r="C51" s="137"/>
      <c r="D51" s="137"/>
      <c r="E51" s="137"/>
      <c r="F51" s="137"/>
      <c r="G51" s="137"/>
      <c r="H51" s="138"/>
      <c r="I51" s="138"/>
    </row>
    <row r="52" spans="1:9" ht="15.75" x14ac:dyDescent="0.25">
      <c r="A52" s="136"/>
      <c r="B52" s="137"/>
      <c r="C52" s="137"/>
      <c r="D52" s="137"/>
      <c r="E52" s="137"/>
      <c r="F52" s="137"/>
      <c r="G52" s="137"/>
      <c r="H52" s="138"/>
      <c r="I52" s="138"/>
    </row>
    <row r="53" spans="1:9" ht="15.75" x14ac:dyDescent="0.25">
      <c r="A53" s="136"/>
      <c r="B53" s="137"/>
      <c r="C53" s="137"/>
      <c r="D53" s="137"/>
      <c r="E53" s="137"/>
      <c r="F53" s="137"/>
      <c r="G53" s="137"/>
      <c r="H53" s="138"/>
      <c r="I53" s="138"/>
    </row>
    <row r="54" spans="1:9" ht="15" x14ac:dyDescent="0.25">
      <c r="A54" s="137"/>
      <c r="B54" s="137"/>
      <c r="C54" s="137"/>
      <c r="D54" s="137"/>
      <c r="E54" s="137"/>
      <c r="F54" s="137"/>
      <c r="G54" s="137"/>
      <c r="H54" s="138"/>
      <c r="I54" s="138"/>
    </row>
    <row r="55" spans="1:9" ht="15" x14ac:dyDescent="0.25">
      <c r="A55" s="137"/>
      <c r="B55" s="137"/>
      <c r="C55" s="137"/>
      <c r="D55" s="137"/>
      <c r="E55" s="137"/>
      <c r="F55" s="137"/>
      <c r="G55" s="137"/>
      <c r="H55" s="138"/>
      <c r="I55" s="138"/>
    </row>
    <row r="56" spans="1:9" ht="15" x14ac:dyDescent="0.25">
      <c r="A56" s="137"/>
      <c r="B56" s="137"/>
      <c r="C56" s="137"/>
      <c r="D56" s="345" t="s">
        <v>273</v>
      </c>
      <c r="E56" s="137"/>
      <c r="F56" s="137"/>
      <c r="G56" s="137"/>
      <c r="H56" s="138"/>
      <c r="I56" s="138"/>
    </row>
    <row r="57" spans="1:9" ht="15" x14ac:dyDescent="0.25">
      <c r="A57" s="137"/>
      <c r="B57" s="137"/>
      <c r="C57" s="137"/>
      <c r="D57" s="345" t="s">
        <v>274</v>
      </c>
      <c r="E57" s="137"/>
      <c r="F57" s="137"/>
      <c r="G57" s="137"/>
      <c r="H57" s="138"/>
      <c r="I57" s="138"/>
    </row>
    <row r="58" spans="1:9" ht="15" x14ac:dyDescent="0.25">
      <c r="A58" s="137"/>
      <c r="B58" s="137"/>
      <c r="C58" s="137"/>
      <c r="D58" s="137"/>
      <c r="E58" s="137"/>
      <c r="F58" s="137"/>
      <c r="G58" s="137"/>
      <c r="H58" s="138"/>
      <c r="I58" s="138"/>
    </row>
    <row r="59" spans="1:9" ht="15" x14ac:dyDescent="0.25">
      <c r="A59" s="137"/>
      <c r="B59" s="137"/>
      <c r="C59" s="137"/>
      <c r="D59" s="137"/>
      <c r="E59" s="137"/>
      <c r="F59" s="137"/>
      <c r="G59" s="137"/>
      <c r="H59" s="138"/>
      <c r="I59" s="138"/>
    </row>
    <row r="60" spans="1:9" ht="15" x14ac:dyDescent="0.25">
      <c r="A60" s="137"/>
      <c r="B60" s="137"/>
      <c r="C60" s="137"/>
      <c r="D60" s="137"/>
      <c r="E60" s="137"/>
      <c r="F60" s="137"/>
      <c r="G60" s="137"/>
      <c r="H60" s="138"/>
      <c r="I60" s="138"/>
    </row>
    <row r="61" spans="1:9" ht="15" x14ac:dyDescent="0.25">
      <c r="A61" s="137"/>
      <c r="B61" s="137"/>
      <c r="C61" s="137"/>
      <c r="D61" s="137"/>
      <c r="E61" s="137"/>
      <c r="F61" s="137"/>
      <c r="G61" s="137"/>
      <c r="H61" s="138"/>
      <c r="I61" s="138"/>
    </row>
    <row r="62" spans="1:9" ht="15.75" x14ac:dyDescent="0.25">
      <c r="A62" s="136"/>
      <c r="B62" s="137"/>
      <c r="C62" s="137"/>
      <c r="D62" s="137"/>
      <c r="E62" s="137"/>
      <c r="F62" s="137"/>
      <c r="G62" s="137"/>
      <c r="H62" s="138"/>
      <c r="I62" s="138"/>
    </row>
    <row r="63" spans="1:9" ht="15.75" x14ac:dyDescent="0.25">
      <c r="A63" s="136"/>
      <c r="B63" s="137"/>
      <c r="C63" s="137"/>
      <c r="D63" s="139" t="s">
        <v>443</v>
      </c>
      <c r="E63" s="137"/>
      <c r="F63" s="137"/>
      <c r="G63" s="137"/>
      <c r="H63" s="138"/>
      <c r="I63" s="138"/>
    </row>
    <row r="64" spans="1:9" ht="15" x14ac:dyDescent="0.25">
      <c r="A64" s="357" t="s">
        <v>444</v>
      </c>
      <c r="B64" s="357"/>
      <c r="C64" s="357"/>
      <c r="D64" s="357"/>
      <c r="E64" s="357"/>
      <c r="F64" s="357"/>
      <c r="G64" s="357"/>
      <c r="H64" s="357"/>
      <c r="I64" s="138"/>
    </row>
    <row r="65" spans="1:9" ht="15.75" x14ac:dyDescent="0.25">
      <c r="A65" s="136"/>
      <c r="B65" s="137"/>
      <c r="C65" s="137"/>
      <c r="D65" s="137"/>
      <c r="E65" s="137"/>
      <c r="F65" s="137"/>
      <c r="G65" s="137"/>
      <c r="H65" s="138"/>
      <c r="I65" s="138"/>
    </row>
    <row r="66" spans="1:9" ht="15.75" x14ac:dyDescent="0.25">
      <c r="A66" s="136"/>
      <c r="B66" s="137"/>
      <c r="C66" s="137"/>
      <c r="D66" s="137"/>
      <c r="E66" s="137"/>
      <c r="F66" s="137"/>
      <c r="G66" s="137"/>
      <c r="H66" s="138"/>
      <c r="I66" s="138"/>
    </row>
    <row r="67" spans="1:9" ht="15.75" x14ac:dyDescent="0.25">
      <c r="A67" s="136"/>
      <c r="B67" s="137"/>
      <c r="C67" s="137"/>
      <c r="D67" s="137"/>
      <c r="E67" s="137"/>
      <c r="F67" s="137"/>
      <c r="G67" s="137"/>
      <c r="H67" s="138"/>
      <c r="I67" s="138"/>
    </row>
    <row r="68" spans="1:9" ht="15.75" x14ac:dyDescent="0.25">
      <c r="A68" s="136"/>
      <c r="B68" s="137"/>
      <c r="C68" s="137"/>
      <c r="D68" s="139" t="s">
        <v>234</v>
      </c>
      <c r="E68" s="137"/>
      <c r="F68" s="137"/>
      <c r="G68" s="137"/>
      <c r="H68" s="138"/>
      <c r="I68" s="138"/>
    </row>
    <row r="69" spans="1:9" ht="15.75" x14ac:dyDescent="0.25">
      <c r="A69" s="136"/>
      <c r="B69" s="137"/>
      <c r="C69" s="137"/>
      <c r="D69" s="137"/>
      <c r="E69" s="137"/>
      <c r="F69" s="137"/>
      <c r="G69" s="137"/>
      <c r="H69" s="138"/>
      <c r="I69" s="138"/>
    </row>
    <row r="70" spans="1:9" ht="15.75" x14ac:dyDescent="0.25">
      <c r="A70" s="136"/>
      <c r="B70" s="137"/>
      <c r="C70" s="137"/>
      <c r="D70" s="137"/>
      <c r="E70" s="137"/>
      <c r="F70" s="137"/>
      <c r="G70" s="137"/>
      <c r="H70" s="138"/>
      <c r="I70" s="138"/>
    </row>
    <row r="71" spans="1:9" ht="15.75" x14ac:dyDescent="0.25">
      <c r="A71" s="136"/>
      <c r="B71" s="137"/>
      <c r="C71" s="137"/>
      <c r="D71" s="137"/>
      <c r="E71" s="137"/>
      <c r="F71" s="137"/>
      <c r="G71" s="137"/>
      <c r="H71" s="138"/>
      <c r="I71" s="138"/>
    </row>
    <row r="72" spans="1:9" ht="15.75" x14ac:dyDescent="0.25">
      <c r="A72" s="136"/>
      <c r="B72" s="137"/>
      <c r="C72" s="137"/>
      <c r="D72" s="137"/>
      <c r="E72" s="137"/>
      <c r="F72" s="137"/>
      <c r="G72" s="137"/>
      <c r="H72" s="138"/>
      <c r="I72" s="138"/>
    </row>
    <row r="73" spans="1:9" ht="15.75" x14ac:dyDescent="0.25">
      <c r="A73" s="136"/>
      <c r="B73" s="137"/>
      <c r="C73" s="137"/>
      <c r="D73" s="137"/>
      <c r="E73" s="137"/>
      <c r="F73" s="137"/>
      <c r="G73" s="137"/>
      <c r="H73" s="138"/>
      <c r="I73" s="138"/>
    </row>
    <row r="74" spans="1:9" ht="15.75" x14ac:dyDescent="0.25">
      <c r="A74" s="136"/>
      <c r="B74" s="137"/>
      <c r="C74" s="137"/>
      <c r="D74" s="137"/>
      <c r="E74" s="137"/>
      <c r="F74" s="137"/>
      <c r="G74" s="137"/>
      <c r="H74" s="138"/>
      <c r="I74" s="138"/>
    </row>
    <row r="75" spans="1:9" ht="15.75" x14ac:dyDescent="0.25">
      <c r="A75" s="136"/>
      <c r="B75" s="137"/>
      <c r="C75" s="137"/>
      <c r="D75" s="137"/>
      <c r="E75" s="137"/>
      <c r="F75" s="137"/>
      <c r="G75" s="137"/>
      <c r="H75" s="138"/>
      <c r="I75" s="138"/>
    </row>
    <row r="76" spans="1:9" ht="15.75" x14ac:dyDescent="0.25">
      <c r="A76" s="136"/>
      <c r="B76" s="137"/>
      <c r="C76" s="137"/>
      <c r="D76" s="137"/>
      <c r="E76" s="137"/>
      <c r="F76" s="137"/>
      <c r="G76" s="137"/>
      <c r="H76" s="138"/>
      <c r="I76" s="138"/>
    </row>
    <row r="77" spans="1:9" ht="15.75" x14ac:dyDescent="0.25">
      <c r="A77" s="136"/>
      <c r="B77" s="137"/>
      <c r="C77" s="137"/>
      <c r="D77" s="137"/>
      <c r="E77" s="137"/>
      <c r="F77" s="137"/>
      <c r="G77" s="137"/>
      <c r="H77" s="138"/>
      <c r="I77" s="138"/>
    </row>
    <row r="78" spans="1:9" ht="15.75" x14ac:dyDescent="0.25">
      <c r="A78" s="136"/>
      <c r="B78" s="137"/>
      <c r="C78" s="137"/>
      <c r="D78" s="137"/>
      <c r="E78" s="137"/>
      <c r="F78" s="137"/>
      <c r="G78" s="137"/>
      <c r="H78" s="138"/>
      <c r="I78" s="138"/>
    </row>
    <row r="79" spans="1:9" ht="15.75" x14ac:dyDescent="0.25">
      <c r="A79" s="136"/>
      <c r="B79" s="137"/>
      <c r="C79" s="137"/>
      <c r="D79" s="137"/>
      <c r="E79" s="137"/>
      <c r="F79" s="137"/>
      <c r="G79" s="137"/>
      <c r="H79" s="138"/>
      <c r="I79" s="138"/>
    </row>
    <row r="80" spans="1:9" ht="11.1" customHeight="1" x14ac:dyDescent="0.25">
      <c r="A80" s="143" t="s">
        <v>371</v>
      </c>
      <c r="B80" s="137"/>
      <c r="C80" s="137"/>
      <c r="D80" s="137"/>
      <c r="E80" s="137"/>
      <c r="F80" s="137"/>
      <c r="G80" s="137"/>
      <c r="H80" s="138"/>
      <c r="I80" s="138"/>
    </row>
    <row r="81" spans="1:9" ht="11.1" customHeight="1" x14ac:dyDescent="0.25">
      <c r="A81" s="143" t="s">
        <v>369</v>
      </c>
      <c r="B81" s="137"/>
      <c r="C81" s="137"/>
      <c r="D81" s="137"/>
      <c r="E81" s="137"/>
      <c r="F81" s="137"/>
      <c r="G81" s="137"/>
      <c r="H81" s="138"/>
      <c r="I81" s="138"/>
    </row>
    <row r="82" spans="1:9" ht="11.1" customHeight="1" x14ac:dyDescent="0.25">
      <c r="A82" s="143" t="s">
        <v>370</v>
      </c>
      <c r="B82" s="137"/>
      <c r="C82" s="143"/>
      <c r="D82" s="144"/>
      <c r="E82" s="137"/>
      <c r="F82" s="137"/>
      <c r="G82" s="137"/>
      <c r="H82" s="138"/>
      <c r="I82" s="138"/>
    </row>
    <row r="83" spans="1:9" ht="11.1" customHeight="1" x14ac:dyDescent="0.25">
      <c r="A83" s="146" t="s">
        <v>275</v>
      </c>
      <c r="B83" s="137"/>
      <c r="C83" s="137"/>
      <c r="D83" s="137"/>
      <c r="E83" s="137"/>
      <c r="F83" s="137"/>
      <c r="G83" s="137"/>
      <c r="H83" s="138"/>
      <c r="I83" s="138"/>
    </row>
    <row r="84" spans="1:9" ht="15" x14ac:dyDescent="0.25">
      <c r="A84" s="137"/>
      <c r="B84" s="137"/>
      <c r="C84" s="137"/>
      <c r="D84" s="137"/>
      <c r="E84" s="137"/>
      <c r="F84" s="137"/>
      <c r="G84" s="137"/>
      <c r="H84" s="138"/>
      <c r="I84" s="138"/>
    </row>
    <row r="85" spans="1:9" ht="15" x14ac:dyDescent="0.25">
      <c r="A85" s="355" t="s">
        <v>276</v>
      </c>
      <c r="B85" s="355"/>
      <c r="C85" s="355"/>
      <c r="D85" s="355"/>
      <c r="E85" s="355"/>
      <c r="F85" s="355"/>
      <c r="G85" s="355"/>
      <c r="H85" s="138"/>
      <c r="I85" s="138"/>
    </row>
    <row r="86" spans="1:9" ht="6.95" customHeight="1" x14ac:dyDescent="0.25">
      <c r="A86" s="147"/>
      <c r="B86" s="147"/>
      <c r="C86" s="147"/>
      <c r="D86" s="147"/>
      <c r="E86" s="147"/>
      <c r="F86" s="147"/>
      <c r="G86" s="147"/>
      <c r="H86" s="138"/>
      <c r="I86" s="138"/>
    </row>
    <row r="87" spans="1:9" ht="15" x14ac:dyDescent="0.25">
      <c r="A87" s="148" t="s">
        <v>41</v>
      </c>
      <c r="B87" s="149" t="s">
        <v>42</v>
      </c>
      <c r="C87" s="149"/>
      <c r="D87" s="149"/>
      <c r="E87" s="149"/>
      <c r="F87" s="149"/>
      <c r="G87" s="150" t="s">
        <v>43</v>
      </c>
      <c r="H87" s="138"/>
      <c r="I87" s="138"/>
    </row>
    <row r="88" spans="1:9" ht="6.95" customHeight="1" x14ac:dyDescent="0.25">
      <c r="A88" s="151"/>
      <c r="B88" s="151"/>
      <c r="C88" s="151"/>
      <c r="D88" s="151"/>
      <c r="E88" s="151"/>
      <c r="F88" s="151"/>
      <c r="G88" s="152"/>
      <c r="H88" s="138"/>
      <c r="I88" s="138"/>
    </row>
    <row r="89" spans="1:9" ht="12.95" customHeight="1" x14ac:dyDescent="0.25">
      <c r="A89" s="153" t="s">
        <v>44</v>
      </c>
      <c r="B89" s="154" t="s">
        <v>432</v>
      </c>
      <c r="C89" s="147"/>
      <c r="D89" s="147"/>
      <c r="E89" s="147"/>
      <c r="F89" s="147"/>
      <c r="G89" s="213">
        <v>4</v>
      </c>
      <c r="H89" s="138"/>
      <c r="I89" s="138"/>
    </row>
    <row r="90" spans="1:9" ht="12.95" customHeight="1" x14ac:dyDescent="0.25">
      <c r="A90" s="153" t="s">
        <v>45</v>
      </c>
      <c r="B90" s="154" t="s">
        <v>442</v>
      </c>
      <c r="C90" s="147"/>
      <c r="D90" s="147"/>
      <c r="E90" s="147"/>
      <c r="F90" s="147"/>
      <c r="G90" s="213">
        <v>5</v>
      </c>
      <c r="H90" s="138"/>
      <c r="I90" s="138"/>
    </row>
    <row r="91" spans="1:9" ht="12.95" customHeight="1" x14ac:dyDescent="0.25">
      <c r="A91" s="153" t="s">
        <v>46</v>
      </c>
      <c r="B91" s="154" t="s">
        <v>428</v>
      </c>
      <c r="C91" s="147"/>
      <c r="D91" s="147"/>
      <c r="E91" s="147"/>
      <c r="F91" s="147"/>
      <c r="G91" s="252">
        <v>6</v>
      </c>
      <c r="H91" s="138"/>
      <c r="I91" s="138"/>
    </row>
    <row r="92" spans="1:9" ht="12.95" customHeight="1" x14ac:dyDescent="0.25">
      <c r="A92" s="153" t="s">
        <v>47</v>
      </c>
      <c r="B92" s="154" t="s">
        <v>244</v>
      </c>
      <c r="C92" s="147"/>
      <c r="D92" s="147"/>
      <c r="E92" s="147"/>
      <c r="F92" s="147"/>
      <c r="G92" s="252">
        <v>7</v>
      </c>
      <c r="H92" s="138"/>
      <c r="I92" s="138"/>
    </row>
    <row r="93" spans="1:9" ht="12.95" customHeight="1" x14ac:dyDescent="0.25">
      <c r="A93" s="153" t="s">
        <v>48</v>
      </c>
      <c r="B93" s="154" t="s">
        <v>217</v>
      </c>
      <c r="C93" s="147"/>
      <c r="D93" s="147"/>
      <c r="E93" s="147"/>
      <c r="F93" s="147"/>
      <c r="G93" s="252">
        <v>8</v>
      </c>
      <c r="H93" s="138"/>
      <c r="I93" s="138"/>
    </row>
    <row r="94" spans="1:9" ht="12.95" customHeight="1" x14ac:dyDescent="0.25">
      <c r="A94" s="153" t="s">
        <v>49</v>
      </c>
      <c r="B94" s="154" t="s">
        <v>230</v>
      </c>
      <c r="C94" s="147"/>
      <c r="D94" s="147"/>
      <c r="E94" s="147"/>
      <c r="F94" s="147"/>
      <c r="G94" s="252">
        <v>10</v>
      </c>
      <c r="H94" s="138"/>
      <c r="I94" s="138"/>
    </row>
    <row r="95" spans="1:9" ht="12.95" customHeight="1" x14ac:dyDescent="0.25">
      <c r="A95" s="153" t="s">
        <v>50</v>
      </c>
      <c r="B95" s="154" t="s">
        <v>228</v>
      </c>
      <c r="C95" s="147"/>
      <c r="D95" s="147"/>
      <c r="E95" s="147"/>
      <c r="F95" s="147"/>
      <c r="G95" s="252">
        <v>12</v>
      </c>
      <c r="H95" s="138"/>
      <c r="I95" s="138"/>
    </row>
    <row r="96" spans="1:9" ht="12.95" customHeight="1" x14ac:dyDescent="0.25">
      <c r="A96" s="153" t="s">
        <v>51</v>
      </c>
      <c r="B96" s="154" t="s">
        <v>229</v>
      </c>
      <c r="C96" s="147"/>
      <c r="D96" s="147"/>
      <c r="E96" s="147"/>
      <c r="F96" s="147"/>
      <c r="G96" s="252">
        <v>13</v>
      </c>
      <c r="H96" s="138"/>
      <c r="I96" s="138"/>
    </row>
    <row r="97" spans="1:9" ht="12.95" hidden="1" customHeight="1" x14ac:dyDescent="0.25">
      <c r="A97" s="153" t="s">
        <v>52</v>
      </c>
      <c r="B97" s="154" t="s">
        <v>218</v>
      </c>
      <c r="C97" s="147"/>
      <c r="D97" s="147"/>
      <c r="E97" s="147"/>
      <c r="F97" s="147"/>
      <c r="G97" s="252">
        <v>14</v>
      </c>
      <c r="H97" s="138"/>
      <c r="I97" s="138"/>
    </row>
    <row r="98" spans="1:9" ht="12.95" hidden="1" customHeight="1" x14ac:dyDescent="0.25">
      <c r="A98" s="153" t="s">
        <v>73</v>
      </c>
      <c r="B98" s="154" t="s">
        <v>150</v>
      </c>
      <c r="C98" s="147"/>
      <c r="D98" s="147"/>
      <c r="E98" s="147"/>
      <c r="F98" s="147"/>
      <c r="G98" s="252">
        <v>15</v>
      </c>
      <c r="H98" s="138"/>
      <c r="I98" s="138"/>
    </row>
    <row r="99" spans="1:9" ht="12.95" customHeight="1" x14ac:dyDescent="0.25">
      <c r="A99" s="153" t="s">
        <v>52</v>
      </c>
      <c r="B99" s="154" t="s">
        <v>250</v>
      </c>
      <c r="C99" s="154"/>
      <c r="D99" s="154"/>
      <c r="E99" s="147"/>
      <c r="F99" s="147"/>
      <c r="G99" s="252">
        <v>14</v>
      </c>
      <c r="H99" s="138"/>
      <c r="I99" s="138"/>
    </row>
    <row r="100" spans="1:9" ht="12.95" customHeight="1" x14ac:dyDescent="0.25">
      <c r="A100" s="153" t="s">
        <v>73</v>
      </c>
      <c r="B100" s="154" t="s">
        <v>462</v>
      </c>
      <c r="C100" s="154"/>
      <c r="D100" s="154"/>
      <c r="E100" s="147"/>
      <c r="F100" s="147"/>
      <c r="G100" s="252">
        <v>15</v>
      </c>
      <c r="H100" s="138"/>
      <c r="I100" s="138"/>
    </row>
    <row r="101" spans="1:9" ht="12.95" customHeight="1" x14ac:dyDescent="0.25">
      <c r="A101" s="153" t="s">
        <v>87</v>
      </c>
      <c r="B101" s="154" t="s">
        <v>219</v>
      </c>
      <c r="C101" s="147"/>
      <c r="D101" s="147"/>
      <c r="E101" s="147"/>
      <c r="F101" s="147"/>
      <c r="G101" s="252">
        <v>16</v>
      </c>
      <c r="H101" s="138"/>
      <c r="I101" s="138"/>
    </row>
    <row r="102" spans="1:9" ht="12.95" customHeight="1" x14ac:dyDescent="0.25">
      <c r="A102" s="153" t="s">
        <v>88</v>
      </c>
      <c r="B102" s="154" t="s">
        <v>277</v>
      </c>
      <c r="C102" s="147"/>
      <c r="D102" s="147"/>
      <c r="E102" s="147"/>
      <c r="F102" s="147"/>
      <c r="G102" s="252">
        <v>18</v>
      </c>
      <c r="H102" s="138"/>
      <c r="I102" s="138"/>
    </row>
    <row r="103" spans="1:9" ht="12.95" customHeight="1" x14ac:dyDescent="0.25">
      <c r="A103" s="153" t="s">
        <v>102</v>
      </c>
      <c r="B103" s="154" t="s">
        <v>220</v>
      </c>
      <c r="C103" s="147"/>
      <c r="D103" s="147"/>
      <c r="E103" s="147"/>
      <c r="F103" s="147"/>
      <c r="G103" s="252">
        <v>19</v>
      </c>
      <c r="H103" s="138"/>
      <c r="I103" s="138"/>
    </row>
    <row r="104" spans="1:9" ht="12.95" customHeight="1" x14ac:dyDescent="0.25">
      <c r="A104" s="153" t="s">
        <v>103</v>
      </c>
      <c r="B104" s="154" t="s">
        <v>231</v>
      </c>
      <c r="C104" s="147"/>
      <c r="D104" s="147"/>
      <c r="E104" s="147"/>
      <c r="F104" s="147"/>
      <c r="G104" s="252">
        <v>20</v>
      </c>
      <c r="H104" s="138"/>
      <c r="I104" s="138"/>
    </row>
    <row r="105" spans="1:9" ht="12.95" customHeight="1" x14ac:dyDescent="0.25">
      <c r="A105" s="153" t="s">
        <v>105</v>
      </c>
      <c r="B105" s="154" t="s">
        <v>221</v>
      </c>
      <c r="C105" s="147"/>
      <c r="D105" s="147"/>
      <c r="E105" s="147"/>
      <c r="F105" s="147"/>
      <c r="G105" s="252">
        <v>21</v>
      </c>
      <c r="H105" s="138"/>
      <c r="I105" s="138"/>
    </row>
    <row r="106" spans="1:9" ht="12.95" customHeight="1" x14ac:dyDescent="0.25">
      <c r="A106" s="153" t="s">
        <v>191</v>
      </c>
      <c r="B106" s="154" t="s">
        <v>222</v>
      </c>
      <c r="C106" s="147"/>
      <c r="D106" s="147"/>
      <c r="E106" s="147"/>
      <c r="F106" s="147"/>
      <c r="G106" s="252">
        <v>22</v>
      </c>
      <c r="H106" s="138"/>
      <c r="I106" s="138"/>
    </row>
    <row r="107" spans="1:9" ht="12.95" customHeight="1" x14ac:dyDescent="0.25">
      <c r="A107" s="153" t="s">
        <v>201</v>
      </c>
      <c r="B107" s="154" t="s">
        <v>223</v>
      </c>
      <c r="C107" s="147"/>
      <c r="D107" s="147"/>
      <c r="E107" s="147"/>
      <c r="F107" s="147"/>
      <c r="G107" s="252">
        <v>23</v>
      </c>
      <c r="H107" s="138"/>
      <c r="I107" s="138"/>
    </row>
    <row r="108" spans="1:9" ht="12.95" customHeight="1" x14ac:dyDescent="0.25">
      <c r="A108" s="153" t="s">
        <v>202</v>
      </c>
      <c r="B108" s="154" t="s">
        <v>280</v>
      </c>
      <c r="C108" s="147"/>
      <c r="D108" s="147"/>
      <c r="E108" s="147"/>
      <c r="F108" s="147"/>
      <c r="G108" s="252">
        <v>24</v>
      </c>
      <c r="H108" s="138"/>
      <c r="I108" s="138"/>
    </row>
    <row r="109" spans="1:9" ht="12.95" customHeight="1" x14ac:dyDescent="0.25">
      <c r="A109" s="153" t="s">
        <v>258</v>
      </c>
      <c r="B109" s="154" t="s">
        <v>224</v>
      </c>
      <c r="C109" s="147"/>
      <c r="D109" s="147"/>
      <c r="E109" s="147"/>
      <c r="F109" s="147"/>
      <c r="G109" s="252">
        <v>25</v>
      </c>
      <c r="H109" s="138"/>
      <c r="I109" s="138"/>
    </row>
    <row r="110" spans="1:9" ht="12.95" customHeight="1" x14ac:dyDescent="0.25">
      <c r="A110" s="153" t="s">
        <v>281</v>
      </c>
      <c r="B110" s="154" t="s">
        <v>225</v>
      </c>
      <c r="C110" s="147"/>
      <c r="D110" s="147"/>
      <c r="E110" s="147"/>
      <c r="F110" s="147"/>
      <c r="G110" s="253">
        <v>27</v>
      </c>
      <c r="H110" s="138"/>
      <c r="I110" s="138"/>
    </row>
    <row r="111" spans="1:9" ht="6.95" customHeight="1" x14ac:dyDescent="0.25">
      <c r="A111" s="153"/>
      <c r="B111" s="147"/>
      <c r="C111" s="147"/>
      <c r="D111" s="147"/>
      <c r="E111" s="147"/>
      <c r="F111" s="147"/>
      <c r="G111" s="155"/>
      <c r="H111" s="138"/>
      <c r="I111" s="138"/>
    </row>
    <row r="112" spans="1:9" ht="15" x14ac:dyDescent="0.25">
      <c r="A112" s="148" t="s">
        <v>53</v>
      </c>
      <c r="B112" s="149" t="s">
        <v>42</v>
      </c>
      <c r="C112" s="149"/>
      <c r="D112" s="149"/>
      <c r="E112" s="149"/>
      <c r="F112" s="149"/>
      <c r="G112" s="150" t="s">
        <v>43</v>
      </c>
      <c r="H112" s="138"/>
      <c r="I112" s="138"/>
    </row>
    <row r="113" spans="1:9" ht="6.95" customHeight="1" x14ac:dyDescent="0.25">
      <c r="A113" s="156"/>
      <c r="B113" s="151"/>
      <c r="C113" s="151"/>
      <c r="D113" s="151"/>
      <c r="E113" s="151"/>
      <c r="F113" s="151"/>
      <c r="G113" s="157"/>
      <c r="H113" s="138"/>
      <c r="I113" s="138"/>
    </row>
    <row r="114" spans="1:9" ht="12.95" customHeight="1" x14ac:dyDescent="0.25">
      <c r="A114" s="153" t="s">
        <v>44</v>
      </c>
      <c r="B114" s="154" t="s">
        <v>432</v>
      </c>
      <c r="C114" s="147"/>
      <c r="D114" s="147"/>
      <c r="E114" s="147"/>
      <c r="F114" s="147"/>
      <c r="G114" s="213">
        <v>4</v>
      </c>
      <c r="H114" s="138"/>
      <c r="I114" s="138"/>
    </row>
    <row r="115" spans="1:9" ht="12.95" customHeight="1" x14ac:dyDescent="0.25">
      <c r="A115" s="153" t="s">
        <v>45</v>
      </c>
      <c r="B115" s="154" t="s">
        <v>431</v>
      </c>
      <c r="C115" s="147"/>
      <c r="D115" s="147"/>
      <c r="E115" s="147"/>
      <c r="F115" s="147"/>
      <c r="G115" s="213">
        <v>5</v>
      </c>
      <c r="H115" s="138"/>
      <c r="I115" s="138"/>
    </row>
    <row r="116" spans="1:9" ht="12.95" customHeight="1" x14ac:dyDescent="0.25">
      <c r="A116" s="153" t="s">
        <v>46</v>
      </c>
      <c r="B116" s="154" t="s">
        <v>429</v>
      </c>
      <c r="C116" s="147"/>
      <c r="D116" s="147"/>
      <c r="E116" s="147"/>
      <c r="F116" s="147"/>
      <c r="G116" s="213">
        <v>6</v>
      </c>
      <c r="H116" s="138"/>
      <c r="I116" s="138"/>
    </row>
    <row r="117" spans="1:9" ht="12.95" customHeight="1" x14ac:dyDescent="0.25">
      <c r="A117" s="153" t="s">
        <v>47</v>
      </c>
      <c r="B117" s="154" t="s">
        <v>430</v>
      </c>
      <c r="C117" s="147"/>
      <c r="D117" s="147"/>
      <c r="E117" s="147"/>
      <c r="F117" s="147"/>
      <c r="G117" s="213">
        <v>7</v>
      </c>
      <c r="H117" s="138"/>
      <c r="I117" s="138"/>
    </row>
    <row r="118" spans="1:9" ht="12.95" customHeight="1" x14ac:dyDescent="0.25">
      <c r="A118" s="153" t="s">
        <v>48</v>
      </c>
      <c r="B118" s="154" t="s">
        <v>226</v>
      </c>
      <c r="C118" s="147"/>
      <c r="D118" s="147"/>
      <c r="E118" s="147"/>
      <c r="F118" s="147"/>
      <c r="G118" s="213">
        <v>9</v>
      </c>
      <c r="H118" s="138"/>
      <c r="I118" s="138"/>
    </row>
    <row r="119" spans="1:9" ht="12.95" customHeight="1" x14ac:dyDescent="0.25">
      <c r="A119" s="153" t="s">
        <v>49</v>
      </c>
      <c r="B119" s="154" t="s">
        <v>227</v>
      </c>
      <c r="C119" s="147"/>
      <c r="D119" s="147"/>
      <c r="E119" s="147"/>
      <c r="F119" s="147"/>
      <c r="G119" s="213">
        <v>9</v>
      </c>
      <c r="H119" s="138"/>
      <c r="I119" s="138"/>
    </row>
    <row r="120" spans="1:9" ht="12.95" customHeight="1" x14ac:dyDescent="0.25">
      <c r="A120" s="153" t="s">
        <v>50</v>
      </c>
      <c r="B120" s="154" t="s">
        <v>232</v>
      </c>
      <c r="C120" s="147"/>
      <c r="D120" s="147"/>
      <c r="E120" s="147"/>
      <c r="F120" s="147"/>
      <c r="G120" s="213">
        <v>11</v>
      </c>
      <c r="H120" s="138"/>
      <c r="I120" s="138"/>
    </row>
    <row r="121" spans="1:9" ht="12.95" customHeight="1" x14ac:dyDescent="0.25">
      <c r="A121" s="153" t="s">
        <v>51</v>
      </c>
      <c r="B121" s="154" t="s">
        <v>233</v>
      </c>
      <c r="C121" s="147"/>
      <c r="D121" s="147"/>
      <c r="E121" s="147"/>
      <c r="F121" s="147"/>
      <c r="G121" s="213">
        <v>11</v>
      </c>
      <c r="H121" s="138"/>
      <c r="I121" s="138"/>
    </row>
    <row r="122" spans="1:9" ht="12.95" customHeight="1" x14ac:dyDescent="0.25">
      <c r="A122" s="153" t="s">
        <v>52</v>
      </c>
      <c r="B122" s="154" t="s">
        <v>228</v>
      </c>
      <c r="C122" s="147"/>
      <c r="D122" s="147"/>
      <c r="E122" s="147"/>
      <c r="F122" s="147"/>
      <c r="G122" s="213">
        <v>12</v>
      </c>
      <c r="H122" s="138"/>
      <c r="I122" s="138"/>
    </row>
    <row r="123" spans="1:9" ht="12.95" customHeight="1" x14ac:dyDescent="0.25">
      <c r="A123" s="153" t="s">
        <v>73</v>
      </c>
      <c r="B123" s="154" t="s">
        <v>229</v>
      </c>
      <c r="C123" s="147"/>
      <c r="D123" s="147"/>
      <c r="E123" s="147"/>
      <c r="F123" s="147"/>
      <c r="G123" s="213">
        <v>13</v>
      </c>
      <c r="H123" s="138"/>
      <c r="I123" s="138"/>
    </row>
    <row r="124" spans="1:9" ht="12.95" customHeight="1" x14ac:dyDescent="0.25">
      <c r="A124" s="153" t="s">
        <v>87</v>
      </c>
      <c r="B124" s="154" t="s">
        <v>218</v>
      </c>
      <c r="C124" s="147"/>
      <c r="D124" s="147"/>
      <c r="E124" s="147"/>
      <c r="F124" s="147"/>
      <c r="G124" s="213">
        <v>14</v>
      </c>
      <c r="H124" s="138"/>
      <c r="I124" s="138"/>
    </row>
    <row r="125" spans="1:9" ht="12.95" customHeight="1" x14ac:dyDescent="0.25">
      <c r="A125" s="153" t="s">
        <v>88</v>
      </c>
      <c r="B125" s="154" t="s">
        <v>150</v>
      </c>
      <c r="C125" s="147"/>
      <c r="D125" s="147"/>
      <c r="E125" s="147"/>
      <c r="F125" s="147"/>
      <c r="G125" s="213">
        <v>15</v>
      </c>
      <c r="H125" s="138"/>
      <c r="I125" s="138"/>
    </row>
    <row r="126" spans="1:9" ht="12.95" customHeight="1" x14ac:dyDescent="0.25">
      <c r="A126" s="153" t="s">
        <v>102</v>
      </c>
      <c r="B126" s="154" t="s">
        <v>250</v>
      </c>
      <c r="C126" s="147"/>
      <c r="D126" s="147"/>
      <c r="E126" s="147"/>
      <c r="F126" s="147"/>
      <c r="G126" s="213">
        <v>16</v>
      </c>
      <c r="H126" s="138"/>
      <c r="I126" s="138"/>
    </row>
    <row r="127" spans="1:9" ht="12.95" customHeight="1" x14ac:dyDescent="0.25">
      <c r="A127" s="153" t="s">
        <v>103</v>
      </c>
      <c r="B127" s="154" t="s">
        <v>462</v>
      </c>
      <c r="C127" s="147"/>
      <c r="D127" s="147"/>
      <c r="E127" s="147"/>
      <c r="F127" s="147"/>
      <c r="G127" s="213">
        <v>16</v>
      </c>
      <c r="H127" s="138"/>
      <c r="I127" s="138"/>
    </row>
    <row r="128" spans="1:9" ht="54.75" customHeight="1" x14ac:dyDescent="0.25">
      <c r="A128" s="356" t="s">
        <v>236</v>
      </c>
      <c r="B128" s="356"/>
      <c r="C128" s="356"/>
      <c r="D128" s="356"/>
      <c r="E128" s="356"/>
      <c r="F128" s="356"/>
      <c r="G128" s="356"/>
      <c r="H128" s="138"/>
      <c r="I128" s="138"/>
    </row>
    <row r="129" spans="1:9" ht="15" customHeight="1" x14ac:dyDescent="0.25">
      <c r="A129" s="154"/>
      <c r="B129" s="154"/>
      <c r="C129" s="154"/>
      <c r="D129" s="154"/>
      <c r="E129" s="154"/>
      <c r="F129" s="154"/>
      <c r="G129" s="154"/>
      <c r="H129" s="138"/>
      <c r="I129" s="138"/>
    </row>
    <row r="130" spans="1:9" ht="11.1" customHeight="1" x14ac:dyDescent="0.25">
      <c r="A130" s="158" t="s">
        <v>371</v>
      </c>
      <c r="B130" s="138"/>
      <c r="C130" s="159"/>
      <c r="D130" s="159"/>
      <c r="E130" s="159"/>
      <c r="F130" s="159"/>
      <c r="G130" s="159"/>
      <c r="H130" s="138"/>
      <c r="I130" s="138"/>
    </row>
    <row r="131" spans="1:9" ht="11.1" customHeight="1" x14ac:dyDescent="0.25">
      <c r="A131" s="158" t="s">
        <v>369</v>
      </c>
      <c r="B131" s="138"/>
      <c r="C131" s="159"/>
      <c r="D131" s="159"/>
      <c r="E131" s="159"/>
      <c r="F131" s="159"/>
      <c r="G131" s="159"/>
      <c r="H131" s="138"/>
      <c r="I131" s="138"/>
    </row>
    <row r="132" spans="1:9" ht="11.1" customHeight="1" x14ac:dyDescent="0.25">
      <c r="A132" s="158" t="s">
        <v>370</v>
      </c>
      <c r="B132" s="138"/>
      <c r="C132" s="159"/>
      <c r="D132" s="159"/>
      <c r="E132" s="159"/>
      <c r="F132" s="159"/>
      <c r="G132" s="159"/>
      <c r="H132" s="138"/>
      <c r="I132" s="138"/>
    </row>
    <row r="133" spans="1:9" ht="11.1" customHeight="1" x14ac:dyDescent="0.25">
      <c r="A133" s="146" t="s">
        <v>275</v>
      </c>
      <c r="B133" s="160"/>
      <c r="C133" s="159"/>
      <c r="D133" s="159"/>
      <c r="E133" s="159"/>
      <c r="F133" s="159"/>
      <c r="G133" s="159"/>
      <c r="H133" s="138"/>
      <c r="I133" s="138"/>
    </row>
    <row r="134" spans="1:9" ht="11.1" customHeight="1" x14ac:dyDescent="0.25">
      <c r="A134" s="138"/>
      <c r="B134" s="138"/>
      <c r="C134" s="138"/>
      <c r="D134" s="138"/>
      <c r="E134" s="138"/>
      <c r="F134" s="138"/>
      <c r="G134" s="138"/>
      <c r="H134" s="138"/>
      <c r="I134" s="138"/>
    </row>
    <row r="135" spans="1:9" ht="15" x14ac:dyDescent="0.25">
      <c r="A135" s="138"/>
      <c r="B135" s="138"/>
      <c r="C135" s="138"/>
      <c r="D135" s="138"/>
      <c r="E135" s="138"/>
      <c r="F135" s="138"/>
      <c r="G135" s="138"/>
      <c r="H135" s="138"/>
      <c r="I135" s="138"/>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paperSize="126"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25" bestFit="1" customWidth="1"/>
    <col min="2" max="4" width="10.42578125" style="225" bestFit="1" customWidth="1"/>
    <col min="5" max="5" width="10.85546875" style="225" bestFit="1" customWidth="1"/>
    <col min="6" max="6" width="11.7109375" style="225" bestFit="1" customWidth="1"/>
    <col min="7" max="7" width="11" style="225"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96" t="s">
        <v>152</v>
      </c>
      <c r="B1" s="396"/>
      <c r="C1" s="396"/>
      <c r="D1" s="396"/>
      <c r="E1" s="396"/>
      <c r="F1" s="396"/>
      <c r="G1" s="396"/>
      <c r="H1" s="4"/>
      <c r="I1" s="4"/>
      <c r="J1" s="4"/>
    </row>
    <row r="2" spans="1:20" s="10" customFormat="1" ht="15.95" customHeight="1" x14ac:dyDescent="0.2">
      <c r="A2" s="397" t="s">
        <v>149</v>
      </c>
      <c r="B2" s="397"/>
      <c r="C2" s="397"/>
      <c r="D2" s="397"/>
      <c r="E2" s="397"/>
      <c r="F2" s="397"/>
      <c r="G2" s="397"/>
      <c r="H2" s="4"/>
      <c r="I2" s="4"/>
      <c r="J2" s="4"/>
    </row>
    <row r="3" spans="1:20" s="10" customFormat="1" ht="15.95" customHeight="1" thickBot="1" x14ac:dyDescent="0.25">
      <c r="A3" s="397" t="s">
        <v>240</v>
      </c>
      <c r="B3" s="397"/>
      <c r="C3" s="397"/>
      <c r="D3" s="397"/>
      <c r="E3" s="397"/>
      <c r="F3" s="397"/>
      <c r="G3" s="397"/>
      <c r="H3" s="4"/>
      <c r="I3" s="4"/>
      <c r="J3" s="4"/>
    </row>
    <row r="4" spans="1:20" ht="12.75" customHeight="1" thickTop="1" x14ac:dyDescent="0.2">
      <c r="A4" s="399" t="s">
        <v>25</v>
      </c>
      <c r="B4" s="220" t="s">
        <v>91</v>
      </c>
      <c r="C4" s="221">
        <f>+'prin paises exp e imp'!B4</f>
        <v>2017</v>
      </c>
      <c r="D4" s="395" t="str">
        <f>+'prin paises exp e imp'!C4</f>
        <v>enero - diciembre</v>
      </c>
      <c r="E4" s="395"/>
      <c r="F4" s="220" t="s">
        <v>143</v>
      </c>
      <c r="G4" s="220" t="s">
        <v>134</v>
      </c>
    </row>
    <row r="5" spans="1:20" ht="12.75" customHeight="1" thickBot="1" x14ac:dyDescent="0.25">
      <c r="A5" s="400"/>
      <c r="B5" s="222" t="s">
        <v>31</v>
      </c>
      <c r="C5" s="223" t="s">
        <v>133</v>
      </c>
      <c r="D5" s="224">
        <f>+balanza_periodos!C6</f>
        <v>2018</v>
      </c>
      <c r="E5" s="224">
        <f>+balanza_periodos!D6</f>
        <v>2019</v>
      </c>
      <c r="F5" s="223" t="str">
        <f>+'prin paises exp e imp'!E5</f>
        <v>2019-2018</v>
      </c>
      <c r="G5" s="223">
        <f>+'prin paises exp e imp'!F5</f>
        <v>2019</v>
      </c>
      <c r="O5" s="5"/>
      <c r="P5" s="5"/>
      <c r="R5" s="5"/>
      <c r="S5" s="5"/>
    </row>
    <row r="6" spans="1:20" ht="12" thickTop="1" x14ac:dyDescent="0.2">
      <c r="C6" s="218"/>
      <c r="D6" s="218"/>
      <c r="E6" s="218"/>
      <c r="F6" s="218"/>
      <c r="G6" s="218"/>
      <c r="Q6" s="5"/>
      <c r="T6" s="5"/>
    </row>
    <row r="7" spans="1:20" ht="12.75" customHeight="1" x14ac:dyDescent="0.2">
      <c r="A7" s="214" t="e">
        <f>VLOOKUP(B7,#REF!,2,FALSE)</f>
        <v>#REF!</v>
      </c>
      <c r="B7" s="241" t="e">
        <f>#REF!</f>
        <v>#REF!</v>
      </c>
      <c r="C7" s="215" t="e">
        <f>#REF!/1000</f>
        <v>#REF!</v>
      </c>
      <c r="D7" s="219" t="e">
        <f>#REF!/1000</f>
        <v>#REF!</v>
      </c>
      <c r="E7" s="215" t="e">
        <f>#REF!/1000</f>
        <v>#REF!</v>
      </c>
      <c r="F7" s="216" t="str">
        <f>IFERROR(((E7-D7)/D7),"")</f>
        <v/>
      </c>
      <c r="G7" s="226" t="str">
        <f>IFERROR((E7/$E$23),"")</f>
        <v/>
      </c>
      <c r="N7" s="5"/>
      <c r="O7" s="5"/>
      <c r="Q7" s="5"/>
      <c r="R7" s="5"/>
      <c r="T7" s="5"/>
    </row>
    <row r="8" spans="1:20" ht="12.75" customHeight="1" x14ac:dyDescent="0.2">
      <c r="A8" s="214" t="e">
        <f>VLOOKUP(B8,#REF!,2,FALSE)</f>
        <v>#REF!</v>
      </c>
      <c r="B8" s="241" t="e">
        <f>#REF!</f>
        <v>#REF!</v>
      </c>
      <c r="C8" s="215" t="e">
        <f>#REF!/1000</f>
        <v>#REF!</v>
      </c>
      <c r="D8" s="219" t="e">
        <f>#REF!/1000</f>
        <v>#REF!</v>
      </c>
      <c r="E8" s="215" t="e">
        <f>#REF!/1000</f>
        <v>#REF!</v>
      </c>
      <c r="F8" s="216" t="str">
        <f t="shared" ref="F8:F23" si="0">IFERROR(((E8-D8)/D8),"")</f>
        <v/>
      </c>
      <c r="G8" s="226" t="str">
        <f t="shared" ref="G8:G23" si="1">IFERROR((E8/$E$23),"")</f>
        <v/>
      </c>
      <c r="O8" s="175"/>
      <c r="P8" s="175"/>
      <c r="Q8" s="175"/>
      <c r="R8" s="176"/>
      <c r="S8" s="176"/>
      <c r="T8" s="176"/>
    </row>
    <row r="9" spans="1:20" ht="12.75" customHeight="1" x14ac:dyDescent="0.2">
      <c r="A9" s="214" t="e">
        <f>VLOOKUP(B9,#REF!,2,FALSE)</f>
        <v>#REF!</v>
      </c>
      <c r="B9" s="241" t="e">
        <f>#REF!</f>
        <v>#REF!</v>
      </c>
      <c r="C9" s="215" t="e">
        <f>#REF!/1000</f>
        <v>#REF!</v>
      </c>
      <c r="D9" s="219" t="e">
        <f>#REF!/1000</f>
        <v>#REF!</v>
      </c>
      <c r="E9" s="215" t="e">
        <f>#REF!/1000</f>
        <v>#REF!</v>
      </c>
      <c r="F9" s="216" t="str">
        <f t="shared" si="0"/>
        <v/>
      </c>
      <c r="G9" s="226" t="str">
        <f t="shared" si="1"/>
        <v/>
      </c>
    </row>
    <row r="10" spans="1:20" x14ac:dyDescent="0.2">
      <c r="A10" s="214" t="e">
        <f>VLOOKUP(B10,#REF!,2,FALSE)</f>
        <v>#REF!</v>
      </c>
      <c r="B10" s="241" t="e">
        <f>#REF!</f>
        <v>#REF!</v>
      </c>
      <c r="C10" s="215" t="e">
        <f>#REF!/1000</f>
        <v>#REF!</v>
      </c>
      <c r="D10" s="219" t="e">
        <f>#REF!/1000</f>
        <v>#REF!</v>
      </c>
      <c r="E10" s="215" t="e">
        <f>#REF!/1000</f>
        <v>#REF!</v>
      </c>
      <c r="F10" s="216" t="str">
        <f t="shared" si="0"/>
        <v/>
      </c>
      <c r="G10" s="226" t="str">
        <f t="shared" si="1"/>
        <v/>
      </c>
    </row>
    <row r="11" spans="1:20" ht="12" customHeight="1" x14ac:dyDescent="0.2">
      <c r="A11" s="214" t="e">
        <f>VLOOKUP(B11,#REF!,2,FALSE)</f>
        <v>#REF!</v>
      </c>
      <c r="B11" s="241" t="e">
        <f>#REF!</f>
        <v>#REF!</v>
      </c>
      <c r="C11" s="215" t="e">
        <f>#REF!/1000</f>
        <v>#REF!</v>
      </c>
      <c r="D11" s="219" t="e">
        <f>#REF!/1000</f>
        <v>#REF!</v>
      </c>
      <c r="E11" s="215" t="e">
        <f>#REF!/1000</f>
        <v>#REF!</v>
      </c>
      <c r="F11" s="216" t="str">
        <f t="shared" si="0"/>
        <v/>
      </c>
      <c r="G11" s="226" t="str">
        <f t="shared" si="1"/>
        <v/>
      </c>
    </row>
    <row r="12" spans="1:20" x14ac:dyDescent="0.2">
      <c r="A12" s="214" t="e">
        <f>VLOOKUP(B12,#REF!,2,FALSE)</f>
        <v>#REF!</v>
      </c>
      <c r="B12" s="241" t="e">
        <f>#REF!</f>
        <v>#REF!</v>
      </c>
      <c r="C12" s="215" t="e">
        <f>#REF!/1000</f>
        <v>#REF!</v>
      </c>
      <c r="D12" s="219" t="e">
        <f>#REF!/1000</f>
        <v>#REF!</v>
      </c>
      <c r="E12" s="215" t="e">
        <f>#REF!/1000</f>
        <v>#REF!</v>
      </c>
      <c r="F12" s="216" t="str">
        <f t="shared" si="0"/>
        <v/>
      </c>
      <c r="G12" s="226" t="str">
        <f t="shared" si="1"/>
        <v/>
      </c>
    </row>
    <row r="13" spans="1:20" ht="12.75" customHeight="1" x14ac:dyDescent="0.2">
      <c r="A13" s="214" t="e">
        <f>VLOOKUP(B13,#REF!,2,FALSE)</f>
        <v>#REF!</v>
      </c>
      <c r="B13" s="241" t="e">
        <f>#REF!</f>
        <v>#REF!</v>
      </c>
      <c r="C13" s="215" t="e">
        <f>#REF!/1000</f>
        <v>#REF!</v>
      </c>
      <c r="D13" s="219" t="e">
        <f>#REF!/1000</f>
        <v>#REF!</v>
      </c>
      <c r="E13" s="215" t="e">
        <f>#REF!/1000</f>
        <v>#REF!</v>
      </c>
      <c r="F13" s="216" t="str">
        <f t="shared" si="0"/>
        <v/>
      </c>
      <c r="G13" s="226" t="str">
        <f t="shared" si="1"/>
        <v/>
      </c>
    </row>
    <row r="14" spans="1:20" ht="12.75" customHeight="1" x14ac:dyDescent="0.2">
      <c r="A14" s="214" t="e">
        <f>VLOOKUP(B14,#REF!,2,FALSE)</f>
        <v>#REF!</v>
      </c>
      <c r="B14" s="241" t="e">
        <f>#REF!</f>
        <v>#REF!</v>
      </c>
      <c r="C14" s="215" t="e">
        <f>#REF!/1000</f>
        <v>#REF!</v>
      </c>
      <c r="D14" s="219" t="e">
        <f>#REF!/1000</f>
        <v>#REF!</v>
      </c>
      <c r="E14" s="215" t="e">
        <f>#REF!/1000</f>
        <v>#REF!</v>
      </c>
      <c r="F14" s="216" t="str">
        <f t="shared" si="0"/>
        <v/>
      </c>
      <c r="G14" s="226" t="str">
        <f t="shared" si="1"/>
        <v/>
      </c>
      <c r="S14" s="10"/>
      <c r="T14" s="92"/>
    </row>
    <row r="15" spans="1:20" ht="12.75" customHeight="1" x14ac:dyDescent="0.2">
      <c r="A15" s="214" t="e">
        <f>VLOOKUP(B15,#REF!,2,FALSE)</f>
        <v>#REF!</v>
      </c>
      <c r="B15" s="241" t="e">
        <f>#REF!</f>
        <v>#REF!</v>
      </c>
      <c r="C15" s="215" t="e">
        <f>#REF!/1000</f>
        <v>#REF!</v>
      </c>
      <c r="D15" s="219" t="e">
        <f>#REF!/1000</f>
        <v>#REF!</v>
      </c>
      <c r="E15" s="215" t="e">
        <f>#REF!/1000</f>
        <v>#REF!</v>
      </c>
      <c r="F15" s="216" t="str">
        <f t="shared" si="0"/>
        <v/>
      </c>
      <c r="G15" s="226" t="str">
        <f t="shared" si="1"/>
        <v/>
      </c>
    </row>
    <row r="16" spans="1:20" x14ac:dyDescent="0.2">
      <c r="A16" s="214" t="e">
        <f>VLOOKUP(B16,#REF!,2,FALSE)</f>
        <v>#REF!</v>
      </c>
      <c r="B16" s="241" t="e">
        <f>#REF!</f>
        <v>#REF!</v>
      </c>
      <c r="C16" s="215" t="e">
        <f>#REF!/1000</f>
        <v>#REF!</v>
      </c>
      <c r="D16" s="219" t="e">
        <f>#REF!/1000</f>
        <v>#REF!</v>
      </c>
      <c r="E16" s="215" t="e">
        <f>#REF!/1000</f>
        <v>#REF!</v>
      </c>
      <c r="F16" s="216" t="str">
        <f t="shared" si="0"/>
        <v/>
      </c>
      <c r="G16" s="226" t="str">
        <f t="shared" si="1"/>
        <v/>
      </c>
      <c r="S16" s="5"/>
    </row>
    <row r="17" spans="1:20" ht="12.75" customHeight="1" x14ac:dyDescent="0.2">
      <c r="A17" s="214" t="e">
        <f>VLOOKUP(B17,#REF!,2,FALSE)</f>
        <v>#REF!</v>
      </c>
      <c r="B17" s="241" t="e">
        <f>#REF!</f>
        <v>#REF!</v>
      </c>
      <c r="C17" s="215" t="e">
        <f>#REF!/1000</f>
        <v>#REF!</v>
      </c>
      <c r="D17" s="219" t="e">
        <f>#REF!/1000</f>
        <v>#REF!</v>
      </c>
      <c r="E17" s="215" t="e">
        <f>#REF!/1000</f>
        <v>#REF!</v>
      </c>
      <c r="F17" s="216" t="str">
        <f t="shared" si="0"/>
        <v/>
      </c>
      <c r="G17" s="226" t="str">
        <f t="shared" si="1"/>
        <v/>
      </c>
      <c r="T17" s="5"/>
    </row>
    <row r="18" spans="1:20" ht="12.75" customHeight="1" x14ac:dyDescent="0.2">
      <c r="A18" s="214" t="e">
        <f>VLOOKUP(B18,#REF!,2,FALSE)</f>
        <v>#REF!</v>
      </c>
      <c r="B18" s="241" t="e">
        <f>#REF!</f>
        <v>#REF!</v>
      </c>
      <c r="C18" s="215" t="e">
        <f>#REF!/1000</f>
        <v>#REF!</v>
      </c>
      <c r="D18" s="219" t="e">
        <f>#REF!/1000</f>
        <v>#REF!</v>
      </c>
      <c r="E18" s="215" t="e">
        <f>#REF!/1000</f>
        <v>#REF!</v>
      </c>
      <c r="F18" s="216" t="str">
        <f t="shared" si="0"/>
        <v/>
      </c>
      <c r="G18" s="226" t="str">
        <f t="shared" si="1"/>
        <v/>
      </c>
      <c r="T18" s="5"/>
    </row>
    <row r="19" spans="1:20" ht="12.75" customHeight="1" x14ac:dyDescent="0.2">
      <c r="A19" s="214" t="e">
        <f>VLOOKUP(B19,#REF!,2,FALSE)</f>
        <v>#REF!</v>
      </c>
      <c r="B19" s="241" t="e">
        <f>#REF!</f>
        <v>#REF!</v>
      </c>
      <c r="C19" s="215" t="e">
        <f>#REF!/1000</f>
        <v>#REF!</v>
      </c>
      <c r="D19" s="219" t="e">
        <f>#REF!/1000</f>
        <v>#REF!</v>
      </c>
      <c r="E19" s="215" t="e">
        <f>#REF!/1000</f>
        <v>#REF!</v>
      </c>
      <c r="F19" s="216" t="str">
        <f t="shared" si="0"/>
        <v/>
      </c>
      <c r="G19" s="226" t="str">
        <f t="shared" si="1"/>
        <v/>
      </c>
      <c r="N19" s="5"/>
      <c r="O19" s="5"/>
      <c r="Q19" s="5"/>
      <c r="R19" s="5"/>
      <c r="T19" s="5"/>
    </row>
    <row r="20" spans="1:20" ht="12.75" customHeight="1" x14ac:dyDescent="0.2">
      <c r="A20" s="214" t="e">
        <f>VLOOKUP(B20,#REF!,2,FALSE)</f>
        <v>#REF!</v>
      </c>
      <c r="B20" s="241" t="e">
        <f>#REF!</f>
        <v>#REF!</v>
      </c>
      <c r="C20" s="215" t="e">
        <f>#REF!/1000</f>
        <v>#REF!</v>
      </c>
      <c r="D20" s="219" t="e">
        <f>#REF!/1000</f>
        <v>#REF!</v>
      </c>
      <c r="E20" s="215" t="e">
        <f>#REF!/1000</f>
        <v>#REF!</v>
      </c>
      <c r="F20" s="216" t="str">
        <f t="shared" si="0"/>
        <v/>
      </c>
      <c r="G20" s="226" t="str">
        <f t="shared" si="1"/>
        <v/>
      </c>
      <c r="Q20" s="5"/>
      <c r="T20" s="5"/>
    </row>
    <row r="21" spans="1:20" ht="12.75" customHeight="1" x14ac:dyDescent="0.2">
      <c r="A21" s="214" t="e">
        <f>VLOOKUP(B21,#REF!,2,FALSE)</f>
        <v>#REF!</v>
      </c>
      <c r="B21" s="241" t="e">
        <f>#REF!</f>
        <v>#REF!</v>
      </c>
      <c r="C21" s="215" t="e">
        <f>#REF!/1000</f>
        <v>#REF!</v>
      </c>
      <c r="D21" s="219" t="e">
        <f>#REF!/1000</f>
        <v>#REF!</v>
      </c>
      <c r="E21" s="215" t="e">
        <f>#REF!/1000</f>
        <v>#REF!</v>
      </c>
      <c r="F21" s="216" t="str">
        <f t="shared" si="0"/>
        <v/>
      </c>
      <c r="G21" s="226" t="str">
        <f t="shared" si="1"/>
        <v/>
      </c>
      <c r="I21" s="5"/>
      <c r="O21" s="175"/>
      <c r="P21" s="175"/>
      <c r="Q21" s="175"/>
      <c r="R21" s="176"/>
      <c r="S21" s="176"/>
      <c r="T21" s="176"/>
    </row>
    <row r="22" spans="1:20" ht="12.75" customHeight="1" x14ac:dyDescent="0.2">
      <c r="A22" s="214" t="s">
        <v>24</v>
      </c>
      <c r="B22" s="214"/>
      <c r="C22" s="218" t="e">
        <f>C23-SUM(C7:C21)</f>
        <v>#REF!</v>
      </c>
      <c r="D22" s="218" t="e">
        <f t="shared" ref="D22:E22" si="2">D23-SUM(D7:D21)</f>
        <v>#REF!</v>
      </c>
      <c r="E22" s="218" t="e">
        <f t="shared" si="2"/>
        <v>#REF!</v>
      </c>
      <c r="F22" s="216" t="str">
        <f t="shared" si="0"/>
        <v/>
      </c>
      <c r="G22" s="226" t="str">
        <f t="shared" si="1"/>
        <v/>
      </c>
      <c r="I22" s="5"/>
    </row>
    <row r="23" spans="1:20" ht="12.75" customHeight="1" x14ac:dyDescent="0.2">
      <c r="A23" s="214" t="s">
        <v>22</v>
      </c>
      <c r="B23" s="214"/>
      <c r="C23" s="218">
        <f>+balanza_periodos!B11</f>
        <v>15381835</v>
      </c>
      <c r="D23" s="218">
        <f>+balanza_periodos!C11</f>
        <v>17897719</v>
      </c>
      <c r="E23" s="218">
        <f>+balanza_periodos!D11</f>
        <v>16712895</v>
      </c>
      <c r="F23" s="216">
        <f t="shared" si="0"/>
        <v>-6.6199720757712202E-2</v>
      </c>
      <c r="G23" s="226">
        <f t="shared" si="1"/>
        <v>1</v>
      </c>
    </row>
    <row r="24" spans="1:20" ht="12" thickBot="1" x14ac:dyDescent="0.25">
      <c r="A24" s="227"/>
      <c r="B24" s="227"/>
      <c r="C24" s="228"/>
      <c r="D24" s="228"/>
      <c r="E24" s="228"/>
      <c r="F24" s="227"/>
      <c r="G24" s="227"/>
    </row>
    <row r="25" spans="1:20" ht="33.75" customHeight="1" thickTop="1" x14ac:dyDescent="0.2">
      <c r="A25" s="398" t="s">
        <v>418</v>
      </c>
      <c r="B25" s="398"/>
      <c r="C25" s="398"/>
      <c r="D25" s="398"/>
      <c r="E25" s="398"/>
      <c r="F25" s="398"/>
      <c r="G25" s="398"/>
    </row>
    <row r="50" spans="1:20" ht="15.95" customHeight="1" x14ac:dyDescent="0.2">
      <c r="A50" s="396" t="s">
        <v>252</v>
      </c>
      <c r="B50" s="396"/>
      <c r="C50" s="396"/>
      <c r="D50" s="396"/>
      <c r="E50" s="396"/>
      <c r="F50" s="396"/>
      <c r="G50" s="396"/>
    </row>
    <row r="51" spans="1:20" ht="15.95" customHeight="1" x14ac:dyDescent="0.2">
      <c r="A51" s="397" t="s">
        <v>150</v>
      </c>
      <c r="B51" s="397"/>
      <c r="C51" s="397"/>
      <c r="D51" s="397"/>
      <c r="E51" s="397"/>
      <c r="F51" s="397"/>
      <c r="G51" s="397"/>
    </row>
    <row r="52" spans="1:20" ht="15.95" customHeight="1" thickBot="1" x14ac:dyDescent="0.25">
      <c r="A52" s="397" t="s">
        <v>241</v>
      </c>
      <c r="B52" s="397"/>
      <c r="C52" s="397"/>
      <c r="D52" s="397"/>
      <c r="E52" s="397"/>
      <c r="F52" s="397"/>
      <c r="G52" s="397"/>
    </row>
    <row r="53" spans="1:20" ht="12.75" customHeight="1" thickTop="1" x14ac:dyDescent="0.2">
      <c r="A53" s="399" t="s">
        <v>25</v>
      </c>
      <c r="B53" s="220" t="s">
        <v>91</v>
      </c>
      <c r="C53" s="221">
        <f>+C4</f>
        <v>2017</v>
      </c>
      <c r="D53" s="395" t="str">
        <f>+D4</f>
        <v>enero - diciembre</v>
      </c>
      <c r="E53" s="395"/>
      <c r="F53" s="220" t="s">
        <v>143</v>
      </c>
      <c r="G53" s="220" t="s">
        <v>134</v>
      </c>
      <c r="Q53" s="5"/>
      <c r="T53" s="5"/>
    </row>
    <row r="54" spans="1:20" ht="12.75" customHeight="1" thickBot="1" x14ac:dyDescent="0.25">
      <c r="A54" s="400"/>
      <c r="B54" s="222" t="s">
        <v>31</v>
      </c>
      <c r="C54" s="223" t="s">
        <v>133</v>
      </c>
      <c r="D54" s="224">
        <f>+balanza_periodos!C6</f>
        <v>2018</v>
      </c>
      <c r="E54" s="224">
        <f>+E5</f>
        <v>2019</v>
      </c>
      <c r="F54" s="223" t="str">
        <f>+F5</f>
        <v>2019-2018</v>
      </c>
      <c r="G54" s="223">
        <f>+G5</f>
        <v>2019</v>
      </c>
      <c r="O54" s="5"/>
      <c r="P54" s="5"/>
      <c r="Q54" s="5"/>
      <c r="R54" s="5"/>
      <c r="S54" s="5"/>
      <c r="T54" s="5"/>
    </row>
    <row r="55" spans="1:20" ht="12" thickTop="1" x14ac:dyDescent="0.2">
      <c r="C55" s="218"/>
      <c r="D55" s="218"/>
      <c r="E55" s="218"/>
      <c r="F55" s="218"/>
      <c r="G55" s="218"/>
      <c r="Q55" s="5"/>
      <c r="R55" s="5"/>
      <c r="T55" s="5"/>
    </row>
    <row r="56" spans="1:20" ht="12.75" customHeight="1" x14ac:dyDescent="0.2">
      <c r="A56" s="214" t="e">
        <f>VLOOKUP(B56,#REF!,2,FALSE)</f>
        <v>#REF!</v>
      </c>
      <c r="B56" s="241" t="e">
        <f>#REF!</f>
        <v>#REF!</v>
      </c>
      <c r="C56" s="215" t="e">
        <f>#REF!/1000</f>
        <v>#REF!</v>
      </c>
      <c r="D56" s="215" t="e">
        <f>#REF!/1000</f>
        <v>#REF!</v>
      </c>
      <c r="E56" s="215" t="e">
        <f>#REF!/1000</f>
        <v>#REF!</v>
      </c>
      <c r="F56" s="216" t="str">
        <f>IFERROR((E56-D56)/D56,"")</f>
        <v/>
      </c>
      <c r="G56" s="217" t="e">
        <f t="shared" ref="G56:G72" si="3">+E56/$E$72</f>
        <v>#REF!</v>
      </c>
      <c r="Q56" s="5"/>
      <c r="T56" s="5"/>
    </row>
    <row r="57" spans="1:20" ht="12.75" customHeight="1" x14ac:dyDescent="0.2">
      <c r="A57" s="214" t="e">
        <f>VLOOKUP(B57,#REF!,2,FALSE)</f>
        <v>#REF!</v>
      </c>
      <c r="B57" s="241" t="e">
        <f>#REF!</f>
        <v>#REF!</v>
      </c>
      <c r="C57" s="215" t="e">
        <f>#REF!/1000</f>
        <v>#REF!</v>
      </c>
      <c r="D57" s="215" t="e">
        <f>#REF!/1000</f>
        <v>#REF!</v>
      </c>
      <c r="E57" s="215" t="e">
        <f>#REF!/1000</f>
        <v>#REF!</v>
      </c>
      <c r="F57" s="216" t="str">
        <f t="shared" ref="F57:F72" si="4">IFERROR((E57-D57)/D57,"")</f>
        <v/>
      </c>
      <c r="G57" s="217" t="e">
        <f t="shared" si="3"/>
        <v>#REF!</v>
      </c>
      <c r="O57" s="5"/>
      <c r="P57" s="5"/>
      <c r="Q57" s="5"/>
      <c r="R57" s="5"/>
      <c r="S57" s="5"/>
      <c r="T57" s="5"/>
    </row>
    <row r="58" spans="1:20" ht="12.75" customHeight="1" x14ac:dyDescent="0.2">
      <c r="A58" s="214" t="e">
        <f>VLOOKUP(B58,#REF!,2,FALSE)</f>
        <v>#REF!</v>
      </c>
      <c r="B58" s="241" t="e">
        <f>#REF!</f>
        <v>#REF!</v>
      </c>
      <c r="C58" s="215" t="e">
        <f>#REF!/1000</f>
        <v>#REF!</v>
      </c>
      <c r="D58" s="215" t="e">
        <f>#REF!/1000</f>
        <v>#REF!</v>
      </c>
      <c r="E58" s="215" t="e">
        <f>#REF!/1000</f>
        <v>#REF!</v>
      </c>
      <c r="F58" s="216" t="str">
        <f t="shared" si="4"/>
        <v/>
      </c>
      <c r="G58" s="217" t="e">
        <f t="shared" si="3"/>
        <v>#REF!</v>
      </c>
      <c r="Q58" s="5"/>
      <c r="R58" s="175"/>
      <c r="S58" s="175"/>
      <c r="T58" s="175"/>
    </row>
    <row r="59" spans="1:20" ht="12.75" customHeight="1" x14ac:dyDescent="0.2">
      <c r="A59" s="214" t="e">
        <f>VLOOKUP(B59,#REF!,2,FALSE)</f>
        <v>#REF!</v>
      </c>
      <c r="B59" s="241" t="e">
        <f>#REF!</f>
        <v>#REF!</v>
      </c>
      <c r="C59" s="215" t="e">
        <f>#REF!/1000</f>
        <v>#REF!</v>
      </c>
      <c r="D59" s="215" t="e">
        <f>#REF!/1000</f>
        <v>#REF!</v>
      </c>
      <c r="E59" s="215" t="e">
        <f>#REF!/1000</f>
        <v>#REF!</v>
      </c>
      <c r="F59" s="216" t="str">
        <f t="shared" si="4"/>
        <v/>
      </c>
      <c r="G59" s="217" t="e">
        <f t="shared" si="3"/>
        <v>#REF!</v>
      </c>
      <c r="O59" s="5"/>
      <c r="Q59" s="5"/>
      <c r="R59" s="5"/>
      <c r="T59" s="5"/>
    </row>
    <row r="60" spans="1:20" ht="12.75" customHeight="1" x14ac:dyDescent="0.2">
      <c r="A60" s="214" t="e">
        <f>VLOOKUP(B60,#REF!,2,FALSE)</f>
        <v>#REF!</v>
      </c>
      <c r="B60" s="241" t="e">
        <f>#REF!</f>
        <v>#REF!</v>
      </c>
      <c r="C60" s="215" t="e">
        <f>#REF!/1000</f>
        <v>#REF!</v>
      </c>
      <c r="D60" s="215" t="e">
        <f>#REF!/1000</f>
        <v>#REF!</v>
      </c>
      <c r="E60" s="215" t="e">
        <f>#REF!/1000</f>
        <v>#REF!</v>
      </c>
      <c r="F60" s="216" t="str">
        <f t="shared" si="4"/>
        <v/>
      </c>
      <c r="G60" s="217" t="e">
        <f t="shared" si="3"/>
        <v>#REF!</v>
      </c>
      <c r="O60" s="5"/>
      <c r="Q60" s="5"/>
      <c r="R60" s="5"/>
      <c r="T60" s="5"/>
    </row>
    <row r="61" spans="1:20" ht="12.75" customHeight="1" x14ac:dyDescent="0.2">
      <c r="A61" s="214" t="e">
        <f>VLOOKUP(B61,#REF!,2,FALSE)</f>
        <v>#REF!</v>
      </c>
      <c r="B61" s="241" t="e">
        <f>#REF!</f>
        <v>#REF!</v>
      </c>
      <c r="C61" s="215" t="e">
        <f>#REF!/1000</f>
        <v>#REF!</v>
      </c>
      <c r="D61" s="215" t="e">
        <f>#REF!/1000</f>
        <v>#REF!</v>
      </c>
      <c r="E61" s="215" t="e">
        <f>#REF!/1000</f>
        <v>#REF!</v>
      </c>
      <c r="F61" s="216" t="str">
        <f t="shared" si="4"/>
        <v/>
      </c>
      <c r="G61" s="217" t="e">
        <f t="shared" si="3"/>
        <v>#REF!</v>
      </c>
      <c r="Q61" s="5"/>
      <c r="R61" s="5"/>
      <c r="T61" s="5"/>
    </row>
    <row r="62" spans="1:20" ht="12.75" customHeight="1" x14ac:dyDescent="0.2">
      <c r="A62" s="214" t="e">
        <f>VLOOKUP(B62,#REF!,2,FALSE)</f>
        <v>#REF!</v>
      </c>
      <c r="B62" s="241" t="e">
        <f>#REF!</f>
        <v>#REF!</v>
      </c>
      <c r="C62" s="215" t="e">
        <f>#REF!/1000</f>
        <v>#REF!</v>
      </c>
      <c r="D62" s="215" t="e">
        <f>#REF!/1000</f>
        <v>#REF!</v>
      </c>
      <c r="E62" s="215" t="e">
        <f>#REF!/1000</f>
        <v>#REF!</v>
      </c>
      <c r="F62" s="216" t="str">
        <f t="shared" si="4"/>
        <v/>
      </c>
      <c r="G62" s="217" t="e">
        <f t="shared" si="3"/>
        <v>#REF!</v>
      </c>
      <c r="I62" s="5"/>
      <c r="M62" s="5"/>
      <c r="N62" s="5"/>
      <c r="P62" s="5"/>
      <c r="Q62" s="5"/>
      <c r="R62" s="5"/>
      <c r="T62" s="5"/>
    </row>
    <row r="63" spans="1:20" ht="12.75" customHeight="1" x14ac:dyDescent="0.2">
      <c r="A63" s="214" t="e">
        <f>VLOOKUP(B63,#REF!,2,FALSE)</f>
        <v>#REF!</v>
      </c>
      <c r="B63" s="241" t="e">
        <f>#REF!</f>
        <v>#REF!</v>
      </c>
      <c r="C63" s="215" t="e">
        <f>#REF!/1000</f>
        <v>#REF!</v>
      </c>
      <c r="D63" s="215" t="e">
        <f>#REF!/1000</f>
        <v>#REF!</v>
      </c>
      <c r="E63" s="215" t="e">
        <f>#REF!/1000</f>
        <v>#REF!</v>
      </c>
      <c r="F63" s="216" t="str">
        <f t="shared" si="4"/>
        <v/>
      </c>
      <c r="G63" s="217" t="e">
        <f t="shared" si="3"/>
        <v>#REF!</v>
      </c>
      <c r="P63" s="175"/>
      <c r="Q63" s="175"/>
      <c r="R63" s="175"/>
      <c r="T63" s="5"/>
    </row>
    <row r="64" spans="1:20" ht="12.75" customHeight="1" x14ac:dyDescent="0.2">
      <c r="A64" s="214" t="e">
        <f>VLOOKUP(B64,#REF!,2,FALSE)</f>
        <v>#REF!</v>
      </c>
      <c r="B64" s="241" t="e">
        <f>#REF!</f>
        <v>#REF!</v>
      </c>
      <c r="C64" s="215" t="e">
        <f>#REF!/1000</f>
        <v>#REF!</v>
      </c>
      <c r="D64" s="215" t="e">
        <f>#REF!/1000</f>
        <v>#REF!</v>
      </c>
      <c r="E64" s="215" t="e">
        <f>#REF!/1000</f>
        <v>#REF!</v>
      </c>
      <c r="F64" s="216" t="str">
        <f t="shared" si="4"/>
        <v/>
      </c>
      <c r="G64" s="217" t="e">
        <f t="shared" si="3"/>
        <v>#REF!</v>
      </c>
      <c r="Q64" s="5"/>
      <c r="T64" s="5"/>
    </row>
    <row r="65" spans="1:20" ht="12.75" customHeight="1" x14ac:dyDescent="0.2">
      <c r="A65" s="214" t="e">
        <f>VLOOKUP(B65,#REF!,2,FALSE)</f>
        <v>#REF!</v>
      </c>
      <c r="B65" s="241" t="e">
        <f>#REF!</f>
        <v>#REF!</v>
      </c>
      <c r="C65" s="215" t="e">
        <f>#REF!/1000</f>
        <v>#REF!</v>
      </c>
      <c r="D65" s="215" t="e">
        <f>#REF!/1000</f>
        <v>#REF!</v>
      </c>
      <c r="E65" s="215" t="e">
        <f>#REF!/1000</f>
        <v>#REF!</v>
      </c>
      <c r="F65" s="216" t="str">
        <f t="shared" si="4"/>
        <v/>
      </c>
      <c r="G65" s="217" t="e">
        <f t="shared" si="3"/>
        <v>#REF!</v>
      </c>
      <c r="Q65" s="5"/>
      <c r="T65" s="5"/>
    </row>
    <row r="66" spans="1:20" ht="12.75" customHeight="1" x14ac:dyDescent="0.2">
      <c r="A66" s="214" t="e">
        <f>VLOOKUP(B66,#REF!,2,FALSE)</f>
        <v>#REF!</v>
      </c>
      <c r="B66" s="241" t="e">
        <f>#REF!</f>
        <v>#REF!</v>
      </c>
      <c r="C66" s="215" t="e">
        <f>#REF!/1000</f>
        <v>#REF!</v>
      </c>
      <c r="D66" s="215" t="e">
        <f>#REF!/1000</f>
        <v>#REF!</v>
      </c>
      <c r="E66" s="215" t="e">
        <f>#REF!/1000</f>
        <v>#REF!</v>
      </c>
      <c r="F66" s="216" t="str">
        <f t="shared" si="4"/>
        <v/>
      </c>
      <c r="G66" s="217" t="e">
        <f t="shared" si="3"/>
        <v>#REF!</v>
      </c>
      <c r="Q66" s="5"/>
      <c r="T66" s="5"/>
    </row>
    <row r="67" spans="1:20" ht="12.75" customHeight="1" x14ac:dyDescent="0.2">
      <c r="A67" s="214" t="e">
        <f>VLOOKUP(B67,#REF!,2,FALSE)</f>
        <v>#REF!</v>
      </c>
      <c r="B67" s="241" t="e">
        <f>#REF!</f>
        <v>#REF!</v>
      </c>
      <c r="C67" s="215" t="e">
        <f>#REF!/1000</f>
        <v>#REF!</v>
      </c>
      <c r="D67" s="215" t="e">
        <f>#REF!/1000</f>
        <v>#REF!</v>
      </c>
      <c r="E67" s="215" t="e">
        <f>#REF!/1000</f>
        <v>#REF!</v>
      </c>
      <c r="F67" s="216" t="str">
        <f t="shared" si="4"/>
        <v/>
      </c>
      <c r="G67" s="217" t="e">
        <f t="shared" si="3"/>
        <v>#REF!</v>
      </c>
    </row>
    <row r="68" spans="1:20" ht="12.75" customHeight="1" x14ac:dyDescent="0.2">
      <c r="A68" s="214" t="e">
        <f>VLOOKUP(B68,#REF!,2,FALSE)</f>
        <v>#REF!</v>
      </c>
      <c r="B68" s="241" t="e">
        <f>#REF!</f>
        <v>#REF!</v>
      </c>
      <c r="C68" s="215" t="e">
        <f>#REF!/1000</f>
        <v>#REF!</v>
      </c>
      <c r="D68" s="215" t="e">
        <f>#REF!/1000</f>
        <v>#REF!</v>
      </c>
      <c r="E68" s="215" t="e">
        <f>#REF!/1000</f>
        <v>#REF!</v>
      </c>
      <c r="F68" s="216" t="str">
        <f t="shared" si="4"/>
        <v/>
      </c>
      <c r="G68" s="217" t="e">
        <f t="shared" si="3"/>
        <v>#REF!</v>
      </c>
      <c r="O68" s="5"/>
      <c r="P68" s="5"/>
      <c r="R68" s="5"/>
      <c r="S68" s="5"/>
    </row>
    <row r="69" spans="1:20" ht="12.75" customHeight="1" x14ac:dyDescent="0.2">
      <c r="A69" s="214" t="e">
        <f>VLOOKUP(B69,#REF!,2,FALSE)</f>
        <v>#REF!</v>
      </c>
      <c r="B69" s="241" t="e">
        <f>#REF!</f>
        <v>#REF!</v>
      </c>
      <c r="C69" s="215" t="e">
        <f>#REF!/1000</f>
        <v>#REF!</v>
      </c>
      <c r="D69" s="215" t="e">
        <f>#REF!/1000</f>
        <v>#REF!</v>
      </c>
      <c r="E69" s="215" t="e">
        <f>#REF!/1000</f>
        <v>#REF!</v>
      </c>
      <c r="F69" s="216" t="str">
        <f t="shared" si="4"/>
        <v/>
      </c>
      <c r="G69" s="217" t="e">
        <f t="shared" si="3"/>
        <v>#REF!</v>
      </c>
      <c r="Q69" s="5"/>
      <c r="T69" s="5"/>
    </row>
    <row r="70" spans="1:20" ht="12.75" customHeight="1" x14ac:dyDescent="0.2">
      <c r="A70" s="214" t="e">
        <f>VLOOKUP(B70,#REF!,2,FALSE)</f>
        <v>#REF!</v>
      </c>
      <c r="B70" s="241" t="e">
        <f>#REF!</f>
        <v>#REF!</v>
      </c>
      <c r="C70" s="215" t="e">
        <f>#REF!/1000</f>
        <v>#REF!</v>
      </c>
      <c r="D70" s="215" t="e">
        <f>#REF!/1000</f>
        <v>#REF!</v>
      </c>
      <c r="E70" s="215" t="e">
        <f>#REF!/1000</f>
        <v>#REF!</v>
      </c>
      <c r="F70" s="216" t="str">
        <f t="shared" si="4"/>
        <v/>
      </c>
      <c r="G70" s="217" t="e">
        <f t="shared" si="3"/>
        <v>#REF!</v>
      </c>
      <c r="Q70" s="5"/>
      <c r="T70" s="5"/>
    </row>
    <row r="71" spans="1:20" ht="12.75" customHeight="1" x14ac:dyDescent="0.2">
      <c r="A71" s="214" t="s">
        <v>24</v>
      </c>
      <c r="B71" s="214"/>
      <c r="C71" s="218" t="e">
        <f>C72-SUM(C56:C70)</f>
        <v>#REF!</v>
      </c>
      <c r="D71" s="218" t="e">
        <f t="shared" ref="D71:E71" si="5">D72-SUM(D56:D70)</f>
        <v>#REF!</v>
      </c>
      <c r="E71" s="218" t="e">
        <f t="shared" si="5"/>
        <v>#REF!</v>
      </c>
      <c r="F71" s="216" t="str">
        <f t="shared" si="4"/>
        <v/>
      </c>
      <c r="G71" s="217" t="e">
        <f t="shared" si="3"/>
        <v>#REF!</v>
      </c>
      <c r="Q71" s="5"/>
      <c r="T71" s="5"/>
    </row>
    <row r="72" spans="1:20" ht="12.75" customHeight="1" x14ac:dyDescent="0.2">
      <c r="A72" s="214" t="s">
        <v>22</v>
      </c>
      <c r="B72" s="214"/>
      <c r="C72" s="218">
        <f>+balanza_periodos!B16</f>
        <v>5844993</v>
      </c>
      <c r="D72" s="218">
        <f>+balanza_periodos!C16</f>
        <v>6559017</v>
      </c>
      <c r="E72" s="218">
        <f>+balanza_periodos!D16</f>
        <v>6348174</v>
      </c>
      <c r="F72" s="216">
        <f t="shared" si="4"/>
        <v>-3.2145518147002818E-2</v>
      </c>
      <c r="G72" s="217">
        <f t="shared" si="3"/>
        <v>1</v>
      </c>
    </row>
    <row r="73" spans="1:20" ht="12" thickBot="1" x14ac:dyDescent="0.25">
      <c r="A73" s="229"/>
      <c r="B73" s="229"/>
      <c r="C73" s="230"/>
      <c r="D73" s="230"/>
      <c r="E73" s="230"/>
      <c r="F73" s="229"/>
      <c r="G73" s="229"/>
    </row>
    <row r="74" spans="1:20" ht="12.75" customHeight="1" thickTop="1" x14ac:dyDescent="0.2">
      <c r="A74" s="398" t="s">
        <v>419</v>
      </c>
      <c r="B74" s="398"/>
      <c r="C74" s="398"/>
      <c r="D74" s="398"/>
      <c r="E74" s="398"/>
      <c r="F74" s="398"/>
      <c r="G74" s="398"/>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XFD1048576"/>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01" t="s">
        <v>152</v>
      </c>
      <c r="B1" s="401"/>
      <c r="C1" s="401"/>
      <c r="D1" s="401"/>
      <c r="E1" s="401"/>
      <c r="F1" s="401"/>
      <c r="G1" s="401"/>
      <c r="H1" s="401"/>
      <c r="I1" s="401"/>
      <c r="J1" s="401"/>
      <c r="K1" s="401"/>
      <c r="L1" s="82"/>
      <c r="M1" s="82"/>
      <c r="N1" s="82"/>
      <c r="O1" s="82"/>
    </row>
    <row r="2" spans="1:17" s="14" customFormat="1" ht="20.100000000000001" customHeight="1" x14ac:dyDescent="0.15">
      <c r="A2" s="402" t="s">
        <v>259</v>
      </c>
      <c r="B2" s="402"/>
      <c r="C2" s="402"/>
      <c r="D2" s="402"/>
      <c r="E2" s="402"/>
      <c r="F2" s="402"/>
      <c r="G2" s="402"/>
      <c r="H2" s="402"/>
      <c r="I2" s="402"/>
      <c r="J2" s="402"/>
      <c r="K2" s="402"/>
      <c r="L2" s="84"/>
      <c r="M2" s="84"/>
      <c r="N2" s="84"/>
      <c r="O2" s="84"/>
    </row>
    <row r="3" spans="1:17" s="20" customFormat="1" ht="11.25" x14ac:dyDescent="0.2">
      <c r="A3" s="17"/>
      <c r="B3" s="403" t="s">
        <v>260</v>
      </c>
      <c r="C3" s="403"/>
      <c r="D3" s="403"/>
      <c r="E3" s="403"/>
      <c r="F3" s="352"/>
      <c r="G3" s="403" t="s">
        <v>420</v>
      </c>
      <c r="H3" s="403"/>
      <c r="I3" s="403"/>
      <c r="J3" s="403"/>
      <c r="K3" s="403"/>
      <c r="L3" s="90"/>
      <c r="M3" s="90"/>
      <c r="N3" s="90"/>
      <c r="O3" s="90"/>
    </row>
    <row r="4" spans="1:17" s="20" customFormat="1" ht="11.25" x14ac:dyDescent="0.2">
      <c r="A4" s="17" t="s">
        <v>263</v>
      </c>
      <c r="B4" s="120">
        <v>2017</v>
      </c>
      <c r="C4" s="404" t="s">
        <v>520</v>
      </c>
      <c r="D4" s="404"/>
      <c r="E4" s="404"/>
      <c r="F4" s="352"/>
      <c r="G4" s="120">
        <v>2017</v>
      </c>
      <c r="H4" s="404" t="s">
        <v>520</v>
      </c>
      <c r="I4" s="404"/>
      <c r="J4" s="404"/>
      <c r="K4" s="404"/>
      <c r="L4" s="90"/>
      <c r="M4" s="90"/>
      <c r="N4" s="90"/>
      <c r="O4" s="90"/>
    </row>
    <row r="5" spans="1:17" s="20" customFormat="1" ht="11.25" x14ac:dyDescent="0.2">
      <c r="A5" s="121"/>
      <c r="B5" s="121"/>
      <c r="C5" s="122">
        <v>2018</v>
      </c>
      <c r="D5" s="122">
        <v>2019</v>
      </c>
      <c r="E5" s="353" t="s">
        <v>531</v>
      </c>
      <c r="F5" s="123"/>
      <c r="G5" s="121"/>
      <c r="H5" s="122">
        <v>2018</v>
      </c>
      <c r="I5" s="122">
        <v>2019</v>
      </c>
      <c r="J5" s="353" t="s">
        <v>531</v>
      </c>
      <c r="K5" s="353" t="s">
        <v>532</v>
      </c>
    </row>
    <row r="7" spans="1:17" x14ac:dyDescent="0.2">
      <c r="A7" s="17" t="s">
        <v>251</v>
      </c>
      <c r="B7" s="124"/>
      <c r="C7" s="124"/>
      <c r="D7" s="124"/>
      <c r="E7" s="125"/>
      <c r="F7" s="2"/>
      <c r="G7" s="124">
        <v>15381835</v>
      </c>
      <c r="H7" s="124">
        <v>17897719</v>
      </c>
      <c r="I7" s="124">
        <v>16712895</v>
      </c>
      <c r="J7" s="126">
        <v>-6.6199720757712188E-2</v>
      </c>
      <c r="L7" s="39"/>
      <c r="M7" s="274"/>
    </row>
    <row r="8" spans="1:17" x14ac:dyDescent="0.2">
      <c r="L8" s="39"/>
    </row>
    <row r="9" spans="1:17" s="105" customFormat="1" x14ac:dyDescent="0.2">
      <c r="A9" s="9" t="s">
        <v>278</v>
      </c>
      <c r="B9" s="114">
        <v>2652516.2318313997</v>
      </c>
      <c r="C9" s="114">
        <v>2938029.3026435999</v>
      </c>
      <c r="D9" s="114">
        <v>2814553.2810326004</v>
      </c>
      <c r="E9" s="117">
        <v>-4.2026817601818145E-2</v>
      </c>
      <c r="G9" s="114">
        <v>5020582.2036100011</v>
      </c>
      <c r="H9" s="114">
        <v>5736341.6087300004</v>
      </c>
      <c r="I9" s="114">
        <v>5877594.762360001</v>
      </c>
      <c r="J9" s="118">
        <v>2.4624257630513346E-2</v>
      </c>
      <c r="K9" s="118">
        <v>0.35168023028685341</v>
      </c>
      <c r="L9" s="39"/>
      <c r="M9" s="114"/>
    </row>
    <row r="10" spans="1:17" s="105" customFormat="1" x14ac:dyDescent="0.2">
      <c r="A10" s="10" t="s">
        <v>76</v>
      </c>
      <c r="B10" s="114">
        <v>4489228.4679769995</v>
      </c>
      <c r="C10" s="92">
        <v>4688596.8167160004</v>
      </c>
      <c r="D10" s="92">
        <v>4624144.5140000004</v>
      </c>
      <c r="E10" s="117">
        <v>-1.3746608044055253E-2</v>
      </c>
      <c r="F10" s="92"/>
      <c r="G10" s="92">
        <v>2692827.3672999996</v>
      </c>
      <c r="H10" s="92">
        <v>3653776.8170799999</v>
      </c>
      <c r="I10" s="92">
        <v>2707289.4007099997</v>
      </c>
      <c r="J10" s="118">
        <v>-0.25904357703117931</v>
      </c>
      <c r="K10" s="118">
        <v>0.16198805776677228</v>
      </c>
      <c r="L10" s="39"/>
      <c r="M10" s="331"/>
      <c r="N10" s="15"/>
      <c r="O10" s="14"/>
      <c r="P10" s="14"/>
      <c r="Q10" s="15"/>
    </row>
    <row r="11" spans="1:17" s="105" customFormat="1" x14ac:dyDescent="0.2">
      <c r="A11" s="105" t="s">
        <v>261</v>
      </c>
      <c r="B11" s="114">
        <v>952305.26795729995</v>
      </c>
      <c r="C11" s="114">
        <v>859951.94101230009</v>
      </c>
      <c r="D11" s="114">
        <v>879569.58213200013</v>
      </c>
      <c r="E11" s="117">
        <v>2.2812485424019036E-2</v>
      </c>
      <c r="G11" s="114">
        <v>2047179.53422</v>
      </c>
      <c r="H11" s="114">
        <v>2025429.7037400007</v>
      </c>
      <c r="I11" s="114">
        <v>1948119.4641700001</v>
      </c>
      <c r="J11" s="118">
        <v>-3.8169796476888673E-2</v>
      </c>
      <c r="K11" s="118">
        <v>0.11656385468645618</v>
      </c>
      <c r="L11" s="39"/>
    </row>
    <row r="12" spans="1:17" s="105" customFormat="1" x14ac:dyDescent="0.2">
      <c r="A12" s="9" t="s">
        <v>245</v>
      </c>
      <c r="B12" s="114">
        <v>647180.95614090003</v>
      </c>
      <c r="C12" s="114">
        <v>666937.5373000002</v>
      </c>
      <c r="D12" s="114">
        <v>622561.2022397999</v>
      </c>
      <c r="E12" s="117">
        <v>-6.6537468021145463E-2</v>
      </c>
      <c r="G12" s="114">
        <v>1227066.40793</v>
      </c>
      <c r="H12" s="114">
        <v>1341964.5381599998</v>
      </c>
      <c r="I12" s="114">
        <v>1244057.40867</v>
      </c>
      <c r="J12" s="118">
        <v>-7.2958060146837145E-2</v>
      </c>
      <c r="K12" s="118">
        <v>7.4436978672456217E-2</v>
      </c>
      <c r="L12" s="39"/>
    </row>
    <row r="13" spans="1:17" s="105" customFormat="1" x14ac:dyDescent="0.2">
      <c r="A13" s="105" t="s">
        <v>352</v>
      </c>
      <c r="B13" s="131" t="s">
        <v>119</v>
      </c>
      <c r="C13" s="131" t="s">
        <v>119</v>
      </c>
      <c r="D13" s="131" t="s">
        <v>119</v>
      </c>
      <c r="E13" s="131" t="s">
        <v>119</v>
      </c>
      <c r="G13" s="114">
        <v>1041979.8957400001</v>
      </c>
      <c r="H13" s="114">
        <v>1228857.9104999998</v>
      </c>
      <c r="I13" s="114">
        <v>1099266.46315</v>
      </c>
      <c r="J13" s="118">
        <v>-0.10545681989976485</v>
      </c>
      <c r="K13" s="118">
        <v>6.5773551688681098E-2</v>
      </c>
      <c r="L13" s="39"/>
    </row>
    <row r="14" spans="1:17" s="105" customFormat="1" x14ac:dyDescent="0.2">
      <c r="A14" s="105" t="s">
        <v>68</v>
      </c>
      <c r="B14" s="114">
        <v>328748.1614026</v>
      </c>
      <c r="C14" s="114">
        <v>402736.0149905</v>
      </c>
      <c r="D14" s="114">
        <v>452529.48467769998</v>
      </c>
      <c r="E14" s="117">
        <v>0.12363798576190055</v>
      </c>
      <c r="G14" s="114">
        <v>842227.10057000001</v>
      </c>
      <c r="H14" s="114">
        <v>1025590.6710100002</v>
      </c>
      <c r="I14" s="114">
        <v>1171959.5930199998</v>
      </c>
      <c r="J14" s="118">
        <v>0.14271670574563222</v>
      </c>
      <c r="K14" s="118">
        <v>7.0123075207496957E-2</v>
      </c>
      <c r="L14" s="39"/>
    </row>
    <row r="15" spans="1:17" s="105" customFormat="1" x14ac:dyDescent="0.2">
      <c r="A15" s="105" t="s">
        <v>264</v>
      </c>
      <c r="B15" s="131" t="s">
        <v>119</v>
      </c>
      <c r="C15" s="131" t="s">
        <v>119</v>
      </c>
      <c r="D15" s="131" t="s">
        <v>119</v>
      </c>
      <c r="E15" s="132" t="s">
        <v>119</v>
      </c>
      <c r="G15" s="114">
        <v>805045.66937999986</v>
      </c>
      <c r="H15" s="114">
        <v>946766.91929999972</v>
      </c>
      <c r="I15" s="114">
        <v>790775.05317000009</v>
      </c>
      <c r="J15" s="118">
        <v>-0.16476269179887859</v>
      </c>
      <c r="K15" s="118">
        <v>4.7315264840112982E-2</v>
      </c>
      <c r="L15" s="39"/>
      <c r="M15" s="114"/>
    </row>
    <row r="16" spans="1:17" s="105" customFormat="1" x14ac:dyDescent="0.2">
      <c r="A16" s="105" t="s">
        <v>74</v>
      </c>
      <c r="B16" s="114">
        <v>5744267.5870632995</v>
      </c>
      <c r="C16" s="114">
        <v>5982765.7889299998</v>
      </c>
      <c r="D16" s="114">
        <v>5352731.2822000002</v>
      </c>
      <c r="E16" s="117">
        <v>-0.10530823518041799</v>
      </c>
      <c r="G16" s="114">
        <v>364402.71338000009</v>
      </c>
      <c r="H16" s="114">
        <v>395895.46169999999</v>
      </c>
      <c r="I16" s="114">
        <v>395868.17831000005</v>
      </c>
      <c r="J16" s="118">
        <v>-6.8915642232325602E-5</v>
      </c>
      <c r="K16" s="118">
        <v>2.3686391753792509E-2</v>
      </c>
      <c r="L16" s="39"/>
      <c r="M16" s="114"/>
    </row>
    <row r="17" spans="1:17" s="105" customFormat="1" x14ac:dyDescent="0.2">
      <c r="A17" s="105" t="s">
        <v>248</v>
      </c>
      <c r="B17" s="114">
        <v>45604.46375119999</v>
      </c>
      <c r="C17" s="114">
        <v>54608.752833900013</v>
      </c>
      <c r="D17" s="114">
        <v>45405.080895399995</v>
      </c>
      <c r="E17" s="117">
        <v>-0.16853840201211412</v>
      </c>
      <c r="G17" s="114">
        <v>315684.85979999998</v>
      </c>
      <c r="H17" s="114">
        <v>373528.85080000001</v>
      </c>
      <c r="I17" s="114">
        <v>355553.49606999976</v>
      </c>
      <c r="J17" s="118">
        <v>-4.8123069185959211E-2</v>
      </c>
      <c r="K17" s="118">
        <v>2.1274201511467628E-2</v>
      </c>
      <c r="L17" s="39"/>
    </row>
    <row r="18" spans="1:17" s="105" customFormat="1" x14ac:dyDescent="0.2">
      <c r="A18" s="105" t="s">
        <v>61</v>
      </c>
      <c r="B18" s="114">
        <v>85005.576605199996</v>
      </c>
      <c r="C18" s="114">
        <v>80922.712673800008</v>
      </c>
      <c r="D18" s="114">
        <v>72595.6836797</v>
      </c>
      <c r="E18" s="117">
        <v>-0.10290101158207976</v>
      </c>
      <c r="G18" s="114">
        <v>204059.32867000002</v>
      </c>
      <c r="H18" s="114">
        <v>200406.84968000004</v>
      </c>
      <c r="I18" s="114">
        <v>161407.08358999999</v>
      </c>
      <c r="J18" s="118">
        <v>-0.19460295969061425</v>
      </c>
      <c r="K18" s="118">
        <v>9.6576376259169937E-3</v>
      </c>
      <c r="L18" s="39"/>
    </row>
    <row r="19" spans="1:17" s="105" customFormat="1" x14ac:dyDescent="0.2">
      <c r="A19" s="105" t="s">
        <v>247</v>
      </c>
      <c r="B19" s="114">
        <v>149182.25615500001</v>
      </c>
      <c r="C19" s="114">
        <v>139783.98773730002</v>
      </c>
      <c r="D19" s="114">
        <v>205654.67825200001</v>
      </c>
      <c r="E19" s="117">
        <v>0.47123201720709695</v>
      </c>
      <c r="G19" s="114">
        <v>180577.05846999999</v>
      </c>
      <c r="H19" s="114">
        <v>176781.54740999997</v>
      </c>
      <c r="I19" s="114">
        <v>216612.41750999997</v>
      </c>
      <c r="J19" s="118">
        <v>0.2253112425112016</v>
      </c>
      <c r="K19" s="118">
        <v>1.2960795691590234E-2</v>
      </c>
      <c r="L19" s="39"/>
    </row>
    <row r="20" spans="1:17" s="105" customFormat="1" x14ac:dyDescent="0.2">
      <c r="A20" s="105" t="s">
        <v>246</v>
      </c>
      <c r="B20" s="114">
        <v>43106.366659999992</v>
      </c>
      <c r="C20" s="114">
        <v>32389.991300000002</v>
      </c>
      <c r="D20" s="114">
        <v>55314.948950000005</v>
      </c>
      <c r="E20" s="117">
        <v>0.7077790616757591</v>
      </c>
      <c r="G20" s="114">
        <v>49853.939030000016</v>
      </c>
      <c r="H20" s="114">
        <v>35497.980490000002</v>
      </c>
      <c r="I20" s="114">
        <v>44599.857830000001</v>
      </c>
      <c r="J20" s="118">
        <v>0.25640549728072703</v>
      </c>
      <c r="K20" s="118">
        <v>2.668589602818662E-3</v>
      </c>
      <c r="L20" s="39"/>
    </row>
    <row r="21" spans="1:17" s="105" customFormat="1" x14ac:dyDescent="0.2">
      <c r="A21" s="187" t="s">
        <v>249</v>
      </c>
      <c r="B21" s="188">
        <v>179729.69821099998</v>
      </c>
      <c r="C21" s="188">
        <v>139811.02588100001</v>
      </c>
      <c r="D21" s="188">
        <v>116749.93915890002</v>
      </c>
      <c r="E21" s="189">
        <v>-0.16494469285797542</v>
      </c>
      <c r="F21" s="187"/>
      <c r="G21" s="188">
        <v>42716.023160000004</v>
      </c>
      <c r="H21" s="188">
        <v>36379.810770000004</v>
      </c>
      <c r="I21" s="188">
        <v>32352.248609999991</v>
      </c>
      <c r="J21" s="189">
        <v>-0.11070871658632353</v>
      </c>
      <c r="K21" s="189">
        <v>1.9357656833241632E-3</v>
      </c>
      <c r="L21" s="39"/>
    </row>
    <row r="22" spans="1:17" s="14" customFormat="1" x14ac:dyDescent="0.2">
      <c r="A22" s="115" t="s">
        <v>375</v>
      </c>
      <c r="B22" s="116">
        <v>5211.5070019999994</v>
      </c>
      <c r="C22" s="116">
        <v>8431.7116200000019</v>
      </c>
      <c r="D22" s="116">
        <v>4249.8386900000005</v>
      </c>
      <c r="E22" s="250">
        <v>-0.49596963445483688</v>
      </c>
      <c r="F22" s="115"/>
      <c r="G22" s="116">
        <v>16434.041269999994</v>
      </c>
      <c r="H22" s="116">
        <v>29045.076669999999</v>
      </c>
      <c r="I22" s="116">
        <v>12516.602169999998</v>
      </c>
      <c r="J22" s="119">
        <v>-0.5690628634859789</v>
      </c>
      <c r="K22" s="119">
        <v>7.4891885397473023E-4</v>
      </c>
      <c r="L22" s="39"/>
      <c r="M22" s="105"/>
      <c r="N22" s="105"/>
      <c r="O22" s="105"/>
      <c r="P22" s="105"/>
      <c r="Q22" s="105"/>
    </row>
    <row r="23" spans="1:17" s="14" customFormat="1" ht="11.25" x14ac:dyDescent="0.2">
      <c r="A23" s="9" t="s">
        <v>410</v>
      </c>
      <c r="B23" s="9"/>
      <c r="C23" s="9"/>
      <c r="D23" s="9"/>
      <c r="E23" s="9"/>
      <c r="F23" s="9"/>
      <c r="G23" s="9"/>
      <c r="H23" s="9"/>
      <c r="I23" s="9"/>
      <c r="J23" s="9"/>
      <c r="K23" s="9"/>
      <c r="L23" s="15"/>
      <c r="M23" s="15"/>
      <c r="N23" s="15"/>
      <c r="Q23" s="15"/>
    </row>
    <row r="24" spans="1:17" s="105" customFormat="1" ht="11.25" x14ac:dyDescent="0.2">
      <c r="A24" s="105" t="s">
        <v>262</v>
      </c>
      <c r="G24" s="114"/>
    </row>
    <row r="25" spans="1:17" s="105" customFormat="1" ht="11.25" x14ac:dyDescent="0.2">
      <c r="G25" s="114"/>
    </row>
    <row r="26" spans="1:17" s="105" customFormat="1" ht="11.25" x14ac:dyDescent="0.2"/>
    <row r="27" spans="1:17" s="105" customFormat="1" ht="11.25" x14ac:dyDescent="0.2"/>
    <row r="28" spans="1:17" s="105" customFormat="1" ht="11.25" x14ac:dyDescent="0.2"/>
    <row r="29" spans="1:17" s="105" customFormat="1" ht="11.25" x14ac:dyDescent="0.2"/>
    <row r="30" spans="1:17" s="105" customFormat="1" ht="11.25" x14ac:dyDescent="0.2"/>
    <row r="31" spans="1:17" s="105" customFormat="1" ht="11.25" x14ac:dyDescent="0.2"/>
    <row r="32" spans="1:17" s="105" customFormat="1" ht="11.25" x14ac:dyDescent="0.2"/>
    <row r="33" spans="9:10" s="105" customFormat="1" ht="11.25" x14ac:dyDescent="0.2"/>
    <row r="34" spans="9:10" s="105" customFormat="1" ht="11.25" x14ac:dyDescent="0.2"/>
    <row r="35" spans="9:10" s="105" customFormat="1" ht="11.25" x14ac:dyDescent="0.2"/>
    <row r="36" spans="9:10" s="105" customFormat="1" ht="11.25" x14ac:dyDescent="0.2">
      <c r="I36" s="118"/>
      <c r="J36" s="118"/>
    </row>
    <row r="37" spans="9:10" s="105" customFormat="1" ht="11.25" x14ac:dyDescent="0.2"/>
    <row r="56" spans="1:21" s="14" customFormat="1" ht="11.25" x14ac:dyDescent="0.2">
      <c r="A56" s="401" t="s">
        <v>252</v>
      </c>
      <c r="B56" s="401"/>
      <c r="C56" s="401"/>
      <c r="D56" s="401"/>
      <c r="E56" s="401"/>
      <c r="F56" s="401"/>
      <c r="G56" s="401"/>
      <c r="H56" s="401"/>
      <c r="I56" s="401"/>
      <c r="J56" s="401"/>
      <c r="K56" s="401"/>
      <c r="L56" s="82"/>
      <c r="M56" s="82"/>
      <c r="N56" s="82"/>
      <c r="O56" s="82"/>
    </row>
    <row r="57" spans="1:21" s="14" customFormat="1" ht="11.25" x14ac:dyDescent="0.15">
      <c r="A57" s="402" t="s">
        <v>462</v>
      </c>
      <c r="B57" s="402"/>
      <c r="C57" s="402"/>
      <c r="D57" s="402"/>
      <c r="E57" s="402"/>
      <c r="F57" s="402"/>
      <c r="G57" s="402"/>
      <c r="H57" s="402"/>
      <c r="I57" s="402"/>
      <c r="J57" s="402"/>
      <c r="K57" s="402"/>
      <c r="L57" s="84"/>
      <c r="M57" s="84"/>
      <c r="N57" s="84"/>
      <c r="O57" s="84"/>
    </row>
    <row r="58" spans="1:21" s="20" customFormat="1" ht="11.25" x14ac:dyDescent="0.2">
      <c r="A58" s="17"/>
      <c r="B58" s="403" t="s">
        <v>260</v>
      </c>
      <c r="C58" s="403"/>
      <c r="D58" s="403"/>
      <c r="E58" s="403"/>
      <c r="F58" s="352"/>
      <c r="G58" s="403" t="s">
        <v>463</v>
      </c>
      <c r="H58" s="403"/>
      <c r="I58" s="403"/>
      <c r="J58" s="403"/>
      <c r="K58" s="403"/>
      <c r="L58" s="90"/>
      <c r="M58" s="90"/>
      <c r="N58" s="90"/>
      <c r="O58" s="90"/>
    </row>
    <row r="59" spans="1:21" s="20" customFormat="1" x14ac:dyDescent="0.2">
      <c r="A59" s="17" t="s">
        <v>263</v>
      </c>
      <c r="B59" s="120">
        <v>2017</v>
      </c>
      <c r="C59" s="404" t="s">
        <v>520</v>
      </c>
      <c r="D59" s="404"/>
      <c r="E59" s="404"/>
      <c r="F59" s="352"/>
      <c r="G59" s="120">
        <v>2017</v>
      </c>
      <c r="H59" s="404" t="s">
        <v>520</v>
      </c>
      <c r="I59" s="404"/>
      <c r="J59" s="404"/>
      <c r="K59" s="404"/>
      <c r="L59" s="90"/>
      <c r="M59" s="90"/>
      <c r="N59" s="90"/>
      <c r="O59" s="90"/>
      <c r="P59"/>
      <c r="Q59"/>
    </row>
    <row r="60" spans="1:21" s="20" customFormat="1" x14ac:dyDescent="0.2">
      <c r="A60" s="121"/>
      <c r="B60" s="121"/>
      <c r="C60" s="122">
        <v>2018</v>
      </c>
      <c r="D60" s="122">
        <v>2019</v>
      </c>
      <c r="E60" s="353" t="s">
        <v>531</v>
      </c>
      <c r="F60" s="123"/>
      <c r="G60" s="121"/>
      <c r="H60" s="122">
        <v>2018</v>
      </c>
      <c r="I60" s="122">
        <v>2019</v>
      </c>
      <c r="J60" s="353" t="s">
        <v>531</v>
      </c>
      <c r="K60" s="353" t="s">
        <v>532</v>
      </c>
      <c r="P60"/>
      <c r="Q60" s="290"/>
    </row>
    <row r="61" spans="1:21" x14ac:dyDescent="0.2">
      <c r="A61" s="17" t="s">
        <v>464</v>
      </c>
      <c r="B61" s="124"/>
      <c r="C61" s="124"/>
      <c r="D61" s="124"/>
      <c r="E61" s="125"/>
      <c r="F61" s="2"/>
      <c r="G61" s="124">
        <v>5844993</v>
      </c>
      <c r="H61" s="124">
        <v>6559017</v>
      </c>
      <c r="I61" s="124">
        <v>6348174</v>
      </c>
      <c r="J61" s="126">
        <v>-3.2145518147002838E-2</v>
      </c>
      <c r="Q61" s="290"/>
    </row>
    <row r="62" spans="1:21" s="279" customFormat="1" x14ac:dyDescent="0.2">
      <c r="A62" s="17" t="s">
        <v>68</v>
      </c>
      <c r="B62" s="124">
        <v>445423.27628419996</v>
      </c>
      <c r="C62" s="124">
        <v>460818.382789</v>
      </c>
      <c r="D62" s="124">
        <v>472093.90791480005</v>
      </c>
      <c r="E62" s="125">
        <v>2.4468479442068869E-2</v>
      </c>
      <c r="G62" s="124">
        <v>1439254.0798800001</v>
      </c>
      <c r="H62" s="124">
        <v>1536540.4990000003</v>
      </c>
      <c r="I62" s="124">
        <v>1575485.8726900003</v>
      </c>
      <c r="J62" s="126">
        <v>2.5346142008847883E-2</v>
      </c>
      <c r="K62" s="126">
        <v>0.24817937767458806</v>
      </c>
      <c r="M62" s="337"/>
      <c r="N62" s="281"/>
      <c r="P62"/>
      <c r="Q62" s="290"/>
    </row>
    <row r="63" spans="1:21" s="105" customFormat="1" x14ac:dyDescent="0.2">
      <c r="A63" s="10" t="s">
        <v>475</v>
      </c>
      <c r="B63" s="114">
        <v>202199.49740649998</v>
      </c>
      <c r="C63" s="114">
        <v>227695.37931079997</v>
      </c>
      <c r="D63" s="114">
        <v>231066.23017330002</v>
      </c>
      <c r="E63" s="117">
        <v>1.4804212859756305E-2</v>
      </c>
      <c r="F63" s="92"/>
      <c r="G63" s="92">
        <v>995640.20010999998</v>
      </c>
      <c r="H63" s="92">
        <v>1104402.8297800003</v>
      </c>
      <c r="I63" s="92">
        <v>1071140.87626</v>
      </c>
      <c r="J63" s="118">
        <v>-3.0117591718436754E-2</v>
      </c>
      <c r="K63" s="118">
        <v>0.1687321230104909</v>
      </c>
      <c r="L63" s="15"/>
      <c r="M63" s="337"/>
      <c r="N63" s="15"/>
      <c r="O63" s="14"/>
      <c r="P63"/>
      <c r="Q63" s="290"/>
      <c r="R63"/>
      <c r="S63"/>
      <c r="T63"/>
      <c r="U63"/>
    </row>
    <row r="64" spans="1:21" s="105" customFormat="1" x14ac:dyDescent="0.2">
      <c r="A64" s="105" t="s">
        <v>468</v>
      </c>
      <c r="B64" s="114">
        <v>93507.092320800002</v>
      </c>
      <c r="C64" s="114">
        <v>76908.041931900007</v>
      </c>
      <c r="D64" s="114">
        <v>101422.4871399</v>
      </c>
      <c r="E64" s="117">
        <v>0.31875008896607815</v>
      </c>
      <c r="G64" s="114">
        <v>200226.78088999999</v>
      </c>
      <c r="H64" s="114">
        <v>197173.33575000006</v>
      </c>
      <c r="I64" s="114">
        <v>265238.97987000004</v>
      </c>
      <c r="J64" s="118">
        <v>0.34520714406486364</v>
      </c>
      <c r="K64" s="118">
        <v>4.178193286289885E-2</v>
      </c>
      <c r="M64" s="337"/>
      <c r="P64"/>
      <c r="Q64" s="290"/>
      <c r="R64"/>
      <c r="S64"/>
      <c r="T64"/>
      <c r="U64"/>
    </row>
    <row r="65" spans="1:21" s="105" customFormat="1" x14ac:dyDescent="0.2">
      <c r="A65" s="9" t="s">
        <v>469</v>
      </c>
      <c r="B65" s="114">
        <v>145268.96374839998</v>
      </c>
      <c r="C65" s="114">
        <v>151640.23008129999</v>
      </c>
      <c r="D65" s="114">
        <v>136013.90646330002</v>
      </c>
      <c r="E65" s="117">
        <v>-0.10304866729377893</v>
      </c>
      <c r="G65" s="114">
        <v>228833.13563000003</v>
      </c>
      <c r="H65" s="114">
        <v>219668.87997999997</v>
      </c>
      <c r="I65" s="114">
        <v>224713.02545000004</v>
      </c>
      <c r="J65" s="118">
        <v>2.2962494598503636E-2</v>
      </c>
      <c r="K65" s="118">
        <v>3.5398057055461937E-2</v>
      </c>
      <c r="M65" s="337"/>
      <c r="P65"/>
      <c r="Q65" s="290"/>
      <c r="R65"/>
      <c r="S65"/>
      <c r="T65"/>
      <c r="U65"/>
    </row>
    <row r="66" spans="1:21" s="279" customFormat="1" x14ac:dyDescent="0.2">
      <c r="A66" s="17" t="s">
        <v>436</v>
      </c>
      <c r="B66" s="124">
        <v>1511222.723708499</v>
      </c>
      <c r="C66" s="124">
        <v>1654285.2616696991</v>
      </c>
      <c r="D66" s="124">
        <v>1706050.4166488005</v>
      </c>
      <c r="E66" s="125">
        <v>3.1291553022030794E-2</v>
      </c>
      <c r="G66" s="124">
        <v>897898.51440999925</v>
      </c>
      <c r="H66" s="124">
        <v>1020088.2882600005</v>
      </c>
      <c r="I66" s="124">
        <v>933629.34780000022</v>
      </c>
      <c r="J66" s="126">
        <v>-8.4756330853946293E-2</v>
      </c>
      <c r="K66" s="126">
        <v>0.14707053521217286</v>
      </c>
      <c r="M66" s="337"/>
      <c r="P66" s="2"/>
      <c r="Q66" s="291"/>
      <c r="R66" s="2"/>
      <c r="S66" s="2"/>
      <c r="T66" s="2"/>
      <c r="U66" s="2"/>
    </row>
    <row r="67" spans="1:21" s="105" customFormat="1" x14ac:dyDescent="0.2">
      <c r="A67" s="105" t="s">
        <v>473</v>
      </c>
      <c r="B67" s="131">
        <v>326272.9380423</v>
      </c>
      <c r="C67" s="131">
        <v>327282.59133119998</v>
      </c>
      <c r="D67" s="131">
        <v>335375.8604469999</v>
      </c>
      <c r="E67" s="117">
        <v>2.4728688082311656E-2</v>
      </c>
      <c r="G67" s="131">
        <v>330519.21753999998</v>
      </c>
      <c r="H67" s="131">
        <v>325685.61442</v>
      </c>
      <c r="I67" s="131">
        <v>309962.04120999994</v>
      </c>
      <c r="J67" s="118">
        <v>-4.8278378024161461E-2</v>
      </c>
      <c r="K67" s="118">
        <v>4.8826960510219147E-2</v>
      </c>
      <c r="M67" s="337"/>
      <c r="P67"/>
      <c r="Q67" s="290"/>
      <c r="R67"/>
    </row>
    <row r="68" spans="1:21" s="105" customFormat="1" x14ac:dyDescent="0.2">
      <c r="A68" s="105" t="s">
        <v>477</v>
      </c>
      <c r="B68" s="131">
        <v>762840.69438339991</v>
      </c>
      <c r="C68" s="131">
        <v>819887.52327000001</v>
      </c>
      <c r="D68" s="131">
        <v>919105.82967000012</v>
      </c>
      <c r="E68" s="117">
        <v>0.12101453380371319</v>
      </c>
      <c r="G68" s="131">
        <v>282786.27272999997</v>
      </c>
      <c r="H68" s="131">
        <v>344518.21730000002</v>
      </c>
      <c r="I68" s="131">
        <v>327127.29305000004</v>
      </c>
      <c r="J68" s="118">
        <v>-5.0478968532616908E-2</v>
      </c>
      <c r="K68" s="118">
        <v>5.1530927326503662E-2</v>
      </c>
      <c r="M68" s="337"/>
      <c r="P68"/>
      <c r="Q68" s="290"/>
      <c r="R68"/>
    </row>
    <row r="69" spans="1:21" s="279" customFormat="1" x14ac:dyDescent="0.2">
      <c r="A69" s="279" t="s">
        <v>435</v>
      </c>
      <c r="B69" s="285">
        <v>3405084.7975220019</v>
      </c>
      <c r="C69" s="285">
        <v>3603122.2327224021</v>
      </c>
      <c r="D69" s="285">
        <v>3986694.3652038998</v>
      </c>
      <c r="E69" s="125">
        <v>0.10645548713224828</v>
      </c>
      <c r="G69" s="124">
        <v>801363.58462999971</v>
      </c>
      <c r="H69" s="285">
        <v>931501.99142000079</v>
      </c>
      <c r="I69" s="285">
        <v>966371.18585000059</v>
      </c>
      <c r="J69" s="126">
        <v>3.7433301003301667E-2</v>
      </c>
      <c r="K69" s="126">
        <v>0.15222821331771949</v>
      </c>
      <c r="M69" s="337"/>
      <c r="N69" s="281"/>
      <c r="P69" s="2"/>
      <c r="Q69" s="291"/>
      <c r="R69" s="2"/>
    </row>
    <row r="70" spans="1:21" s="105" customFormat="1" x14ac:dyDescent="0.2">
      <c r="A70" s="105" t="s">
        <v>470</v>
      </c>
      <c r="B70" s="114">
        <v>1426021.0781499997</v>
      </c>
      <c r="C70" s="114">
        <v>1242744.0354099998</v>
      </c>
      <c r="D70" s="114">
        <v>1156278.7390000003</v>
      </c>
      <c r="E70" s="117">
        <v>-6.9576110563647431E-2</v>
      </c>
      <c r="G70" s="114">
        <v>593076.22285000002</v>
      </c>
      <c r="H70" s="114">
        <v>682854.02977999998</v>
      </c>
      <c r="I70" s="114">
        <v>746419.88133</v>
      </c>
      <c r="J70" s="118">
        <v>9.3088491504516035E-2</v>
      </c>
      <c r="K70" s="118">
        <v>0.11758024927010507</v>
      </c>
      <c r="M70" s="337"/>
      <c r="P70"/>
      <c r="Q70" s="290"/>
      <c r="R70"/>
    </row>
    <row r="71" spans="1:21" s="105" customFormat="1" x14ac:dyDescent="0.2">
      <c r="A71" s="105" t="s">
        <v>471</v>
      </c>
      <c r="B71" s="114">
        <v>1594572.6912811003</v>
      </c>
      <c r="C71" s="114">
        <v>1918283.0260534</v>
      </c>
      <c r="D71" s="114">
        <v>2409228.0258109001</v>
      </c>
      <c r="E71" s="117">
        <v>0.25592938742076599</v>
      </c>
      <c r="G71" s="114">
        <v>287108.50027000002</v>
      </c>
      <c r="H71" s="114">
        <v>381986.18716000003</v>
      </c>
      <c r="I71" s="114">
        <v>457854.84879999998</v>
      </c>
      <c r="J71" s="118">
        <v>0.19861624370260622</v>
      </c>
      <c r="K71" s="118">
        <v>7.2123865665937953E-2</v>
      </c>
      <c r="M71" s="337"/>
      <c r="P71"/>
      <c r="Q71" s="290"/>
      <c r="R71"/>
    </row>
    <row r="72" spans="1:21" s="105" customFormat="1" x14ac:dyDescent="0.2">
      <c r="A72" s="105" t="s">
        <v>472</v>
      </c>
      <c r="B72" s="114">
        <v>155786.21048879999</v>
      </c>
      <c r="C72" s="114">
        <v>166714.5131594</v>
      </c>
      <c r="D72" s="114">
        <v>153737.70814889998</v>
      </c>
      <c r="E72" s="117">
        <v>-7.7838484272167441E-2</v>
      </c>
      <c r="G72" s="114">
        <v>76008.4274</v>
      </c>
      <c r="H72" s="114">
        <v>79041.248719999974</v>
      </c>
      <c r="I72" s="114">
        <v>69550.61004</v>
      </c>
      <c r="J72" s="118">
        <v>-0.12007197297224048</v>
      </c>
      <c r="K72" s="118">
        <v>1.0956002472522019E-2</v>
      </c>
      <c r="M72" s="337"/>
      <c r="P72"/>
      <c r="Q72" s="290"/>
    </row>
    <row r="73" spans="1:21" s="279" customFormat="1" x14ac:dyDescent="0.2">
      <c r="A73" s="279" t="s">
        <v>434</v>
      </c>
      <c r="B73" s="124">
        <v>432230.65056679997</v>
      </c>
      <c r="C73" s="124">
        <v>470000.19333300018</v>
      </c>
      <c r="D73" s="124">
        <v>474147.31308340025</v>
      </c>
      <c r="E73" s="125">
        <v>8.823655413821907E-3</v>
      </c>
      <c r="G73" s="124">
        <v>362082.24158000003</v>
      </c>
      <c r="H73" s="124">
        <v>410116.98810999957</v>
      </c>
      <c r="I73" s="124">
        <v>377304.83338999993</v>
      </c>
      <c r="J73" s="126">
        <v>-8.0006816765168742E-2</v>
      </c>
      <c r="K73" s="126">
        <v>5.9435175121223822E-2</v>
      </c>
      <c r="M73" s="337"/>
      <c r="N73" s="281"/>
      <c r="P73"/>
      <c r="Q73" s="290"/>
    </row>
    <row r="74" spans="1:21" s="279" customFormat="1" x14ac:dyDescent="0.2">
      <c r="A74" s="279" t="s">
        <v>61</v>
      </c>
      <c r="B74" s="124">
        <v>95899.725830600044</v>
      </c>
      <c r="C74" s="124">
        <v>102460.1385387</v>
      </c>
      <c r="D74" s="124">
        <v>99423.196310099986</v>
      </c>
      <c r="E74" s="125">
        <v>-2.9640231527238714E-2</v>
      </c>
      <c r="G74" s="124">
        <v>325106.21731999994</v>
      </c>
      <c r="H74" s="124">
        <v>338891.18638000009</v>
      </c>
      <c r="I74" s="124">
        <v>303014.30154000001</v>
      </c>
      <c r="J74" s="126">
        <v>-0.10586549984740878</v>
      </c>
      <c r="K74" s="126">
        <v>4.7732513560592389E-2</v>
      </c>
      <c r="M74" s="337"/>
      <c r="N74" s="281"/>
      <c r="P74"/>
      <c r="Q74" s="290"/>
    </row>
    <row r="75" spans="1:21" s="279" customFormat="1" x14ac:dyDescent="0.2">
      <c r="A75" s="279" t="s">
        <v>10</v>
      </c>
      <c r="B75" s="124"/>
      <c r="C75" s="124"/>
      <c r="D75" s="124"/>
      <c r="E75" s="125"/>
      <c r="G75" s="124">
        <v>260608</v>
      </c>
      <c r="H75" s="124">
        <v>331427</v>
      </c>
      <c r="I75" s="124">
        <v>260092</v>
      </c>
      <c r="J75" s="126">
        <v>-0.21523593430830923</v>
      </c>
      <c r="K75" s="126">
        <v>4.0971151704411381E-2</v>
      </c>
      <c r="M75" s="337"/>
      <c r="N75" s="281"/>
      <c r="P75"/>
      <c r="Q75" s="290"/>
    </row>
    <row r="76" spans="1:21" s="105" customFormat="1" x14ac:dyDescent="0.2">
      <c r="A76" s="105" t="s">
        <v>474</v>
      </c>
      <c r="B76" s="114"/>
      <c r="C76" s="114"/>
      <c r="D76" s="114"/>
      <c r="E76" s="117"/>
      <c r="G76" s="114">
        <v>209029.89791</v>
      </c>
      <c r="H76" s="114">
        <v>277380.85658999998</v>
      </c>
      <c r="I76" s="114">
        <v>212323.86925000011</v>
      </c>
      <c r="J76" s="118">
        <v>-0.23454029286585343</v>
      </c>
      <c r="K76" s="118">
        <v>3.3446447632027747E-2</v>
      </c>
      <c r="M76" s="337"/>
      <c r="N76" s="282"/>
      <c r="P76"/>
      <c r="Q76" s="290"/>
    </row>
    <row r="77" spans="1:21" s="279" customFormat="1" x14ac:dyDescent="0.2">
      <c r="A77" s="279" t="s">
        <v>261</v>
      </c>
      <c r="B77" s="285">
        <v>273426.45492510003</v>
      </c>
      <c r="C77" s="285">
        <v>276402.37697440002</v>
      </c>
      <c r="D77" s="285">
        <v>287522.68829680001</v>
      </c>
      <c r="E77" s="125">
        <v>4.0232328839306497E-2</v>
      </c>
      <c r="G77" s="285">
        <v>323186.92993000016</v>
      </c>
      <c r="H77" s="285">
        <v>338115.55096999992</v>
      </c>
      <c r="I77" s="285">
        <v>356386.35795999988</v>
      </c>
      <c r="J77" s="126">
        <v>5.4037168469725616E-2</v>
      </c>
      <c r="K77" s="126">
        <v>5.6139979458660061E-2</v>
      </c>
      <c r="M77" s="337"/>
      <c r="N77" s="281"/>
      <c r="P77"/>
      <c r="Q77" s="290"/>
    </row>
    <row r="78" spans="1:21" s="279" customFormat="1" x14ac:dyDescent="0.2">
      <c r="A78" s="286" t="s">
        <v>437</v>
      </c>
      <c r="B78" s="287">
        <v>210098.15409869983</v>
      </c>
      <c r="C78" s="287">
        <v>249609.44039090004</v>
      </c>
      <c r="D78" s="287">
        <v>250308.3660636002</v>
      </c>
      <c r="E78" s="288">
        <v>2.8000770788381146E-3</v>
      </c>
      <c r="F78" s="286"/>
      <c r="G78" s="292">
        <v>215092.66190999997</v>
      </c>
      <c r="H78" s="287">
        <v>244136.23431000003</v>
      </c>
      <c r="I78" s="287">
        <v>249699.16590999992</v>
      </c>
      <c r="J78" s="288">
        <v>2.2786177626284543E-2</v>
      </c>
      <c r="K78" s="126">
        <v>3.9334014144854872E-2</v>
      </c>
      <c r="M78" s="337"/>
      <c r="N78" s="281"/>
      <c r="P78"/>
      <c r="Q78" s="290"/>
    </row>
    <row r="79" spans="1:21" s="279" customFormat="1" x14ac:dyDescent="0.2">
      <c r="A79" s="293" t="s">
        <v>3</v>
      </c>
      <c r="B79" s="294">
        <v>288105.9035282</v>
      </c>
      <c r="C79" s="294">
        <v>406688.17059739999</v>
      </c>
      <c r="D79" s="294">
        <v>484287.04432229995</v>
      </c>
      <c r="E79" s="295">
        <v>0.19080681302067859</v>
      </c>
      <c r="F79" s="293"/>
      <c r="G79" s="294">
        <v>146065.67932999998</v>
      </c>
      <c r="H79" s="294">
        <v>164530.15297</v>
      </c>
      <c r="I79" s="294">
        <v>142156.13679000005</v>
      </c>
      <c r="J79" s="296">
        <v>-0.13598732983661399</v>
      </c>
      <c r="K79" s="296">
        <v>2.2393232572075063E-2</v>
      </c>
      <c r="M79" s="337"/>
      <c r="N79" s="281"/>
      <c r="P79" s="2"/>
      <c r="Q79" s="291"/>
    </row>
    <row r="80" spans="1:21" s="14" customFormat="1" x14ac:dyDescent="0.2">
      <c r="A80" s="9" t="s">
        <v>413</v>
      </c>
      <c r="B80" s="9"/>
      <c r="C80" s="9"/>
      <c r="D80" s="9"/>
      <c r="E80" s="9"/>
      <c r="F80" s="9"/>
      <c r="G80" s="9"/>
      <c r="H80" s="9"/>
      <c r="I80" s="9"/>
      <c r="J80" s="9"/>
      <c r="K80" s="9"/>
      <c r="L80" s="15"/>
      <c r="M80" s="15"/>
      <c r="N80" s="283"/>
      <c r="P80"/>
      <c r="Q80"/>
    </row>
    <row r="81" spans="1:10" s="105" customFormat="1" ht="11.25" x14ac:dyDescent="0.2">
      <c r="A81" s="105" t="s">
        <v>262</v>
      </c>
      <c r="G81" s="114"/>
    </row>
    <row r="82" spans="1:10" x14ac:dyDescent="0.2">
      <c r="E82" s="289"/>
      <c r="F82" s="289"/>
      <c r="G82" s="114"/>
      <c r="H82" s="289"/>
      <c r="I82" s="289"/>
      <c r="J82" s="289"/>
    </row>
    <row r="83" spans="1:10" x14ac:dyDescent="0.2">
      <c r="A83" s="103"/>
      <c r="E83" s="289"/>
      <c r="F83" s="289"/>
      <c r="G83" s="114"/>
      <c r="H83" s="289"/>
      <c r="I83" s="289"/>
      <c r="J83" s="289"/>
    </row>
    <row r="84" spans="1:10" x14ac:dyDescent="0.2">
      <c r="G84" s="280"/>
    </row>
    <row r="85" spans="1:10" x14ac:dyDescent="0.2">
      <c r="G85" s="280"/>
    </row>
  </sheetData>
  <sortState xmlns:xlrd2="http://schemas.microsoft.com/office/spreadsheetml/2017/richdata2" ref="A9:I22">
    <sortCondition descending="1" ref="I9:I22"/>
  </sortState>
  <mergeCells count="12">
    <mergeCell ref="A56:K56"/>
    <mergeCell ref="A57:K57"/>
    <mergeCell ref="B58:E58"/>
    <mergeCell ref="G58:K58"/>
    <mergeCell ref="C59:E59"/>
    <mergeCell ref="H59:K59"/>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R493"/>
  <sheetViews>
    <sheetView view="pageBreakPreview" zoomScale="96" zoomScaleNormal="75" zoomScaleSheetLayoutView="96" workbookViewId="0">
      <selection activeCell="E18" sqref="E18"/>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0" width="11.7109375" style="14" customWidth="1"/>
    <col min="11" max="11" width="15.5703125" style="168" customWidth="1"/>
    <col min="12" max="12" width="15.42578125" style="14" customWidth="1"/>
    <col min="13" max="13" width="12" style="14" customWidth="1"/>
    <col min="14" max="14" width="14" style="14" customWidth="1"/>
    <col min="15" max="15" width="12" style="14" customWidth="1"/>
    <col min="16" max="17" width="15.140625" style="14" bestFit="1" customWidth="1"/>
    <col min="18" max="16384" width="11.42578125" style="14"/>
  </cols>
  <sheetData>
    <row r="1" spans="1:12" ht="20.100000000000001" customHeight="1" x14ac:dyDescent="0.2">
      <c r="A1" s="401" t="s">
        <v>253</v>
      </c>
      <c r="B1" s="401"/>
      <c r="C1" s="401"/>
      <c r="D1" s="401"/>
      <c r="E1" s="401"/>
      <c r="F1" s="401"/>
      <c r="G1" s="401"/>
      <c r="H1" s="401"/>
      <c r="I1" s="401"/>
      <c r="J1" s="401"/>
      <c r="K1" s="165"/>
      <c r="L1" s="82"/>
    </row>
    <row r="2" spans="1:12" ht="20.100000000000001" customHeight="1" x14ac:dyDescent="0.15">
      <c r="A2" s="402" t="s">
        <v>151</v>
      </c>
      <c r="B2" s="402"/>
      <c r="C2" s="402"/>
      <c r="D2" s="402"/>
      <c r="E2" s="402"/>
      <c r="F2" s="402"/>
      <c r="G2" s="402"/>
      <c r="H2" s="402"/>
      <c r="I2" s="402"/>
      <c r="J2" s="402"/>
      <c r="K2" s="245"/>
      <c r="L2" s="245"/>
    </row>
    <row r="3" spans="1:12" s="20" customFormat="1" x14ac:dyDescent="0.2">
      <c r="A3" s="17"/>
      <c r="B3" s="403" t="s">
        <v>100</v>
      </c>
      <c r="C3" s="403"/>
      <c r="D3" s="403"/>
      <c r="E3" s="403"/>
      <c r="F3" s="352"/>
      <c r="G3" s="403" t="s">
        <v>421</v>
      </c>
      <c r="H3" s="403"/>
      <c r="I3" s="403"/>
      <c r="J3" s="403"/>
      <c r="K3" s="166"/>
      <c r="L3" s="90"/>
    </row>
    <row r="4" spans="1:12" s="20" customFormat="1" x14ac:dyDescent="0.2">
      <c r="A4" s="17" t="s">
        <v>257</v>
      </c>
      <c r="B4" s="407">
        <v>2017</v>
      </c>
      <c r="C4" s="404" t="s">
        <v>520</v>
      </c>
      <c r="D4" s="404"/>
      <c r="E4" s="404"/>
      <c r="F4" s="352"/>
      <c r="G4" s="407">
        <v>2017</v>
      </c>
      <c r="H4" s="404" t="s">
        <v>533</v>
      </c>
      <c r="I4" s="404"/>
      <c r="J4" s="404"/>
      <c r="K4" s="166"/>
      <c r="L4" s="90"/>
    </row>
    <row r="5" spans="1:12" s="20" customFormat="1" x14ac:dyDescent="0.2">
      <c r="A5" s="121"/>
      <c r="B5" s="411"/>
      <c r="C5" s="244">
        <v>2018</v>
      </c>
      <c r="D5" s="244">
        <v>2019</v>
      </c>
      <c r="E5" s="353" t="s">
        <v>531</v>
      </c>
      <c r="F5" s="123"/>
      <c r="G5" s="411"/>
      <c r="H5" s="244">
        <v>2018</v>
      </c>
      <c r="I5" s="244">
        <v>2019</v>
      </c>
      <c r="J5" s="353" t="s">
        <v>531</v>
      </c>
      <c r="K5" s="167"/>
    </row>
    <row r="6" spans="1:12" x14ac:dyDescent="0.2">
      <c r="A6" s="9"/>
      <c r="B6" s="9"/>
      <c r="C6" s="9"/>
      <c r="D6" s="9"/>
      <c r="E6" s="9"/>
      <c r="F6" s="9"/>
      <c r="G6" s="9"/>
      <c r="H6" s="9"/>
      <c r="I6" s="9"/>
      <c r="J6" s="9"/>
    </row>
    <row r="7" spans="1:12" s="21" customFormat="1" x14ac:dyDescent="0.2">
      <c r="A7" s="85" t="s">
        <v>287</v>
      </c>
      <c r="B7" s="85">
        <v>3299697.1879722998</v>
      </c>
      <c r="C7" s="85">
        <v>3604966.8399435999</v>
      </c>
      <c r="D7" s="85">
        <v>3437114.4832724002</v>
      </c>
      <c r="E7" s="86">
        <v>-4.6561414882203422</v>
      </c>
      <c r="F7" s="85"/>
      <c r="G7" s="85">
        <v>6247648.6115400009</v>
      </c>
      <c r="H7" s="85">
        <v>7078306.1468900004</v>
      </c>
      <c r="I7" s="85">
        <v>7121652.1710300008</v>
      </c>
      <c r="J7" s="16">
        <v>0.61237848774095482</v>
      </c>
      <c r="K7" s="193"/>
    </row>
    <row r="8" spans="1:12" s="20" customFormat="1" ht="11.25" customHeight="1" x14ac:dyDescent="0.2">
      <c r="A8" s="17"/>
      <c r="B8" s="18"/>
      <c r="C8" s="18"/>
      <c r="D8" s="18"/>
      <c r="E8" s="16"/>
      <c r="F8" s="16"/>
      <c r="G8" s="18"/>
      <c r="H8" s="18"/>
      <c r="I8" s="18"/>
      <c r="J8" s="16"/>
      <c r="K8" s="171"/>
    </row>
    <row r="9" spans="1:12" s="20" customFormat="1" ht="11.25" customHeight="1" x14ac:dyDescent="0.2">
      <c r="A9" s="17" t="s">
        <v>254</v>
      </c>
      <c r="B9" s="18">
        <v>2652516.2318313997</v>
      </c>
      <c r="C9" s="18">
        <v>2938029.3026435999</v>
      </c>
      <c r="D9" s="18">
        <v>2814553.2810326004</v>
      </c>
      <c r="E9" s="16">
        <v>-4.202681760181818</v>
      </c>
      <c r="F9" s="16"/>
      <c r="G9" s="18">
        <v>5020582.2036100011</v>
      </c>
      <c r="H9" s="18">
        <v>5736341.6087300004</v>
      </c>
      <c r="I9" s="18">
        <v>5877594.762360001</v>
      </c>
      <c r="J9" s="16">
        <v>2.4624257630513284</v>
      </c>
      <c r="K9" s="167"/>
    </row>
    <row r="10" spans="1:12" s="20" customFormat="1" ht="11.25" customHeight="1" x14ac:dyDescent="0.2">
      <c r="A10" s="17"/>
      <c r="B10" s="18"/>
      <c r="C10" s="18"/>
      <c r="D10" s="18"/>
      <c r="E10" s="16"/>
      <c r="F10" s="16"/>
      <c r="G10" s="18"/>
      <c r="H10" s="18"/>
      <c r="I10" s="18"/>
      <c r="J10" s="16"/>
      <c r="K10" s="167"/>
    </row>
    <row r="11" spans="1:12" s="20" customFormat="1" ht="11.25" customHeight="1" x14ac:dyDescent="0.2">
      <c r="A11" s="17" t="s">
        <v>173</v>
      </c>
      <c r="B11" s="18">
        <v>2555360.8272854998</v>
      </c>
      <c r="C11" s="18">
        <v>2829262.9857733999</v>
      </c>
      <c r="D11" s="18">
        <v>2683739.0521726003</v>
      </c>
      <c r="E11" s="16">
        <v>-5.1435279905950324</v>
      </c>
      <c r="F11" s="16"/>
      <c r="G11" s="18">
        <v>4436796.5180400005</v>
      </c>
      <c r="H11" s="18">
        <v>5164864.5030300003</v>
      </c>
      <c r="I11" s="18">
        <v>5283722.2496000007</v>
      </c>
      <c r="J11" s="16">
        <v>2.3012752125495695</v>
      </c>
      <c r="K11" s="167"/>
    </row>
    <row r="12" spans="1:12" ht="10.9" customHeight="1" x14ac:dyDescent="0.2">
      <c r="A12" s="10" t="s">
        <v>169</v>
      </c>
      <c r="B12" s="11">
        <v>704379.54472660006</v>
      </c>
      <c r="C12" s="11">
        <v>724405.53699580068</v>
      </c>
      <c r="D12" s="11">
        <v>652522.52222640009</v>
      </c>
      <c r="E12" s="12">
        <v>-9.9230349711997405</v>
      </c>
      <c r="F12" s="12"/>
      <c r="G12" s="11">
        <v>1232936.4384400009</v>
      </c>
      <c r="H12" s="11">
        <v>1224821.9099199998</v>
      </c>
      <c r="I12" s="11">
        <v>1244784.7763600007</v>
      </c>
      <c r="J12" s="12">
        <v>1.6298586985029431</v>
      </c>
    </row>
    <row r="13" spans="1:12" ht="10.9" customHeight="1" x14ac:dyDescent="0.2">
      <c r="A13" s="10" t="s">
        <v>92</v>
      </c>
      <c r="B13" s="11">
        <v>716200.82496810006</v>
      </c>
      <c r="C13" s="11">
        <v>775663.32918539923</v>
      </c>
      <c r="D13" s="11">
        <v>673631.72546810005</v>
      </c>
      <c r="E13" s="12">
        <v>-13.154109505789407</v>
      </c>
      <c r="F13" s="12"/>
      <c r="G13" s="11">
        <v>668146.85067999945</v>
      </c>
      <c r="H13" s="11">
        <v>738195.47428999958</v>
      </c>
      <c r="I13" s="11">
        <v>621053.00725999987</v>
      </c>
      <c r="J13" s="12">
        <v>-15.86875984882839</v>
      </c>
    </row>
    <row r="14" spans="1:12" ht="11.25" customHeight="1" x14ac:dyDescent="0.2">
      <c r="A14" s="10" t="s">
        <v>93</v>
      </c>
      <c r="B14" s="11">
        <v>175939.94288999989</v>
      </c>
      <c r="C14" s="11">
        <v>182701.8615304</v>
      </c>
      <c r="D14" s="11">
        <v>153364.13709989996</v>
      </c>
      <c r="E14" s="12">
        <v>-16.057704166094936</v>
      </c>
      <c r="F14" s="12"/>
      <c r="G14" s="11">
        <v>205279.85008999999</v>
      </c>
      <c r="H14" s="11">
        <v>203337.43287999998</v>
      </c>
      <c r="I14" s="11">
        <v>187421.76648999995</v>
      </c>
      <c r="J14" s="12">
        <v>-7.8272191030328884</v>
      </c>
    </row>
    <row r="15" spans="1:12" ht="11.25" customHeight="1" x14ac:dyDescent="0.2">
      <c r="A15" s="10" t="s">
        <v>423</v>
      </c>
      <c r="B15" s="11">
        <v>177238.46362040003</v>
      </c>
      <c r="C15" s="11">
        <v>132525.04379999998</v>
      </c>
      <c r="D15" s="11">
        <v>144642.4711</v>
      </c>
      <c r="E15" s="12">
        <v>9.1434999397449985</v>
      </c>
      <c r="F15" s="12"/>
      <c r="G15" s="11">
        <v>505187.05956999998</v>
      </c>
      <c r="H15" s="11">
        <v>325105.68320999993</v>
      </c>
      <c r="I15" s="11">
        <v>339527.80809000001</v>
      </c>
      <c r="J15" s="12">
        <v>4.4361343479450142</v>
      </c>
    </row>
    <row r="16" spans="1:12" ht="11.25" customHeight="1" x14ac:dyDescent="0.2">
      <c r="A16" s="10" t="s">
        <v>94</v>
      </c>
      <c r="B16" s="11">
        <v>97219.187698900001</v>
      </c>
      <c r="C16" s="11">
        <v>120488.69678999997</v>
      </c>
      <c r="D16" s="11">
        <v>155286.99638140001</v>
      </c>
      <c r="E16" s="12">
        <v>28.880966031236994</v>
      </c>
      <c r="F16" s="12"/>
      <c r="G16" s="11">
        <v>138012.70564</v>
      </c>
      <c r="H16" s="11">
        <v>173954.94801000005</v>
      </c>
      <c r="I16" s="11">
        <v>212987.78101000021</v>
      </c>
      <c r="J16" s="12">
        <v>22.438472401346289</v>
      </c>
    </row>
    <row r="17" spans="1:16" ht="11.25" customHeight="1" x14ac:dyDescent="0.2">
      <c r="A17" s="10" t="s">
        <v>312</v>
      </c>
      <c r="B17" s="11">
        <v>151626.70304549998</v>
      </c>
      <c r="C17" s="11">
        <v>128506.97123000001</v>
      </c>
      <c r="D17" s="11">
        <v>131531.09788000002</v>
      </c>
      <c r="E17" s="12">
        <v>2.3532782860374653</v>
      </c>
      <c r="F17" s="12"/>
      <c r="G17" s="11">
        <v>140354.12478000007</v>
      </c>
      <c r="H17" s="11">
        <v>128546.27244</v>
      </c>
      <c r="I17" s="11">
        <v>129454.11695</v>
      </c>
      <c r="J17" s="12">
        <v>0.70623946752228051</v>
      </c>
    </row>
    <row r="18" spans="1:16" ht="11.25" customHeight="1" x14ac:dyDescent="0.2">
      <c r="A18" s="10" t="s">
        <v>382</v>
      </c>
      <c r="B18" s="11">
        <v>88058.170831900017</v>
      </c>
      <c r="C18" s="11">
        <v>113941.65986820003</v>
      </c>
      <c r="D18" s="11">
        <v>111865.68983050005</v>
      </c>
      <c r="E18" s="12">
        <v>-1.8219587463455582</v>
      </c>
      <c r="F18" s="12"/>
      <c r="G18" s="11">
        <v>490677.15458999976</v>
      </c>
      <c r="H18" s="11">
        <v>637271.60961999965</v>
      </c>
      <c r="I18" s="11">
        <v>564452.86718000029</v>
      </c>
      <c r="J18" s="12">
        <v>-11.426641535690038</v>
      </c>
    </row>
    <row r="19" spans="1:16" ht="11.25" customHeight="1" x14ac:dyDescent="0.2">
      <c r="A19" s="10" t="s">
        <v>333</v>
      </c>
      <c r="B19" s="11">
        <v>58939.82220000001</v>
      </c>
      <c r="C19" s="11">
        <v>65053.653969999999</v>
      </c>
      <c r="D19" s="11">
        <v>67796.033710000003</v>
      </c>
      <c r="E19" s="12">
        <v>4.2155660330235492</v>
      </c>
      <c r="F19" s="12"/>
      <c r="G19" s="11">
        <v>76102.526999999987</v>
      </c>
      <c r="H19" s="11">
        <v>94866.761979999996</v>
      </c>
      <c r="I19" s="11">
        <v>101115.45292000001</v>
      </c>
      <c r="J19" s="12">
        <v>6.5868074440206641</v>
      </c>
    </row>
    <row r="20" spans="1:16" ht="11.25" customHeight="1" x14ac:dyDescent="0.2">
      <c r="A20" s="10" t="s">
        <v>95</v>
      </c>
      <c r="B20" s="11">
        <v>23975.44464999999</v>
      </c>
      <c r="C20" s="11">
        <v>31189.560020000001</v>
      </c>
      <c r="D20" s="11">
        <v>29902.00318</v>
      </c>
      <c r="E20" s="12">
        <v>-4.1281660888270579</v>
      </c>
      <c r="F20" s="12"/>
      <c r="G20" s="11">
        <v>33192.304530000009</v>
      </c>
      <c r="H20" s="11">
        <v>45768.601950000004</v>
      </c>
      <c r="I20" s="11">
        <v>40178.496510000004</v>
      </c>
      <c r="J20" s="12">
        <v>-12.213843556128111</v>
      </c>
    </row>
    <row r="21" spans="1:16" ht="11.25" customHeight="1" x14ac:dyDescent="0.2">
      <c r="A21" s="10" t="s">
        <v>170</v>
      </c>
      <c r="B21" s="11">
        <v>76735.29181049997</v>
      </c>
      <c r="C21" s="11">
        <v>85891.676779999994</v>
      </c>
      <c r="D21" s="11">
        <v>86489.630463999987</v>
      </c>
      <c r="E21" s="12">
        <v>0.69617186020430211</v>
      </c>
      <c r="F21" s="12"/>
      <c r="G21" s="11">
        <v>95584.637770000016</v>
      </c>
      <c r="H21" s="11">
        <v>129139.67098</v>
      </c>
      <c r="I21" s="11">
        <v>89093.903530000011</v>
      </c>
      <c r="J21" s="12">
        <v>-31.009655782847645</v>
      </c>
    </row>
    <row r="22" spans="1:16" ht="11.25" customHeight="1" x14ac:dyDescent="0.2">
      <c r="A22" s="10" t="s">
        <v>388</v>
      </c>
      <c r="B22" s="11">
        <v>116832.64767960001</v>
      </c>
      <c r="C22" s="11">
        <v>170160.91739999998</v>
      </c>
      <c r="D22" s="11">
        <v>144303.1982899</v>
      </c>
      <c r="E22" s="12">
        <v>-15.196038846755755</v>
      </c>
      <c r="F22" s="12"/>
      <c r="G22" s="11">
        <v>174297.98956000005</v>
      </c>
      <c r="H22" s="11">
        <v>214037.02185000002</v>
      </c>
      <c r="I22" s="11">
        <v>180001.78890999997</v>
      </c>
      <c r="J22" s="12">
        <v>-15.901563498604645</v>
      </c>
    </row>
    <row r="23" spans="1:16" ht="11.25" customHeight="1" x14ac:dyDescent="0.2">
      <c r="A23" s="10" t="s">
        <v>96</v>
      </c>
      <c r="B23" s="11">
        <v>81549.121740000017</v>
      </c>
      <c r="C23" s="11">
        <v>184872.59050000002</v>
      </c>
      <c r="D23" s="11">
        <v>220451.55709239992</v>
      </c>
      <c r="E23" s="12">
        <v>19.245127953351144</v>
      </c>
      <c r="F23" s="12"/>
      <c r="G23" s="11">
        <v>573705.67799999984</v>
      </c>
      <c r="H23" s="11">
        <v>1134965.3500100006</v>
      </c>
      <c r="I23" s="11">
        <v>1471486.9558499986</v>
      </c>
      <c r="J23" s="12">
        <v>29.650385876276545</v>
      </c>
    </row>
    <row r="24" spans="1:16" ht="11.25" customHeight="1" x14ac:dyDescent="0.2">
      <c r="A24" s="10" t="s">
        <v>98</v>
      </c>
      <c r="B24" s="11">
        <v>75679.507060000004</v>
      </c>
      <c r="C24" s="11">
        <v>100283.17933999999</v>
      </c>
      <c r="D24" s="11">
        <v>100111.51416999999</v>
      </c>
      <c r="E24" s="12">
        <v>-0.17118042240960563</v>
      </c>
      <c r="F24" s="12"/>
      <c r="G24" s="11">
        <v>78811.972239999988</v>
      </c>
      <c r="H24" s="11">
        <v>81690.125420000011</v>
      </c>
      <c r="I24" s="11">
        <v>75620.480079999979</v>
      </c>
      <c r="J24" s="12">
        <v>-7.4300844916000273</v>
      </c>
    </row>
    <row r="25" spans="1:16" ht="11.25" customHeight="1" x14ac:dyDescent="0.2">
      <c r="A25" s="10" t="s">
        <v>0</v>
      </c>
      <c r="B25" s="11">
        <v>10986.154364000002</v>
      </c>
      <c r="C25" s="11">
        <v>13578.308363599997</v>
      </c>
      <c r="D25" s="11">
        <v>11840.475280000001</v>
      </c>
      <c r="E25" s="12">
        <v>-12.798597859647131</v>
      </c>
      <c r="F25" s="12"/>
      <c r="G25" s="11">
        <v>24507.225150000002</v>
      </c>
      <c r="H25" s="11">
        <v>33163.640470000006</v>
      </c>
      <c r="I25" s="11">
        <v>26543.048459999995</v>
      </c>
      <c r="J25" s="12">
        <v>-19.963405452996128</v>
      </c>
    </row>
    <row r="26" spans="1:16" ht="11.25" customHeight="1" x14ac:dyDescent="0.2">
      <c r="A26" s="9"/>
      <c r="B26" s="11"/>
      <c r="C26" s="11"/>
      <c r="D26" s="11"/>
      <c r="E26" s="12"/>
      <c r="F26" s="12"/>
      <c r="G26" s="11"/>
      <c r="H26" s="11"/>
      <c r="I26" s="11"/>
      <c r="J26" s="12"/>
    </row>
    <row r="27" spans="1:16" s="20" customFormat="1" ht="11.25" customHeight="1" x14ac:dyDescent="0.2">
      <c r="A27" s="88" t="s">
        <v>172</v>
      </c>
      <c r="B27" s="18">
        <v>97155.404545900004</v>
      </c>
      <c r="C27" s="18">
        <v>108766.31687020001</v>
      </c>
      <c r="D27" s="18">
        <v>130814.22886</v>
      </c>
      <c r="E27" s="16">
        <v>20.270900609893431</v>
      </c>
      <c r="F27" s="16"/>
      <c r="G27" s="18">
        <v>583785.68557000021</v>
      </c>
      <c r="H27" s="18">
        <v>571477.10570000031</v>
      </c>
      <c r="I27" s="18">
        <v>593872.51276000007</v>
      </c>
      <c r="J27" s="16">
        <v>3.9188633869361666</v>
      </c>
      <c r="K27" s="167"/>
    </row>
    <row r="28" spans="1:16" ht="11.25" customHeight="1" x14ac:dyDescent="0.2">
      <c r="A28" s="10" t="s">
        <v>319</v>
      </c>
      <c r="B28" s="11">
        <v>91.85</v>
      </c>
      <c r="C28" s="11">
        <v>160.46799999999999</v>
      </c>
      <c r="D28" s="11">
        <v>177.07499999999999</v>
      </c>
      <c r="E28" s="12">
        <v>10.349103871176794</v>
      </c>
      <c r="F28" s="12"/>
      <c r="G28" s="11">
        <v>492.90051</v>
      </c>
      <c r="H28" s="11">
        <v>918.92487000000006</v>
      </c>
      <c r="I28" s="11">
        <v>884.16592999999989</v>
      </c>
      <c r="J28" s="12">
        <v>-3.7825660328466455</v>
      </c>
    </row>
    <row r="29" spans="1:16" ht="11.25" customHeight="1" x14ac:dyDescent="0.2">
      <c r="A29" s="10" t="s">
        <v>368</v>
      </c>
      <c r="B29" s="11">
        <v>5412.7366624999995</v>
      </c>
      <c r="C29" s="11">
        <v>7526.5209718000006</v>
      </c>
      <c r="D29" s="11">
        <v>10124.289640000001</v>
      </c>
      <c r="E29" s="12">
        <v>34.514866535723371</v>
      </c>
      <c r="F29" s="12"/>
      <c r="G29" s="11">
        <v>41302.72683</v>
      </c>
      <c r="H29" s="11">
        <v>57418.318129999992</v>
      </c>
      <c r="I29" s="11">
        <v>73409.710689999993</v>
      </c>
      <c r="J29" s="12">
        <v>27.850680899071477</v>
      </c>
    </row>
    <row r="30" spans="1:16" ht="11.25" customHeight="1" x14ac:dyDescent="0.2">
      <c r="A30" s="10" t="s">
        <v>171</v>
      </c>
      <c r="B30" s="11">
        <v>101.005</v>
      </c>
      <c r="C30" s="11">
        <v>26.623840000000001</v>
      </c>
      <c r="D30" s="11">
        <v>52.6</v>
      </c>
      <c r="E30" s="12">
        <v>97.567293072674715</v>
      </c>
      <c r="F30" s="12"/>
      <c r="G30" s="11">
        <v>450.23700000000002</v>
      </c>
      <c r="H30" s="11">
        <v>156.15199999999999</v>
      </c>
      <c r="I30" s="11">
        <v>191.47499999999999</v>
      </c>
      <c r="J30" s="12">
        <v>22.620907833393105</v>
      </c>
    </row>
    <row r="31" spans="1:16" ht="11.25" customHeight="1" x14ac:dyDescent="0.2">
      <c r="A31" s="10" t="s">
        <v>334</v>
      </c>
      <c r="B31" s="11">
        <v>8140.1556400000009</v>
      </c>
      <c r="C31" s="11">
        <v>9713.2296400000014</v>
      </c>
      <c r="D31" s="11">
        <v>11948.18636</v>
      </c>
      <c r="E31" s="12">
        <v>23.00940884581</v>
      </c>
      <c r="F31" s="12"/>
      <c r="G31" s="11">
        <v>75628.063370000003</v>
      </c>
      <c r="H31" s="11">
        <v>72935.446370000005</v>
      </c>
      <c r="I31" s="11">
        <v>87143.653470000005</v>
      </c>
      <c r="J31" s="12">
        <v>19.480523952540253</v>
      </c>
      <c r="K31" s="170"/>
      <c r="L31" s="13"/>
      <c r="M31" s="13"/>
      <c r="N31" s="13"/>
      <c r="O31" s="13"/>
      <c r="P31" s="13"/>
    </row>
    <row r="32" spans="1:16" ht="11.25" customHeight="1" x14ac:dyDescent="0.2">
      <c r="A32" s="10" t="s">
        <v>363</v>
      </c>
      <c r="B32" s="11">
        <v>1179.03</v>
      </c>
      <c r="C32" s="11">
        <v>1732.1215000000002</v>
      </c>
      <c r="D32" s="11">
        <v>2970.5678799999996</v>
      </c>
      <c r="E32" s="12">
        <v>71.498816913247651</v>
      </c>
      <c r="F32" s="12"/>
      <c r="G32" s="11">
        <v>1440.5734000000002</v>
      </c>
      <c r="H32" s="11">
        <v>3095.3233</v>
      </c>
      <c r="I32" s="11">
        <v>5330.5086700000002</v>
      </c>
      <c r="J32" s="12">
        <v>72.211693363339464</v>
      </c>
      <c r="K32" s="170"/>
      <c r="L32" s="13"/>
      <c r="M32" s="13"/>
      <c r="N32" s="13"/>
      <c r="O32" s="13"/>
      <c r="P32" s="13"/>
    </row>
    <row r="33" spans="1:12" ht="11.25" customHeight="1" x14ac:dyDescent="0.2">
      <c r="A33" s="10" t="s">
        <v>424</v>
      </c>
      <c r="B33" s="11">
        <v>46.772680000000001</v>
      </c>
      <c r="C33" s="11">
        <v>52.265839999999997</v>
      </c>
      <c r="D33" s="11">
        <v>20.137999999999998</v>
      </c>
      <c r="E33" s="12">
        <v>-61.470053863096815</v>
      </c>
      <c r="F33" s="12"/>
      <c r="G33" s="11">
        <v>211.48116999999999</v>
      </c>
      <c r="H33" s="11">
        <v>273.25008000000003</v>
      </c>
      <c r="I33" s="11">
        <v>113.17010000000001</v>
      </c>
      <c r="J33" s="12">
        <v>-58.583690076138318</v>
      </c>
    </row>
    <row r="34" spans="1:12" ht="11.25" customHeight="1" x14ac:dyDescent="0.2">
      <c r="A34" s="10" t="s">
        <v>97</v>
      </c>
      <c r="B34" s="11">
        <v>56410.810299700002</v>
      </c>
      <c r="C34" s="11">
        <v>64013.073400000001</v>
      </c>
      <c r="D34" s="11">
        <v>73792.273220000003</v>
      </c>
      <c r="E34" s="12">
        <v>15.276879082015753</v>
      </c>
      <c r="F34" s="12"/>
      <c r="G34" s="11">
        <v>208923.84503000003</v>
      </c>
      <c r="H34" s="11">
        <v>217377.67301000006</v>
      </c>
      <c r="I34" s="11">
        <v>201568.80936000001</v>
      </c>
      <c r="J34" s="12">
        <v>-7.2725332970478433</v>
      </c>
    </row>
    <row r="35" spans="1:12" ht="11.25" customHeight="1" x14ac:dyDescent="0.2">
      <c r="A35" s="10" t="s">
        <v>335</v>
      </c>
      <c r="B35" s="11">
        <v>25772.230183699998</v>
      </c>
      <c r="C35" s="11">
        <v>25480.2084784</v>
      </c>
      <c r="D35" s="11">
        <v>31656.492760000001</v>
      </c>
      <c r="E35" s="12">
        <v>24.239535900327283</v>
      </c>
      <c r="F35" s="12"/>
      <c r="G35" s="11">
        <v>255324.54118000017</v>
      </c>
      <c r="H35" s="11">
        <v>219113.00024000017</v>
      </c>
      <c r="I35" s="11">
        <v>224915.36173000009</v>
      </c>
      <c r="J35" s="12">
        <v>2.6481137511897685</v>
      </c>
    </row>
    <row r="36" spans="1:12" ht="11.25" customHeight="1" x14ac:dyDescent="0.2">
      <c r="A36" s="10" t="s">
        <v>332</v>
      </c>
      <c r="B36" s="11">
        <v>0</v>
      </c>
      <c r="C36" s="11">
        <v>1.7</v>
      </c>
      <c r="D36" s="11">
        <v>0.3</v>
      </c>
      <c r="E36" s="12">
        <v>-82.35294117647058</v>
      </c>
      <c r="F36" s="12"/>
      <c r="G36" s="11">
        <v>0</v>
      </c>
      <c r="H36" s="11">
        <v>23.8</v>
      </c>
      <c r="I36" s="11">
        <v>4.2300000000000004</v>
      </c>
      <c r="J36" s="12">
        <v>-82.226890756302524</v>
      </c>
    </row>
    <row r="37" spans="1:12" ht="11.25" customHeight="1" x14ac:dyDescent="0.2">
      <c r="A37" s="10" t="s">
        <v>235</v>
      </c>
      <c r="B37" s="11">
        <v>0.81407999999999991</v>
      </c>
      <c r="C37" s="11">
        <v>60.105199999999996</v>
      </c>
      <c r="D37" s="11">
        <v>72.305999999999997</v>
      </c>
      <c r="E37" s="12">
        <v>20.299075620744958</v>
      </c>
      <c r="F37" s="12"/>
      <c r="G37" s="11">
        <v>11.317080000000001</v>
      </c>
      <c r="H37" s="11">
        <v>165.21769999999998</v>
      </c>
      <c r="I37" s="11">
        <v>311.42781000000002</v>
      </c>
      <c r="J37" s="12">
        <v>88.495427548016977</v>
      </c>
    </row>
    <row r="38" spans="1:12" ht="11.25" customHeight="1" x14ac:dyDescent="0.2">
      <c r="B38" s="11"/>
      <c r="C38" s="11"/>
      <c r="D38" s="11"/>
      <c r="E38" s="12"/>
      <c r="F38" s="12"/>
      <c r="G38" s="11"/>
      <c r="H38" s="11"/>
      <c r="I38" s="11"/>
      <c r="J38" s="12"/>
    </row>
    <row r="39" spans="1:12" x14ac:dyDescent="0.2">
      <c r="A39" s="83"/>
      <c r="B39" s="89"/>
      <c r="C39" s="89"/>
      <c r="D39" s="89"/>
      <c r="E39" s="89"/>
      <c r="F39" s="89"/>
      <c r="G39" s="89"/>
      <c r="H39" s="89"/>
      <c r="I39" s="89"/>
      <c r="J39" s="89"/>
    </row>
    <row r="40" spans="1:12" x14ac:dyDescent="0.2">
      <c r="A40" s="9" t="s">
        <v>455</v>
      </c>
      <c r="B40" s="9"/>
      <c r="C40" s="9"/>
      <c r="D40" s="9"/>
      <c r="E40" s="9"/>
      <c r="F40" s="9"/>
      <c r="G40" s="9"/>
      <c r="H40" s="9"/>
      <c r="I40" s="9"/>
      <c r="J40" s="9"/>
    </row>
    <row r="41" spans="1:12" ht="47.45" customHeight="1" x14ac:dyDescent="0.25">
      <c r="A41" s="409" t="s">
        <v>456</v>
      </c>
      <c r="B41" s="409"/>
      <c r="C41" s="409"/>
      <c r="D41" s="409"/>
      <c r="E41" s="409"/>
      <c r="F41" s="409"/>
      <c r="G41" s="409"/>
      <c r="H41" s="409"/>
      <c r="I41" s="409"/>
      <c r="J41" s="409"/>
    </row>
    <row r="42" spans="1:12" ht="20.100000000000001" customHeight="1" x14ac:dyDescent="0.2">
      <c r="A42" s="401" t="s">
        <v>480</v>
      </c>
      <c r="B42" s="401"/>
      <c r="C42" s="401"/>
      <c r="D42" s="401"/>
      <c r="E42" s="401"/>
      <c r="F42" s="401"/>
      <c r="G42" s="401"/>
      <c r="H42" s="401"/>
      <c r="I42" s="401"/>
      <c r="J42" s="401"/>
      <c r="K42" s="165"/>
      <c r="L42" s="82"/>
    </row>
    <row r="43" spans="1:12" ht="20.100000000000001" customHeight="1" x14ac:dyDescent="0.15">
      <c r="A43" s="402" t="s">
        <v>151</v>
      </c>
      <c r="B43" s="402"/>
      <c r="C43" s="402"/>
      <c r="D43" s="402"/>
      <c r="E43" s="402"/>
      <c r="F43" s="402"/>
      <c r="G43" s="402"/>
      <c r="H43" s="402"/>
      <c r="I43" s="402"/>
      <c r="J43" s="402"/>
      <c r="K43" s="245"/>
      <c r="L43" s="245"/>
    </row>
    <row r="44" spans="1:12" s="20" customFormat="1" x14ac:dyDescent="0.2">
      <c r="A44" s="17"/>
      <c r="B44" s="403" t="s">
        <v>100</v>
      </c>
      <c r="C44" s="403"/>
      <c r="D44" s="403"/>
      <c r="E44" s="403"/>
      <c r="F44" s="352"/>
      <c r="G44" s="403" t="s">
        <v>421</v>
      </c>
      <c r="H44" s="403"/>
      <c r="I44" s="403"/>
      <c r="J44" s="403"/>
      <c r="K44" s="166"/>
      <c r="L44" s="90"/>
    </row>
    <row r="45" spans="1:12" s="20" customFormat="1" x14ac:dyDescent="0.2">
      <c r="A45" s="17" t="s">
        <v>257</v>
      </c>
      <c r="B45" s="407">
        <v>2017</v>
      </c>
      <c r="C45" s="404" t="s">
        <v>520</v>
      </c>
      <c r="D45" s="404"/>
      <c r="E45" s="404"/>
      <c r="F45" s="352"/>
      <c r="G45" s="407">
        <v>2017</v>
      </c>
      <c r="H45" s="404" t="s">
        <v>520</v>
      </c>
      <c r="I45" s="404"/>
      <c r="J45" s="404"/>
      <c r="K45" s="166"/>
      <c r="L45" s="90"/>
    </row>
    <row r="46" spans="1:12" s="20" customFormat="1" x14ac:dyDescent="0.2">
      <c r="A46" s="121"/>
      <c r="B46" s="408"/>
      <c r="C46" s="244">
        <v>2018</v>
      </c>
      <c r="D46" s="244">
        <v>2019</v>
      </c>
      <c r="E46" s="353" t="s">
        <v>531</v>
      </c>
      <c r="F46" s="123"/>
      <c r="G46" s="408"/>
      <c r="H46" s="244">
        <v>2018</v>
      </c>
      <c r="I46" s="244">
        <v>2019</v>
      </c>
      <c r="J46" s="353" t="s">
        <v>531</v>
      </c>
      <c r="K46" s="167"/>
    </row>
    <row r="47" spans="1:12" s="20" customFormat="1" ht="11.25" customHeight="1" x14ac:dyDescent="0.2">
      <c r="A47" s="17" t="s">
        <v>255</v>
      </c>
      <c r="B47" s="18">
        <v>647180.95614090003</v>
      </c>
      <c r="C47" s="18">
        <v>666937.5373000002</v>
      </c>
      <c r="D47" s="18">
        <v>622561.2022397999</v>
      </c>
      <c r="E47" s="16">
        <v>-6.6537468021145401</v>
      </c>
      <c r="F47" s="16"/>
      <c r="G47" s="18">
        <v>1227066.40793</v>
      </c>
      <c r="H47" s="18">
        <v>1341964.5381599998</v>
      </c>
      <c r="I47" s="18">
        <v>1244057.40867</v>
      </c>
      <c r="J47" s="16">
        <v>-7.2958060146837198</v>
      </c>
      <c r="K47" s="167"/>
    </row>
    <row r="48" spans="1:12" ht="11.25" customHeight="1" x14ac:dyDescent="0.2">
      <c r="A48" s="9"/>
      <c r="B48" s="11"/>
      <c r="C48" s="11"/>
      <c r="D48" s="11"/>
      <c r="E48" s="12"/>
      <c r="F48" s="12"/>
      <c r="G48" s="11"/>
      <c r="H48" s="11"/>
      <c r="I48" s="11"/>
      <c r="J48" s="12"/>
    </row>
    <row r="49" spans="1:14" s="20" customFormat="1" ht="11.25" customHeight="1" x14ac:dyDescent="0.2">
      <c r="A49" s="17" t="s">
        <v>310</v>
      </c>
      <c r="B49" s="18">
        <v>151934.3042366</v>
      </c>
      <c r="C49" s="18">
        <v>150757.91790030003</v>
      </c>
      <c r="D49" s="18">
        <v>144161.37855499994</v>
      </c>
      <c r="E49" s="16">
        <v>-4.3755840072443419</v>
      </c>
      <c r="F49" s="16"/>
      <c r="G49" s="18">
        <v>155960.29663999999</v>
      </c>
      <c r="H49" s="18">
        <v>173701.33278</v>
      </c>
      <c r="I49" s="18">
        <v>162900.92507999999</v>
      </c>
      <c r="J49" s="16">
        <v>-6.2178035868493851</v>
      </c>
      <c r="K49" s="167"/>
    </row>
    <row r="50" spans="1:14" ht="11.25" customHeight="1" x14ac:dyDescent="0.2">
      <c r="A50" s="9" t="s">
        <v>308</v>
      </c>
      <c r="B50" s="11">
        <v>1072.5968300000002</v>
      </c>
      <c r="C50" s="11">
        <v>844.24268000000006</v>
      </c>
      <c r="D50" s="11">
        <v>613.28228999999999</v>
      </c>
      <c r="E50" s="12">
        <v>-27.357108977243371</v>
      </c>
      <c r="F50" s="12"/>
      <c r="G50" s="11">
        <v>1440.6458600000001</v>
      </c>
      <c r="H50" s="11">
        <v>1123.5899400000001</v>
      </c>
      <c r="I50" s="11">
        <v>716.20889999999986</v>
      </c>
      <c r="J50" s="12">
        <v>-36.257092155880301</v>
      </c>
    </row>
    <row r="51" spans="1:14" ht="11.25" customHeight="1" x14ac:dyDescent="0.2">
      <c r="A51" s="9" t="s">
        <v>309</v>
      </c>
      <c r="B51" s="11">
        <v>40451.947975700001</v>
      </c>
      <c r="C51" s="11">
        <v>29438.774234300006</v>
      </c>
      <c r="D51" s="11">
        <v>30450.274253</v>
      </c>
      <c r="E51" s="12">
        <v>3.435944753166595</v>
      </c>
      <c r="F51" s="12"/>
      <c r="G51" s="11">
        <v>39532.128400000016</v>
      </c>
      <c r="H51" s="11">
        <v>28863.560070000003</v>
      </c>
      <c r="I51" s="11">
        <v>28000.949350000003</v>
      </c>
      <c r="J51" s="12">
        <v>-2.9885804727760359</v>
      </c>
      <c r="K51" s="169"/>
      <c r="L51" s="13"/>
      <c r="M51" s="13"/>
      <c r="N51" s="13"/>
    </row>
    <row r="52" spans="1:14" ht="11.25" customHeight="1" x14ac:dyDescent="0.2">
      <c r="A52" s="9" t="s">
        <v>147</v>
      </c>
      <c r="B52" s="11">
        <v>110409.75943090001</v>
      </c>
      <c r="C52" s="11">
        <v>120474.90098600004</v>
      </c>
      <c r="D52" s="11">
        <v>113097.82201199996</v>
      </c>
      <c r="E52" s="12">
        <v>-6.1233326723027091</v>
      </c>
      <c r="F52" s="12"/>
      <c r="G52" s="11">
        <v>114987.52237999998</v>
      </c>
      <c r="H52" s="11">
        <v>143714.18276999998</v>
      </c>
      <c r="I52" s="11">
        <v>134183.76682999998</v>
      </c>
      <c r="J52" s="12">
        <v>-6.6315068953580436</v>
      </c>
    </row>
    <row r="53" spans="1:14" ht="11.25" customHeight="1" x14ac:dyDescent="0.2">
      <c r="A53" s="9"/>
      <c r="B53" s="11"/>
      <c r="C53" s="11"/>
      <c r="D53" s="11"/>
      <c r="E53" s="12"/>
      <c r="F53" s="12"/>
      <c r="G53" s="11"/>
      <c r="H53" s="11"/>
      <c r="I53" s="11"/>
      <c r="J53" s="12"/>
    </row>
    <row r="54" spans="1:14" s="20" customFormat="1" ht="11.25" customHeight="1" x14ac:dyDescent="0.2">
      <c r="A54" s="17" t="s">
        <v>104</v>
      </c>
      <c r="B54" s="18">
        <v>116399.8769096</v>
      </c>
      <c r="C54" s="18">
        <v>112753.65005230001</v>
      </c>
      <c r="D54" s="18">
        <v>90932.773907199997</v>
      </c>
      <c r="E54" s="16">
        <v>-19.352700453580482</v>
      </c>
      <c r="F54" s="16"/>
      <c r="G54" s="18">
        <v>159565.67962999997</v>
      </c>
      <c r="H54" s="18">
        <v>152909.87040999997</v>
      </c>
      <c r="I54" s="18">
        <v>125777.56655</v>
      </c>
      <c r="J54" s="16">
        <v>-17.743984601680481</v>
      </c>
      <c r="K54" s="167"/>
    </row>
    <row r="55" spans="1:14" ht="11.25" customHeight="1" x14ac:dyDescent="0.2">
      <c r="A55" s="9" t="s">
        <v>311</v>
      </c>
      <c r="B55" s="11">
        <v>1391.6487400000003</v>
      </c>
      <c r="C55" s="11">
        <v>877.59048000000007</v>
      </c>
      <c r="D55" s="11">
        <v>1347.7681600000001</v>
      </c>
      <c r="E55" s="12">
        <v>53.575977715710849</v>
      </c>
      <c r="F55" s="12"/>
      <c r="G55" s="11">
        <v>2804.3483099999999</v>
      </c>
      <c r="H55" s="11">
        <v>2094.5728899999995</v>
      </c>
      <c r="I55" s="11">
        <v>2656.6632300000001</v>
      </c>
      <c r="J55" s="12">
        <v>26.835558823641634</v>
      </c>
    </row>
    <row r="56" spans="1:14" ht="11.25" customHeight="1" x14ac:dyDescent="0.2">
      <c r="A56" s="9" t="s">
        <v>96</v>
      </c>
      <c r="B56" s="11">
        <v>4714.438830000001</v>
      </c>
      <c r="C56" s="11">
        <v>4593.0826098999996</v>
      </c>
      <c r="D56" s="11">
        <v>4070.8174999999997</v>
      </c>
      <c r="E56" s="12">
        <v>-11.370688364592056</v>
      </c>
      <c r="F56" s="12"/>
      <c r="G56" s="11">
        <v>12134.028990000001</v>
      </c>
      <c r="H56" s="11">
        <v>11985.282879999999</v>
      </c>
      <c r="I56" s="11">
        <v>10610.293239999999</v>
      </c>
      <c r="J56" s="12">
        <v>-11.472316955442608</v>
      </c>
    </row>
    <row r="57" spans="1:14" ht="11.25" customHeight="1" x14ac:dyDescent="0.2">
      <c r="A57" s="9" t="s">
        <v>308</v>
      </c>
      <c r="B57" s="11">
        <v>49.1982</v>
      </c>
      <c r="C57" s="11">
        <v>37.884</v>
      </c>
      <c r="D57" s="11">
        <v>73.531199999999998</v>
      </c>
      <c r="E57" s="12">
        <v>94.095660437123854</v>
      </c>
      <c r="F57" s="12"/>
      <c r="G57" s="11">
        <v>84.874300000000005</v>
      </c>
      <c r="H57" s="11">
        <v>67.2166</v>
      </c>
      <c r="I57" s="11">
        <v>117.89395</v>
      </c>
      <c r="J57" s="12">
        <v>75.394099076716174</v>
      </c>
    </row>
    <row r="58" spans="1:14" ht="11.25" customHeight="1" x14ac:dyDescent="0.2">
      <c r="A58" s="9" t="s">
        <v>309</v>
      </c>
      <c r="B58" s="11">
        <v>72139.297224000009</v>
      </c>
      <c r="C58" s="11">
        <v>67569.929917000001</v>
      </c>
      <c r="D58" s="11">
        <v>53058.040448000007</v>
      </c>
      <c r="E58" s="12">
        <v>-21.476845524075244</v>
      </c>
      <c r="F58" s="12"/>
      <c r="G58" s="11">
        <v>92590.468309999982</v>
      </c>
      <c r="H58" s="11">
        <v>85324.300309999977</v>
      </c>
      <c r="I58" s="11">
        <v>67487.369529999996</v>
      </c>
      <c r="J58" s="12">
        <v>-20.904866157934961</v>
      </c>
    </row>
    <row r="59" spans="1:14" ht="11.25" customHeight="1" x14ac:dyDescent="0.2">
      <c r="A59" s="9" t="s">
        <v>336</v>
      </c>
      <c r="B59" s="11">
        <v>2891.5381200000011</v>
      </c>
      <c r="C59" s="11">
        <v>3523.8616799999995</v>
      </c>
      <c r="D59" s="11">
        <v>2462.5670492000008</v>
      </c>
      <c r="E59" s="12">
        <v>-30.117374834076884</v>
      </c>
      <c r="F59" s="12"/>
      <c r="G59" s="11">
        <v>11490.277880000003</v>
      </c>
      <c r="H59" s="11">
        <v>12538.550789999996</v>
      </c>
      <c r="I59" s="11">
        <v>10161.68434</v>
      </c>
      <c r="J59" s="12">
        <v>-18.956468652626455</v>
      </c>
    </row>
    <row r="60" spans="1:14" ht="11.25" customHeight="1" x14ac:dyDescent="0.2">
      <c r="A60" s="9" t="s">
        <v>337</v>
      </c>
      <c r="B60" s="11">
        <v>1172.5995455999998</v>
      </c>
      <c r="C60" s="11">
        <v>995.46739539999987</v>
      </c>
      <c r="D60" s="11">
        <v>1125.8294900000001</v>
      </c>
      <c r="E60" s="12">
        <v>13.095566484889034</v>
      </c>
      <c r="F60" s="12"/>
      <c r="G60" s="11">
        <v>11258.27529</v>
      </c>
      <c r="H60" s="11">
        <v>8960.3031399999982</v>
      </c>
      <c r="I60" s="11">
        <v>9537.6261099999992</v>
      </c>
      <c r="J60" s="12">
        <v>6.4431187313602578</v>
      </c>
    </row>
    <row r="61" spans="1:14" ht="11.25" customHeight="1" x14ac:dyDescent="0.2">
      <c r="A61" s="9" t="s">
        <v>389</v>
      </c>
      <c r="B61" s="11">
        <v>0</v>
      </c>
      <c r="C61" s="11">
        <v>0</v>
      </c>
      <c r="D61" s="11">
        <v>0</v>
      </c>
      <c r="E61" s="12" t="s">
        <v>534</v>
      </c>
      <c r="F61" s="12"/>
      <c r="G61" s="11">
        <v>0</v>
      </c>
      <c r="H61" s="11">
        <v>0</v>
      </c>
      <c r="I61" s="11">
        <v>0</v>
      </c>
      <c r="J61" s="12" t="s">
        <v>534</v>
      </c>
    </row>
    <row r="62" spans="1:14" ht="11.25" customHeight="1" x14ac:dyDescent="0.2">
      <c r="A62" s="9" t="s">
        <v>312</v>
      </c>
      <c r="B62" s="11">
        <v>1316.30556</v>
      </c>
      <c r="C62" s="11">
        <v>1558.8994399999999</v>
      </c>
      <c r="D62" s="11">
        <v>1939.9350200000001</v>
      </c>
      <c r="E62" s="12">
        <v>24.442601634394094</v>
      </c>
      <c r="F62" s="12"/>
      <c r="G62" s="11">
        <v>1612.09474</v>
      </c>
      <c r="H62" s="11">
        <v>1658.6694299999999</v>
      </c>
      <c r="I62" s="11">
        <v>2217.48738</v>
      </c>
      <c r="J62" s="12">
        <v>33.690736676807262</v>
      </c>
    </row>
    <row r="63" spans="1:14" ht="11.25" customHeight="1" x14ac:dyDescent="0.2">
      <c r="A63" s="9" t="s">
        <v>207</v>
      </c>
      <c r="B63" s="11">
        <v>32724.850690000003</v>
      </c>
      <c r="C63" s="11">
        <v>33596.934530000006</v>
      </c>
      <c r="D63" s="11">
        <v>26854.285039999995</v>
      </c>
      <c r="E63" s="12">
        <v>-20.069240198028297</v>
      </c>
      <c r="F63" s="12"/>
      <c r="G63" s="11">
        <v>27591.311809999988</v>
      </c>
      <c r="H63" s="11">
        <v>30280.974370000007</v>
      </c>
      <c r="I63" s="11">
        <v>22988.548769999994</v>
      </c>
      <c r="J63" s="12">
        <v>-24.082532850147558</v>
      </c>
    </row>
    <row r="64" spans="1:14" ht="11.25" customHeight="1" x14ac:dyDescent="0.2">
      <c r="A64" s="9"/>
      <c r="B64" s="11"/>
      <c r="C64" s="11"/>
      <c r="D64" s="11"/>
      <c r="E64" s="12"/>
      <c r="F64" s="12"/>
      <c r="G64" s="11"/>
      <c r="H64" s="11"/>
      <c r="I64" s="11"/>
      <c r="J64" s="12"/>
    </row>
    <row r="65" spans="1:16" s="20" customFormat="1" ht="11.25" customHeight="1" x14ac:dyDescent="0.2">
      <c r="A65" s="17" t="s">
        <v>215</v>
      </c>
      <c r="B65" s="18">
        <v>128894.5891959</v>
      </c>
      <c r="C65" s="18">
        <v>141380.26511499999</v>
      </c>
      <c r="D65" s="18">
        <v>151551.04471000005</v>
      </c>
      <c r="E65" s="16">
        <v>7.1939174726593222</v>
      </c>
      <c r="F65" s="16"/>
      <c r="G65" s="18">
        <v>328905.37347999995</v>
      </c>
      <c r="H65" s="18">
        <v>370778.26789999992</v>
      </c>
      <c r="I65" s="18">
        <v>384190.83932999999</v>
      </c>
      <c r="J65" s="16">
        <v>3.6174103476899262</v>
      </c>
      <c r="K65" s="167"/>
    </row>
    <row r="66" spans="1:16" s="20" customFormat="1" ht="11.25" customHeight="1" x14ac:dyDescent="0.2">
      <c r="A66" s="9" t="s">
        <v>382</v>
      </c>
      <c r="B66" s="11">
        <v>40719.947765999998</v>
      </c>
      <c r="C66" s="11">
        <v>44468.026804999994</v>
      </c>
      <c r="D66" s="11">
        <v>44205.849729999994</v>
      </c>
      <c r="E66" s="12">
        <v>-0.58958558280467344</v>
      </c>
      <c r="F66" s="12"/>
      <c r="G66" s="11">
        <v>119500.68294999999</v>
      </c>
      <c r="H66" s="11">
        <v>130109.67901999998</v>
      </c>
      <c r="I66" s="11">
        <v>128468.96223999999</v>
      </c>
      <c r="J66" s="12">
        <v>-1.2610259224048832</v>
      </c>
      <c r="K66" s="167"/>
    </row>
    <row r="67" spans="1:16" ht="11.25" customHeight="1" x14ac:dyDescent="0.2">
      <c r="A67" s="9" t="s">
        <v>203</v>
      </c>
      <c r="B67" s="11">
        <v>27165.024940000007</v>
      </c>
      <c r="C67" s="11">
        <v>26078.572465000001</v>
      </c>
      <c r="D67" s="11">
        <v>23713.976550000003</v>
      </c>
      <c r="E67" s="12">
        <v>-9.0671984372362289</v>
      </c>
      <c r="F67" s="12"/>
      <c r="G67" s="11">
        <v>75099.39433000001</v>
      </c>
      <c r="H67" s="11">
        <v>77289.306519999984</v>
      </c>
      <c r="I67" s="11">
        <v>68829.042219999974</v>
      </c>
      <c r="J67" s="12">
        <v>-10.946228761686143</v>
      </c>
    </row>
    <row r="68" spans="1:16" ht="11.25" customHeight="1" x14ac:dyDescent="0.2">
      <c r="A68" s="9" t="s">
        <v>204</v>
      </c>
      <c r="B68" s="11">
        <v>22443.24552</v>
      </c>
      <c r="C68" s="11">
        <v>27638.758864999996</v>
      </c>
      <c r="D68" s="11">
        <v>41940.431540000027</v>
      </c>
      <c r="E68" s="12">
        <v>51.744988784973174</v>
      </c>
      <c r="F68" s="12"/>
      <c r="G68" s="11">
        <v>49088.956209999997</v>
      </c>
      <c r="H68" s="11">
        <v>62392.554319999981</v>
      </c>
      <c r="I68" s="11">
        <v>89254.523170000015</v>
      </c>
      <c r="J68" s="12">
        <v>43.053164184030521</v>
      </c>
    </row>
    <row r="69" spans="1:16" ht="11.25" customHeight="1" x14ac:dyDescent="0.2">
      <c r="A69" s="9" t="s">
        <v>205</v>
      </c>
      <c r="B69" s="11">
        <v>14784.348299899999</v>
      </c>
      <c r="C69" s="11">
        <v>17506.73703</v>
      </c>
      <c r="D69" s="11">
        <v>17812.021189999996</v>
      </c>
      <c r="E69" s="12">
        <v>1.7438095944255707</v>
      </c>
      <c r="F69" s="12"/>
      <c r="G69" s="11">
        <v>25157.318909999991</v>
      </c>
      <c r="H69" s="11">
        <v>35331.640570000003</v>
      </c>
      <c r="I69" s="11">
        <v>36083.616569999998</v>
      </c>
      <c r="J69" s="12">
        <v>2.1283359274250557</v>
      </c>
      <c r="K69"/>
      <c r="L69"/>
      <c r="M69"/>
      <c r="N69"/>
      <c r="O69"/>
      <c r="P69"/>
    </row>
    <row r="70" spans="1:16" ht="11.25" customHeight="1" x14ac:dyDescent="0.2">
      <c r="A70" s="9" t="s">
        <v>390</v>
      </c>
      <c r="B70" s="11">
        <v>3825.0839700000001</v>
      </c>
      <c r="C70" s="11">
        <v>2205.4901700000005</v>
      </c>
      <c r="D70" s="11">
        <v>649.73102000000006</v>
      </c>
      <c r="E70" s="12">
        <v>-70.540289463180883</v>
      </c>
      <c r="F70" s="12"/>
      <c r="G70" s="11">
        <v>12811.051729999999</v>
      </c>
      <c r="H70" s="11">
        <v>7970.4713299999994</v>
      </c>
      <c r="I70" s="11">
        <v>2006.85312</v>
      </c>
      <c r="J70" s="12">
        <v>-74.821399677501887</v>
      </c>
      <c r="K70"/>
      <c r="L70"/>
      <c r="M70"/>
      <c r="N70"/>
      <c r="O70"/>
      <c r="P70"/>
    </row>
    <row r="71" spans="1:16" ht="11.25" customHeight="1" x14ac:dyDescent="0.2">
      <c r="A71" s="9" t="s">
        <v>206</v>
      </c>
      <c r="B71" s="11">
        <v>19956.938699999999</v>
      </c>
      <c r="C71" s="11">
        <v>23482.679779999999</v>
      </c>
      <c r="D71" s="11">
        <v>23229.034679999997</v>
      </c>
      <c r="E71" s="12">
        <v>-1.0801369450859255</v>
      </c>
      <c r="F71" s="12"/>
      <c r="G71" s="11">
        <v>47247.969349999992</v>
      </c>
      <c r="H71" s="11">
        <v>57684.616139999998</v>
      </c>
      <c r="I71" s="11">
        <v>59547.84201</v>
      </c>
      <c r="J71" s="12">
        <v>3.2300221353262799</v>
      </c>
      <c r="K71"/>
      <c r="L71"/>
      <c r="M71"/>
      <c r="N71"/>
      <c r="O71"/>
      <c r="P71"/>
    </row>
    <row r="72" spans="1:16" ht="11.25" customHeight="1" x14ac:dyDescent="0.2">
      <c r="A72" s="9"/>
      <c r="B72" s="11"/>
      <c r="C72" s="11"/>
      <c r="D72" s="11"/>
      <c r="E72" s="12"/>
      <c r="F72" s="12"/>
      <c r="G72" s="11"/>
      <c r="H72" s="11"/>
      <c r="I72" s="11"/>
      <c r="J72" s="12"/>
      <c r="K72"/>
      <c r="L72"/>
      <c r="M72"/>
      <c r="N72"/>
      <c r="O72"/>
      <c r="P72"/>
    </row>
    <row r="73" spans="1:16" s="20" customFormat="1" ht="11.25" customHeight="1" x14ac:dyDescent="0.2">
      <c r="A73" s="17" t="s">
        <v>1</v>
      </c>
      <c r="B73" s="18">
        <v>139461.76331350001</v>
      </c>
      <c r="C73" s="18">
        <v>146297.27032700001</v>
      </c>
      <c r="D73" s="18">
        <v>142424.32793999999</v>
      </c>
      <c r="E73" s="16">
        <v>-2.6473100819607254</v>
      </c>
      <c r="F73" s="16"/>
      <c r="G73" s="18">
        <v>342909.26549000002</v>
      </c>
      <c r="H73" s="18">
        <v>373491.18110000005</v>
      </c>
      <c r="I73" s="18">
        <v>353921.19692000007</v>
      </c>
      <c r="J73" s="16">
        <v>-5.2397446500243348</v>
      </c>
      <c r="K73"/>
      <c r="L73"/>
      <c r="M73"/>
      <c r="N73"/>
      <c r="O73"/>
      <c r="P73"/>
    </row>
    <row r="74" spans="1:16" ht="11.25" customHeight="1" x14ac:dyDescent="0.2">
      <c r="A74" s="9" t="s">
        <v>208</v>
      </c>
      <c r="B74" s="11">
        <v>76319.432549800011</v>
      </c>
      <c r="C74" s="11">
        <v>71936.941520000008</v>
      </c>
      <c r="D74" s="11">
        <v>65249.04950999999</v>
      </c>
      <c r="E74" s="12">
        <v>-9.2968812249831956</v>
      </c>
      <c r="F74" s="12"/>
      <c r="G74" s="11">
        <v>174763.17944000007</v>
      </c>
      <c r="H74" s="11">
        <v>163177.25294999997</v>
      </c>
      <c r="I74" s="11">
        <v>145442.84542999999</v>
      </c>
      <c r="J74" s="12">
        <v>-10.868186097871174</v>
      </c>
      <c r="K74"/>
      <c r="L74"/>
      <c r="M74"/>
      <c r="N74"/>
      <c r="O74"/>
      <c r="P74"/>
    </row>
    <row r="75" spans="1:16" ht="11.25" customHeight="1" x14ac:dyDescent="0.2">
      <c r="A75" s="9" t="s">
        <v>92</v>
      </c>
      <c r="B75" s="11">
        <v>4836.3193100000017</v>
      </c>
      <c r="C75" s="11">
        <v>5100.4317970000002</v>
      </c>
      <c r="D75" s="11">
        <v>4453.7959099999998</v>
      </c>
      <c r="E75" s="12">
        <v>-12.678061637454746</v>
      </c>
      <c r="F75" s="12"/>
      <c r="G75" s="11">
        <v>27851.48358</v>
      </c>
      <c r="H75" s="11">
        <v>31924.676210000001</v>
      </c>
      <c r="I75" s="11">
        <v>27807.495369999993</v>
      </c>
      <c r="J75" s="12">
        <v>-12.89654689969997</v>
      </c>
      <c r="K75"/>
      <c r="L75"/>
      <c r="M75"/>
      <c r="N75"/>
      <c r="O75"/>
      <c r="P75"/>
    </row>
    <row r="76" spans="1:16" ht="11.25" customHeight="1" x14ac:dyDescent="0.2">
      <c r="A76" s="9" t="s">
        <v>209</v>
      </c>
      <c r="B76" s="11">
        <v>6148.7552999999998</v>
      </c>
      <c r="C76" s="11">
        <v>6054.0540000000001</v>
      </c>
      <c r="D76" s="11">
        <v>5945.4429999999993</v>
      </c>
      <c r="E76" s="12">
        <v>-1.7940209981609172</v>
      </c>
      <c r="F76" s="12"/>
      <c r="G76" s="11">
        <v>20707.981499999998</v>
      </c>
      <c r="H76" s="11">
        <v>19474.641900000002</v>
      </c>
      <c r="I76" s="11">
        <v>20388.40425</v>
      </c>
      <c r="J76" s="12">
        <v>4.6920623993604664</v>
      </c>
      <c r="K76"/>
      <c r="L76"/>
      <c r="M76"/>
      <c r="N76"/>
      <c r="O76"/>
      <c r="P76"/>
    </row>
    <row r="77" spans="1:16" ht="11.25" customHeight="1" x14ac:dyDescent="0.2">
      <c r="A77" s="9" t="s">
        <v>210</v>
      </c>
      <c r="B77" s="11">
        <v>51747.644628000009</v>
      </c>
      <c r="C77" s="11">
        <v>62739.889189999994</v>
      </c>
      <c r="D77" s="11">
        <v>66379.452869999994</v>
      </c>
      <c r="E77" s="12">
        <v>5.8010361940200994</v>
      </c>
      <c r="F77" s="12"/>
      <c r="G77" s="11">
        <v>116447.96586999999</v>
      </c>
      <c r="H77" s="11">
        <v>155174.06716000004</v>
      </c>
      <c r="I77" s="11">
        <v>155047.09909000006</v>
      </c>
      <c r="J77" s="12">
        <v>-8.1822995506755092E-2</v>
      </c>
      <c r="K77"/>
      <c r="L77"/>
      <c r="M77"/>
      <c r="N77"/>
      <c r="O77"/>
      <c r="P77"/>
    </row>
    <row r="78" spans="1:16" ht="11.25" customHeight="1" x14ac:dyDescent="0.2">
      <c r="A78" s="9" t="s">
        <v>211</v>
      </c>
      <c r="B78" s="11">
        <v>409.6115256999999</v>
      </c>
      <c r="C78" s="11">
        <v>465.95382000000012</v>
      </c>
      <c r="D78" s="11">
        <v>396.58665000000002</v>
      </c>
      <c r="E78" s="12">
        <v>-14.887134094104027</v>
      </c>
      <c r="F78" s="12"/>
      <c r="G78" s="11">
        <v>3138.6550999999995</v>
      </c>
      <c r="H78" s="11">
        <v>3740.5428800000004</v>
      </c>
      <c r="I78" s="11">
        <v>5235.3527800000002</v>
      </c>
      <c r="J78" s="12">
        <v>39.962378402142519</v>
      </c>
      <c r="K78"/>
      <c r="L78"/>
      <c r="M78"/>
      <c r="N78"/>
      <c r="O78"/>
      <c r="P78"/>
    </row>
    <row r="79" spans="1:16" ht="11.25" customHeight="1" x14ac:dyDescent="0.2">
      <c r="A79" s="9"/>
      <c r="B79" s="11"/>
      <c r="C79" s="11"/>
      <c r="D79" s="11"/>
      <c r="E79" s="12"/>
      <c r="F79" s="12"/>
      <c r="G79" s="11"/>
      <c r="H79" s="11"/>
      <c r="I79" s="11"/>
      <c r="J79" s="12"/>
      <c r="K79"/>
      <c r="L79"/>
      <c r="M79"/>
      <c r="N79"/>
      <c r="O79"/>
      <c r="P79"/>
    </row>
    <row r="80" spans="1:16" s="20" customFormat="1" ht="11.25" customHeight="1" x14ac:dyDescent="0.2">
      <c r="A80" s="17" t="s">
        <v>282</v>
      </c>
      <c r="B80" s="18">
        <v>14574.585743399999</v>
      </c>
      <c r="C80" s="18">
        <v>15541.164725299999</v>
      </c>
      <c r="D80" s="18">
        <v>11941.404829599998</v>
      </c>
      <c r="E80" s="16">
        <v>-23.16274204236332</v>
      </c>
      <c r="F80" s="16"/>
      <c r="G80" s="18">
        <v>78903.396580000001</v>
      </c>
      <c r="H80" s="18">
        <v>82341.988170000011</v>
      </c>
      <c r="I80" s="18">
        <v>60532.97088999999</v>
      </c>
      <c r="J80" s="16">
        <v>-26.485900771516455</v>
      </c>
      <c r="K80"/>
      <c r="L80"/>
      <c r="M80"/>
      <c r="N80"/>
      <c r="O80"/>
      <c r="P80"/>
    </row>
    <row r="81" spans="1:16" ht="11.25" customHeight="1" x14ac:dyDescent="0.2">
      <c r="A81" s="9" t="s">
        <v>212</v>
      </c>
      <c r="B81" s="11">
        <v>14035.519777799998</v>
      </c>
      <c r="C81" s="11">
        <v>14865.147902699999</v>
      </c>
      <c r="D81" s="11">
        <v>11474.279413299999</v>
      </c>
      <c r="E81" s="12">
        <v>-22.810862775096282</v>
      </c>
      <c r="F81" s="12"/>
      <c r="G81" s="11">
        <v>66162.903300000005</v>
      </c>
      <c r="H81" s="11">
        <v>71242.874420000007</v>
      </c>
      <c r="I81" s="11">
        <v>52119.655349999994</v>
      </c>
      <c r="J81" s="12">
        <v>-26.84229015980236</v>
      </c>
      <c r="K81"/>
      <c r="L81"/>
      <c r="M81"/>
      <c r="N81"/>
      <c r="O81"/>
      <c r="P81"/>
    </row>
    <row r="82" spans="1:16" ht="11.25" customHeight="1" x14ac:dyDescent="0.2">
      <c r="A82" s="9" t="s">
        <v>213</v>
      </c>
      <c r="B82" s="11">
        <v>150.59725209999999</v>
      </c>
      <c r="C82" s="11">
        <v>138.83530000000002</v>
      </c>
      <c r="D82" s="11">
        <v>120.00916999999998</v>
      </c>
      <c r="E82" s="12">
        <v>-13.560045607997424</v>
      </c>
      <c r="F82" s="12"/>
      <c r="G82" s="11">
        <v>10455.434789999999</v>
      </c>
      <c r="H82" s="11">
        <v>8478.4157200000009</v>
      </c>
      <c r="I82" s="11">
        <v>6400.7530299999999</v>
      </c>
      <c r="J82" s="12">
        <v>-24.505317486366437</v>
      </c>
      <c r="K82"/>
      <c r="L82"/>
      <c r="M82"/>
      <c r="N82"/>
      <c r="O82"/>
      <c r="P82"/>
    </row>
    <row r="83" spans="1:16" ht="11.25" customHeight="1" x14ac:dyDescent="0.2">
      <c r="A83" s="9" t="s">
        <v>292</v>
      </c>
      <c r="B83" s="11">
        <v>10.632</v>
      </c>
      <c r="C83" s="11">
        <v>15.94342</v>
      </c>
      <c r="D83" s="11">
        <v>24.0116923</v>
      </c>
      <c r="E83" s="12">
        <v>50.605656126477243</v>
      </c>
      <c r="F83" s="12"/>
      <c r="G83" s="11">
        <v>141.13425000000001</v>
      </c>
      <c r="H83" s="11">
        <v>246.87442999999999</v>
      </c>
      <c r="I83" s="11">
        <v>372.74160999999998</v>
      </c>
      <c r="J83" s="12">
        <v>50.984291892846102</v>
      </c>
      <c r="K83"/>
      <c r="L83"/>
      <c r="M83"/>
      <c r="N83"/>
      <c r="O83"/>
      <c r="P83"/>
    </row>
    <row r="84" spans="1:16" ht="11.25" customHeight="1" x14ac:dyDescent="0.2">
      <c r="A84" s="9" t="s">
        <v>0</v>
      </c>
      <c r="B84" s="11">
        <v>377.83671350000003</v>
      </c>
      <c r="C84" s="11">
        <v>521.23810260000005</v>
      </c>
      <c r="D84" s="11">
        <v>323.10455400000001</v>
      </c>
      <c r="E84" s="12">
        <v>-38.012099961933984</v>
      </c>
      <c r="F84" s="12"/>
      <c r="G84" s="11">
        <v>2143.9242399999998</v>
      </c>
      <c r="H84" s="11">
        <v>2373.8235999999997</v>
      </c>
      <c r="I84" s="11">
        <v>1639.8209000000002</v>
      </c>
      <c r="J84" s="12">
        <v>-30.920692674889565</v>
      </c>
      <c r="K84"/>
      <c r="L84"/>
      <c r="M84"/>
      <c r="N84"/>
      <c r="O84"/>
      <c r="P84"/>
    </row>
    <row r="85" spans="1:16" ht="11.25" customHeight="1" x14ac:dyDescent="0.2">
      <c r="A85" s="9"/>
      <c r="B85" s="11"/>
      <c r="C85" s="11"/>
      <c r="D85" s="11"/>
      <c r="E85" s="12"/>
      <c r="F85" s="12"/>
      <c r="G85" s="11"/>
      <c r="H85" s="11"/>
      <c r="I85" s="11"/>
      <c r="J85" s="12"/>
      <c r="K85"/>
      <c r="L85"/>
      <c r="M85"/>
      <c r="N85"/>
      <c r="O85"/>
      <c r="P85"/>
    </row>
    <row r="86" spans="1:16" s="20" customFormat="1" ht="11.25" customHeight="1" x14ac:dyDescent="0.2">
      <c r="A86" s="17" t="s">
        <v>2</v>
      </c>
      <c r="B86" s="18">
        <v>93969.813891900005</v>
      </c>
      <c r="C86" s="18">
        <v>98195.058149999997</v>
      </c>
      <c r="D86" s="18">
        <v>79957.915538000001</v>
      </c>
      <c r="E86" s="16">
        <v>-18.572362963665086</v>
      </c>
      <c r="F86" s="16"/>
      <c r="G86" s="18">
        <v>147100.04355000003</v>
      </c>
      <c r="H86" s="18">
        <v>181027.66123</v>
      </c>
      <c r="I86" s="18">
        <v>148597.07571999996</v>
      </c>
      <c r="J86" s="16">
        <v>-17.914712751437577</v>
      </c>
      <c r="K86"/>
      <c r="L86"/>
      <c r="M86"/>
      <c r="N86"/>
      <c r="O86"/>
      <c r="P86"/>
    </row>
    <row r="87" spans="1:16" ht="11.25" customHeight="1" x14ac:dyDescent="0.2">
      <c r="A87" s="9" t="s">
        <v>92</v>
      </c>
      <c r="B87" s="11">
        <v>59613.31738</v>
      </c>
      <c r="C87" s="11">
        <v>60308.052879999996</v>
      </c>
      <c r="D87" s="11">
        <v>41580.510009999998</v>
      </c>
      <c r="E87" s="12">
        <v>-31.05313797357006</v>
      </c>
      <c r="F87" s="12"/>
      <c r="G87" s="11">
        <v>68641.205650000004</v>
      </c>
      <c r="H87" s="11">
        <v>83624.469989999983</v>
      </c>
      <c r="I87" s="11">
        <v>60388.344159999979</v>
      </c>
      <c r="J87" s="12">
        <v>-27.786275754906001</v>
      </c>
      <c r="K87"/>
      <c r="L87"/>
      <c r="M87"/>
      <c r="N87"/>
      <c r="O87"/>
      <c r="P87"/>
    </row>
    <row r="88" spans="1:16" ht="11.25" customHeight="1" x14ac:dyDescent="0.2">
      <c r="A88" s="9" t="s">
        <v>214</v>
      </c>
      <c r="B88" s="11">
        <v>21357.180620000003</v>
      </c>
      <c r="C88" s="11">
        <v>24612.142010000003</v>
      </c>
      <c r="D88" s="11">
        <v>24475.320013000004</v>
      </c>
      <c r="E88" s="12">
        <v>-0.55591259364750556</v>
      </c>
      <c r="F88" s="12"/>
      <c r="G88" s="11">
        <v>45292.654410000017</v>
      </c>
      <c r="H88" s="11">
        <v>63227.642530000019</v>
      </c>
      <c r="I88" s="11">
        <v>52404.272370000006</v>
      </c>
      <c r="J88" s="12">
        <v>-17.118098551380555</v>
      </c>
      <c r="K88"/>
      <c r="L88"/>
      <c r="M88"/>
      <c r="N88"/>
      <c r="O88"/>
      <c r="P88"/>
    </row>
    <row r="89" spans="1:16" ht="11.25" customHeight="1" x14ac:dyDescent="0.2">
      <c r="A89" s="9" t="s">
        <v>293</v>
      </c>
      <c r="B89" s="11">
        <v>246.29554999999999</v>
      </c>
      <c r="C89" s="11">
        <v>90.460000000000008</v>
      </c>
      <c r="D89" s="11">
        <v>85.589999999999989</v>
      </c>
      <c r="E89" s="12">
        <v>-5.3835949590979624</v>
      </c>
      <c r="F89" s="12"/>
      <c r="G89" s="11">
        <v>254.67543000000001</v>
      </c>
      <c r="H89" s="11">
        <v>75.166069999999991</v>
      </c>
      <c r="I89" s="11">
        <v>98.761859999999984</v>
      </c>
      <c r="J89" s="12">
        <v>31.391544083653713</v>
      </c>
      <c r="K89"/>
      <c r="L89"/>
      <c r="M89"/>
      <c r="N89"/>
      <c r="O89"/>
      <c r="P89"/>
    </row>
    <row r="90" spans="1:16" ht="11.25" customHeight="1" x14ac:dyDescent="0.2">
      <c r="A90" s="9" t="s">
        <v>364</v>
      </c>
      <c r="B90" s="11">
        <v>12753.020341900001</v>
      </c>
      <c r="C90" s="11">
        <v>13184.403259999999</v>
      </c>
      <c r="D90" s="11">
        <v>13816.495515000001</v>
      </c>
      <c r="E90" s="12">
        <v>4.7942424282310725</v>
      </c>
      <c r="F90" s="12"/>
      <c r="G90" s="11">
        <v>32911.50806</v>
      </c>
      <c r="H90" s="11">
        <v>34100.382639999996</v>
      </c>
      <c r="I90" s="11">
        <v>35705.697329999995</v>
      </c>
      <c r="J90" s="12">
        <v>4.7076148879249047</v>
      </c>
      <c r="K90"/>
      <c r="L90"/>
      <c r="M90"/>
      <c r="N90"/>
      <c r="O90"/>
      <c r="P90"/>
    </row>
    <row r="91" spans="1:16" s="20" customFormat="1" ht="11.25" customHeight="1" x14ac:dyDescent="0.2">
      <c r="A91" s="17"/>
      <c r="B91" s="18"/>
      <c r="C91" s="18"/>
      <c r="D91" s="18"/>
      <c r="E91" s="16"/>
      <c r="F91" s="16"/>
      <c r="G91" s="18"/>
      <c r="H91" s="18"/>
      <c r="I91" s="18"/>
      <c r="J91" s="12"/>
      <c r="K91"/>
      <c r="L91"/>
      <c r="M91"/>
      <c r="N91"/>
      <c r="O91"/>
      <c r="P91"/>
    </row>
    <row r="92" spans="1:16" s="20" customFormat="1" ht="11.25" customHeight="1" x14ac:dyDescent="0.2">
      <c r="A92" s="17" t="s">
        <v>313</v>
      </c>
      <c r="B92" s="18">
        <v>1946.0228499999998</v>
      </c>
      <c r="C92" s="18">
        <v>2012.2110301</v>
      </c>
      <c r="D92" s="18">
        <v>1592.3567600000001</v>
      </c>
      <c r="E92" s="16">
        <v>-20.86531997984001</v>
      </c>
      <c r="F92" s="16"/>
      <c r="G92" s="18">
        <v>13722.352559999998</v>
      </c>
      <c r="H92" s="18">
        <v>7714.23657</v>
      </c>
      <c r="I92" s="18">
        <v>8136.8341799999998</v>
      </c>
      <c r="J92" s="16">
        <v>5.478152065538751</v>
      </c>
      <c r="K92"/>
      <c r="L92"/>
      <c r="M92"/>
      <c r="N92"/>
      <c r="O92"/>
      <c r="P92"/>
    </row>
    <row r="93" spans="1:16" ht="12.75" x14ac:dyDescent="0.2">
      <c r="A93" s="83"/>
      <c r="B93" s="89"/>
      <c r="C93" s="89"/>
      <c r="D93" s="89"/>
      <c r="E93" s="89"/>
      <c r="F93" s="89"/>
      <c r="G93" s="89"/>
      <c r="H93" s="89"/>
      <c r="I93" s="89"/>
      <c r="J93" s="83"/>
      <c r="K93"/>
      <c r="L93"/>
      <c r="M93"/>
      <c r="N93"/>
      <c r="O93"/>
      <c r="P93"/>
    </row>
    <row r="94" spans="1:16" ht="12.75" x14ac:dyDescent="0.2">
      <c r="A94" s="9" t="s">
        <v>410</v>
      </c>
      <c r="B94" s="9"/>
      <c r="C94" s="9"/>
      <c r="D94" s="9"/>
      <c r="E94" s="9"/>
      <c r="F94" s="9"/>
      <c r="G94" s="9"/>
      <c r="H94" s="9"/>
      <c r="I94" s="9"/>
      <c r="J94" s="9"/>
      <c r="K94"/>
      <c r="L94"/>
      <c r="M94"/>
      <c r="N94"/>
      <c r="O94"/>
      <c r="P94"/>
    </row>
    <row r="95" spans="1:16" ht="20.100000000000001" customHeight="1" x14ac:dyDescent="0.2">
      <c r="A95" s="401" t="s">
        <v>156</v>
      </c>
      <c r="B95" s="401"/>
      <c r="C95" s="401"/>
      <c r="D95" s="401"/>
      <c r="E95" s="401"/>
      <c r="F95" s="401"/>
      <c r="G95" s="401"/>
      <c r="H95" s="401"/>
      <c r="I95" s="401"/>
      <c r="J95" s="401"/>
    </row>
    <row r="96" spans="1:16" ht="20.100000000000001" customHeight="1" x14ac:dyDescent="0.2">
      <c r="A96" s="402" t="s">
        <v>153</v>
      </c>
      <c r="B96" s="402"/>
      <c r="C96" s="402"/>
      <c r="D96" s="402"/>
      <c r="E96" s="402"/>
      <c r="F96" s="402"/>
      <c r="G96" s="402"/>
      <c r="H96" s="402"/>
      <c r="I96" s="402"/>
      <c r="J96" s="402"/>
    </row>
    <row r="97" spans="1:18" s="20" customFormat="1" x14ac:dyDescent="0.2">
      <c r="A97" s="17"/>
      <c r="B97" s="403" t="s">
        <v>100</v>
      </c>
      <c r="C97" s="403"/>
      <c r="D97" s="403"/>
      <c r="E97" s="403"/>
      <c r="F97" s="352"/>
      <c r="G97" s="403" t="s">
        <v>421</v>
      </c>
      <c r="H97" s="403"/>
      <c r="I97" s="403"/>
      <c r="J97" s="403"/>
      <c r="K97" s="166"/>
      <c r="L97" s="90"/>
    </row>
    <row r="98" spans="1:18" s="20" customFormat="1" x14ac:dyDescent="0.2">
      <c r="A98" s="17" t="s">
        <v>257</v>
      </c>
      <c r="B98" s="407">
        <v>2017</v>
      </c>
      <c r="C98" s="404" t="s">
        <v>520</v>
      </c>
      <c r="D98" s="404"/>
      <c r="E98" s="404"/>
      <c r="F98" s="352"/>
      <c r="G98" s="407">
        <v>2017</v>
      </c>
      <c r="H98" s="404" t="s">
        <v>520</v>
      </c>
      <c r="I98" s="404"/>
      <c r="J98" s="404"/>
      <c r="K98" s="166"/>
      <c r="L98" s="90"/>
    </row>
    <row r="99" spans="1:18" s="20" customFormat="1" x14ac:dyDescent="0.2">
      <c r="A99" s="121"/>
      <c r="B99" s="408"/>
      <c r="C99" s="244">
        <v>2018</v>
      </c>
      <c r="D99" s="244">
        <v>2019</v>
      </c>
      <c r="E99" s="353" t="s">
        <v>531</v>
      </c>
      <c r="F99" s="123"/>
      <c r="G99" s="408"/>
      <c r="H99" s="244">
        <v>2018</v>
      </c>
      <c r="I99" s="244">
        <v>2019</v>
      </c>
      <c r="J99" s="353" t="s">
        <v>531</v>
      </c>
      <c r="K99" s="167"/>
    </row>
    <row r="100" spans="1:18" x14ac:dyDescent="0.2">
      <c r="A100" s="9"/>
      <c r="B100" s="9"/>
      <c r="C100" s="9"/>
      <c r="D100" s="9"/>
      <c r="E100" s="9"/>
      <c r="F100" s="9"/>
      <c r="G100" s="9"/>
      <c r="H100" s="9"/>
      <c r="I100" s="9"/>
      <c r="J100" s="11"/>
    </row>
    <row r="101" spans="1:18" s="21" customFormat="1" x14ac:dyDescent="0.2">
      <c r="A101" s="85" t="s">
        <v>288</v>
      </c>
      <c r="B101" s="85">
        <v>45604.46375119999</v>
      </c>
      <c r="C101" s="85">
        <v>54608.752833900013</v>
      </c>
      <c r="D101" s="85">
        <v>45405.080895399995</v>
      </c>
      <c r="E101" s="16">
        <v>-16.853840201211412</v>
      </c>
      <c r="F101" s="85"/>
      <c r="G101" s="85">
        <v>315684.85979999998</v>
      </c>
      <c r="H101" s="85">
        <v>373528.85080000001</v>
      </c>
      <c r="I101" s="85">
        <v>355553.49606999976</v>
      </c>
      <c r="J101" s="16">
        <v>-4.8123069185959224</v>
      </c>
      <c r="K101" s="193"/>
    </row>
    <row r="102" spans="1:18" ht="11.25" customHeight="1" x14ac:dyDescent="0.2">
      <c r="A102" s="17"/>
      <c r="B102" s="18"/>
      <c r="C102" s="18"/>
      <c r="D102" s="18"/>
      <c r="E102" s="16"/>
      <c r="F102" s="16"/>
      <c r="G102" s="18"/>
      <c r="H102" s="18"/>
      <c r="I102" s="18"/>
      <c r="J102" s="12"/>
      <c r="K102" s="165"/>
      <c r="L102" s="82"/>
      <c r="M102" s="82"/>
      <c r="N102" s="82"/>
      <c r="O102" s="82"/>
      <c r="P102" s="82"/>
      <c r="Q102" s="82"/>
      <c r="R102" s="82"/>
    </row>
    <row r="103" spans="1:18" s="20" customFormat="1" ht="11.25" customHeight="1" x14ac:dyDescent="0.2">
      <c r="A103" s="17" t="s">
        <v>298</v>
      </c>
      <c r="B103" s="18">
        <v>1474.6705590000001</v>
      </c>
      <c r="C103" s="18">
        <v>1933.1495712999999</v>
      </c>
      <c r="D103" s="18">
        <v>2410.4301944999997</v>
      </c>
      <c r="E103" s="16">
        <v>24.689275485240358</v>
      </c>
      <c r="F103" s="16"/>
      <c r="G103" s="18">
        <v>156291.52409999998</v>
      </c>
      <c r="H103" s="18">
        <v>193456.32019</v>
      </c>
      <c r="I103" s="18">
        <v>195622.40338</v>
      </c>
      <c r="J103" s="16">
        <v>1.119675587684398</v>
      </c>
      <c r="K103" s="167"/>
    </row>
    <row r="104" spans="1:18" ht="11.25" customHeight="1" x14ac:dyDescent="0.2">
      <c r="A104" s="9" t="s">
        <v>498</v>
      </c>
      <c r="B104" s="11">
        <v>77.955407000000008</v>
      </c>
      <c r="C104" s="11">
        <v>133.78476900000004</v>
      </c>
      <c r="D104" s="11">
        <v>94.149475999999979</v>
      </c>
      <c r="E104" s="12">
        <v>-29.626162452020267</v>
      </c>
      <c r="F104" s="12"/>
      <c r="G104" s="11">
        <v>15345.719630000001</v>
      </c>
      <c r="H104" s="11">
        <v>27276.861860000001</v>
      </c>
      <c r="I104" s="11">
        <v>19792.412449999996</v>
      </c>
      <c r="J104" s="12">
        <v>-27.438821402602514</v>
      </c>
    </row>
    <row r="105" spans="1:18" ht="11.25" customHeight="1" x14ac:dyDescent="0.2">
      <c r="A105" s="9" t="s">
        <v>505</v>
      </c>
      <c r="B105" s="11">
        <v>30.784370999999997</v>
      </c>
      <c r="C105" s="11">
        <v>26.286560999999995</v>
      </c>
      <c r="D105" s="11">
        <v>22.611725999999997</v>
      </c>
      <c r="E105" s="12">
        <v>-13.979900223540071</v>
      </c>
      <c r="F105" s="12"/>
      <c r="G105" s="11">
        <v>25168.56655</v>
      </c>
      <c r="H105" s="11">
        <v>26010.285780000002</v>
      </c>
      <c r="I105" s="11">
        <v>21731.725289999998</v>
      </c>
      <c r="J105" s="12">
        <v>-16.449494350769129</v>
      </c>
    </row>
    <row r="106" spans="1:18" ht="11.25" customHeight="1" x14ac:dyDescent="0.2">
      <c r="A106" s="9" t="s">
        <v>499</v>
      </c>
      <c r="B106" s="11">
        <v>10.319453000000001</v>
      </c>
      <c r="C106" s="11">
        <v>27.190566000000008</v>
      </c>
      <c r="D106" s="11">
        <v>23.420995999999999</v>
      </c>
      <c r="E106" s="12">
        <v>-13.863521634672878</v>
      </c>
      <c r="F106" s="12"/>
      <c r="G106" s="11">
        <v>13720.94355</v>
      </c>
      <c r="H106" s="11">
        <v>19937.692160000002</v>
      </c>
      <c r="I106" s="11">
        <v>20491.900529999999</v>
      </c>
      <c r="J106" s="12">
        <v>2.7797017104711728</v>
      </c>
    </row>
    <row r="107" spans="1:18" ht="11.25" customHeight="1" x14ac:dyDescent="0.2">
      <c r="A107" s="9" t="s">
        <v>500</v>
      </c>
      <c r="B107" s="11">
        <v>218.57320200000001</v>
      </c>
      <c r="C107" s="11">
        <v>235.86096799999999</v>
      </c>
      <c r="D107" s="11">
        <v>238.30597299999999</v>
      </c>
      <c r="E107" s="12">
        <v>1.0366297657185868</v>
      </c>
      <c r="F107" s="12"/>
      <c r="G107" s="11">
        <v>16209.146559999999</v>
      </c>
      <c r="H107" s="11">
        <v>15949.771490000001</v>
      </c>
      <c r="I107" s="11">
        <v>16405.220500000003</v>
      </c>
      <c r="J107" s="12">
        <v>2.8555205965524522</v>
      </c>
    </row>
    <row r="108" spans="1:18" ht="11.25" customHeight="1" x14ac:dyDescent="0.2">
      <c r="A108" s="9" t="s">
        <v>501</v>
      </c>
      <c r="B108" s="11">
        <v>85.104523000000029</v>
      </c>
      <c r="C108" s="11">
        <v>113.08018400000002</v>
      </c>
      <c r="D108" s="11">
        <v>77.763483599999986</v>
      </c>
      <c r="E108" s="12">
        <v>-31.231555477483155</v>
      </c>
      <c r="F108" s="12"/>
      <c r="G108" s="11">
        <v>14627.009449999996</v>
      </c>
      <c r="H108" s="11">
        <v>17002.421859999999</v>
      </c>
      <c r="I108" s="11">
        <v>17744.510599999998</v>
      </c>
      <c r="J108" s="12">
        <v>4.3646060902996453</v>
      </c>
    </row>
    <row r="109" spans="1:18" ht="11.25" customHeight="1" x14ac:dyDescent="0.2">
      <c r="A109" s="9" t="s">
        <v>502</v>
      </c>
      <c r="B109" s="11">
        <v>227.81801000000002</v>
      </c>
      <c r="C109" s="11">
        <v>233.45097000000001</v>
      </c>
      <c r="D109" s="11">
        <v>367.29117200000002</v>
      </c>
      <c r="E109" s="12">
        <v>57.331182646189035</v>
      </c>
      <c r="F109" s="12"/>
      <c r="G109" s="11">
        <v>15382.97942</v>
      </c>
      <c r="H109" s="11">
        <v>16317.62039</v>
      </c>
      <c r="I109" s="11">
        <v>24285.620990000003</v>
      </c>
      <c r="J109" s="12">
        <v>48.830653058230638</v>
      </c>
    </row>
    <row r="110" spans="1:18" ht="11.25" customHeight="1" x14ac:dyDescent="0.2">
      <c r="A110" s="9" t="s">
        <v>503</v>
      </c>
      <c r="B110" s="11">
        <v>135.52049199999999</v>
      </c>
      <c r="C110" s="11">
        <v>178.23246899999998</v>
      </c>
      <c r="D110" s="11">
        <v>155.69792299999997</v>
      </c>
      <c r="E110" s="12">
        <v>-12.643345023739755</v>
      </c>
      <c r="F110" s="12"/>
      <c r="G110" s="11">
        <v>8481.1035599999996</v>
      </c>
      <c r="H110" s="11">
        <v>11322.693730000001</v>
      </c>
      <c r="I110" s="11">
        <v>9666.5486300000011</v>
      </c>
      <c r="J110" s="12">
        <v>-14.626776449953482</v>
      </c>
    </row>
    <row r="111" spans="1:18" ht="11.25" customHeight="1" x14ac:dyDescent="0.2">
      <c r="A111" s="9" t="s">
        <v>504</v>
      </c>
      <c r="B111" s="11">
        <v>125.863865</v>
      </c>
      <c r="C111" s="11">
        <v>135.17551599999999</v>
      </c>
      <c r="D111" s="11">
        <v>114.50959199999998</v>
      </c>
      <c r="E111" s="12">
        <v>-15.288215359947287</v>
      </c>
      <c r="F111" s="12"/>
      <c r="G111" s="11">
        <v>9179.6867600000023</v>
      </c>
      <c r="H111" s="11">
        <v>11660.685519999999</v>
      </c>
      <c r="I111" s="11">
        <v>10615.007659999997</v>
      </c>
      <c r="J111" s="12">
        <v>-8.9675504772553154</v>
      </c>
    </row>
    <row r="112" spans="1:18" ht="11.25" customHeight="1" x14ac:dyDescent="0.2">
      <c r="A112" s="9" t="s">
        <v>506</v>
      </c>
      <c r="B112" s="11">
        <v>562.73123600000008</v>
      </c>
      <c r="C112" s="11">
        <v>850.08756829999982</v>
      </c>
      <c r="D112" s="11">
        <v>1316.6798528999998</v>
      </c>
      <c r="E112" s="12">
        <v>54.887555353043041</v>
      </c>
      <c r="F112" s="12"/>
      <c r="G112" s="11">
        <v>38176.368619999987</v>
      </c>
      <c r="H112" s="11">
        <v>47978.287400000008</v>
      </c>
      <c r="I112" s="11">
        <v>54889.456730000005</v>
      </c>
      <c r="J112" s="12">
        <v>14.404785382147665</v>
      </c>
    </row>
    <row r="113" spans="1:18" ht="11.25" customHeight="1" x14ac:dyDescent="0.2">
      <c r="A113" s="9"/>
      <c r="B113" s="11"/>
      <c r="C113" s="11"/>
      <c r="D113" s="11"/>
      <c r="E113" s="12"/>
      <c r="F113" s="12"/>
      <c r="G113" s="11"/>
      <c r="H113" s="11"/>
      <c r="I113" s="11"/>
      <c r="J113" s="12"/>
    </row>
    <row r="114" spans="1:18" ht="11.25" customHeight="1" x14ac:dyDescent="0.2">
      <c r="A114" s="9" t="s">
        <v>356</v>
      </c>
      <c r="B114" s="11">
        <v>21991.563855</v>
      </c>
      <c r="C114" s="11">
        <v>27151.549300000002</v>
      </c>
      <c r="D114" s="11">
        <v>22511.488200999996</v>
      </c>
      <c r="E114" s="12">
        <v>-17.089489250618954</v>
      </c>
      <c r="F114" s="16"/>
      <c r="G114" s="11">
        <v>81808.87573</v>
      </c>
      <c r="H114" s="11">
        <v>86446.121199999994</v>
      </c>
      <c r="I114" s="11">
        <v>64809.188169999965</v>
      </c>
      <c r="J114" s="12">
        <v>-25.02938562152633</v>
      </c>
      <c r="K114" s="165"/>
      <c r="L114" s="82"/>
      <c r="M114" s="82"/>
      <c r="N114" s="82"/>
      <c r="O114" s="82"/>
      <c r="P114" s="82"/>
      <c r="Q114" s="82"/>
      <c r="R114" s="82"/>
    </row>
    <row r="115" spans="1:18" ht="11.25" customHeight="1" x14ac:dyDescent="0.2">
      <c r="A115" s="9" t="s">
        <v>296</v>
      </c>
      <c r="B115" s="11">
        <v>4819.1322400000008</v>
      </c>
      <c r="C115" s="11">
        <v>7393.8155865999997</v>
      </c>
      <c r="D115" s="11">
        <v>3935.866896999999</v>
      </c>
      <c r="E115" s="12">
        <v>-46.768121940543516</v>
      </c>
      <c r="F115" s="16"/>
      <c r="G115" s="11">
        <v>21233.983740000007</v>
      </c>
      <c r="H115" s="11">
        <v>31807.168139999998</v>
      </c>
      <c r="I115" s="11">
        <v>33538.053089999994</v>
      </c>
      <c r="J115" s="12">
        <v>5.4418077786160239</v>
      </c>
      <c r="K115" s="165"/>
      <c r="L115" s="82"/>
      <c r="M115" s="82"/>
      <c r="N115" s="82"/>
      <c r="O115" s="82"/>
      <c r="P115" s="82"/>
      <c r="Q115" s="82"/>
      <c r="R115" s="82"/>
    </row>
    <row r="116" spans="1:18" ht="11.25" customHeight="1" x14ac:dyDescent="0.2">
      <c r="A116" s="9" t="s">
        <v>493</v>
      </c>
      <c r="B116" s="11">
        <v>4477.3213250000008</v>
      </c>
      <c r="C116" s="11">
        <v>7307.6737510000003</v>
      </c>
      <c r="D116" s="11">
        <v>6825.0497489999989</v>
      </c>
      <c r="E116" s="12">
        <v>-6.6043452190781977</v>
      </c>
      <c r="F116" s="16"/>
      <c r="G116" s="11">
        <v>13436.91797</v>
      </c>
      <c r="H116" s="11">
        <v>22624.721339999996</v>
      </c>
      <c r="I116" s="11">
        <v>23040.455409999999</v>
      </c>
      <c r="J116" s="12">
        <v>1.8375212836986066</v>
      </c>
      <c r="K116" s="165"/>
      <c r="L116" s="82"/>
      <c r="M116" s="82"/>
      <c r="N116" s="82"/>
      <c r="O116" s="82"/>
      <c r="P116" s="82"/>
      <c r="Q116" s="82"/>
      <c r="R116" s="82"/>
    </row>
    <row r="117" spans="1:18" x14ac:dyDescent="0.2">
      <c r="A117" s="9" t="s">
        <v>494</v>
      </c>
      <c r="B117" s="11">
        <v>22.053234799999998</v>
      </c>
      <c r="C117" s="11">
        <v>17.588490000000004</v>
      </c>
      <c r="D117" s="11">
        <v>14.208785899999999</v>
      </c>
      <c r="E117" s="12">
        <v>-19.21543065948245</v>
      </c>
      <c r="F117" s="12"/>
      <c r="G117" s="11">
        <v>16401.204159999998</v>
      </c>
      <c r="H117" s="11">
        <v>15625.858040000005</v>
      </c>
      <c r="I117" s="11">
        <v>14285.343040000002</v>
      </c>
      <c r="J117" s="12">
        <v>-8.5788248976054575</v>
      </c>
    </row>
    <row r="118" spans="1:18" ht="11.25" customHeight="1" x14ac:dyDescent="0.2">
      <c r="A118" s="9" t="s">
        <v>496</v>
      </c>
      <c r="B118" s="11">
        <v>7708.1022939999993</v>
      </c>
      <c r="C118" s="11">
        <v>6513.1733600000007</v>
      </c>
      <c r="D118" s="11">
        <v>5118.4376049999992</v>
      </c>
      <c r="E118" s="12">
        <v>-21.41407387627099</v>
      </c>
      <c r="F118" s="16"/>
      <c r="G118" s="11">
        <v>12700.167410000002</v>
      </c>
      <c r="H118" s="11">
        <v>13267.234590000002</v>
      </c>
      <c r="I118" s="11">
        <v>13695.001829999999</v>
      </c>
      <c r="J118" s="12">
        <v>3.2242381567777727</v>
      </c>
      <c r="K118" s="165"/>
      <c r="L118" s="82"/>
      <c r="M118" s="82"/>
      <c r="N118" s="82"/>
      <c r="O118" s="82"/>
      <c r="P118" s="82"/>
      <c r="Q118" s="82"/>
      <c r="R118" s="82"/>
    </row>
    <row r="119" spans="1:18" ht="11.25" customHeight="1" x14ac:dyDescent="0.2">
      <c r="A119" s="9" t="s">
        <v>357</v>
      </c>
      <c r="B119" s="11">
        <v>788.38146999999992</v>
      </c>
      <c r="C119" s="11">
        <v>672.19290000000001</v>
      </c>
      <c r="D119" s="11">
        <v>515.96599999999989</v>
      </c>
      <c r="E119" s="12">
        <v>-23.241379074369888</v>
      </c>
      <c r="F119" s="12"/>
      <c r="G119" s="11">
        <v>3698.8163200000004</v>
      </c>
      <c r="H119" s="11">
        <v>2636.05053</v>
      </c>
      <c r="I119" s="11">
        <v>1995.98523</v>
      </c>
      <c r="J119" s="12">
        <v>-24.28122271237342</v>
      </c>
      <c r="K119" s="246"/>
      <c r="L119" s="246"/>
      <c r="M119" s="82"/>
      <c r="N119" s="82"/>
      <c r="O119" s="82"/>
      <c r="P119" s="82"/>
      <c r="Q119" s="82"/>
      <c r="R119" s="82"/>
    </row>
    <row r="120" spans="1:18" ht="11.25" customHeight="1" x14ac:dyDescent="0.2">
      <c r="A120" s="9" t="s">
        <v>355</v>
      </c>
      <c r="B120" s="11">
        <v>1747.5138400000001</v>
      </c>
      <c r="C120" s="11">
        <v>572.54360499999996</v>
      </c>
      <c r="D120" s="11">
        <v>465.03590000000003</v>
      </c>
      <c r="E120" s="12">
        <v>-18.777208244252407</v>
      </c>
      <c r="F120" s="16"/>
      <c r="G120" s="11">
        <v>5067.2413599999991</v>
      </c>
      <c r="H120" s="11">
        <v>2005.1718199999998</v>
      </c>
      <c r="I120" s="11">
        <v>1499.6813299999999</v>
      </c>
      <c r="J120" s="12">
        <v>-25.209335427424861</v>
      </c>
      <c r="K120" s="165"/>
      <c r="L120" s="82"/>
      <c r="M120" s="82"/>
      <c r="N120" s="82"/>
      <c r="O120" s="82"/>
      <c r="P120" s="82"/>
      <c r="Q120" s="82"/>
      <c r="R120" s="82"/>
    </row>
    <row r="121" spans="1:18" ht="11.25" customHeight="1" x14ac:dyDescent="0.2">
      <c r="A121" s="9" t="s">
        <v>348</v>
      </c>
      <c r="B121" s="11">
        <v>794.3</v>
      </c>
      <c r="C121" s="11">
        <v>1284.412</v>
      </c>
      <c r="D121" s="11">
        <v>1563.84</v>
      </c>
      <c r="E121" s="12">
        <v>21.755324615466051</v>
      </c>
      <c r="F121" s="16"/>
      <c r="G121" s="11">
        <v>630.32650000000001</v>
      </c>
      <c r="H121" s="11">
        <v>962.05360999999982</v>
      </c>
      <c r="I121" s="11">
        <v>1169.36375</v>
      </c>
      <c r="J121" s="12">
        <v>21.548709743940393</v>
      </c>
      <c r="K121" s="165"/>
      <c r="L121" s="82"/>
      <c r="M121" s="82"/>
      <c r="N121" s="82"/>
      <c r="O121" s="82"/>
      <c r="P121" s="82"/>
      <c r="Q121" s="82"/>
      <c r="R121" s="82"/>
    </row>
    <row r="122" spans="1:18" ht="11.25" customHeight="1" x14ac:dyDescent="0.2">
      <c r="A122" s="9" t="s">
        <v>297</v>
      </c>
      <c r="B122" s="11">
        <v>20.927499999999998</v>
      </c>
      <c r="C122" s="11">
        <v>128.70443</v>
      </c>
      <c r="D122" s="11">
        <v>88.328530000000001</v>
      </c>
      <c r="E122" s="12">
        <v>-31.371025845808106</v>
      </c>
      <c r="F122" s="16"/>
      <c r="G122" s="11">
        <v>71.932289999999995</v>
      </c>
      <c r="H122" s="11">
        <v>298.61</v>
      </c>
      <c r="I122" s="11">
        <v>206.30219</v>
      </c>
      <c r="J122" s="12">
        <v>-30.912497906968966</v>
      </c>
      <c r="K122" s="165"/>
      <c r="L122" s="82"/>
      <c r="M122" s="82"/>
      <c r="N122" s="82"/>
      <c r="O122" s="82"/>
      <c r="P122" s="82"/>
      <c r="Q122" s="82"/>
      <c r="R122" s="82"/>
    </row>
    <row r="123" spans="1:18" ht="11.25" customHeight="1" x14ac:dyDescent="0.2">
      <c r="A123" s="9" t="s">
        <v>294</v>
      </c>
      <c r="B123" s="11">
        <v>715</v>
      </c>
      <c r="C123" s="11">
        <v>300</v>
      </c>
      <c r="D123" s="11">
        <v>926.97500000000002</v>
      </c>
      <c r="E123" s="12">
        <v>208.99166666666667</v>
      </c>
      <c r="F123" s="16"/>
      <c r="G123" s="11">
        <v>684.75049999999999</v>
      </c>
      <c r="H123" s="11">
        <v>236.60599999999999</v>
      </c>
      <c r="I123" s="11">
        <v>1022.6660000000001</v>
      </c>
      <c r="J123" s="12">
        <v>332.22318960634982</v>
      </c>
      <c r="K123" s="165"/>
      <c r="L123" s="82"/>
      <c r="M123" s="82"/>
      <c r="N123" s="82"/>
      <c r="O123" s="82"/>
      <c r="P123" s="82"/>
      <c r="Q123" s="82"/>
      <c r="R123" s="82"/>
    </row>
    <row r="124" spans="1:18" ht="11.25" customHeight="1" x14ac:dyDescent="0.2">
      <c r="A124" s="9" t="s">
        <v>314</v>
      </c>
      <c r="B124" s="11">
        <v>339.77246000000002</v>
      </c>
      <c r="C124" s="11">
        <v>142.51400000000001</v>
      </c>
      <c r="D124" s="11">
        <v>146.9144</v>
      </c>
      <c r="E124" s="12">
        <v>3.0876966473469167</v>
      </c>
      <c r="F124" s="16"/>
      <c r="G124" s="11">
        <v>469.31966000000006</v>
      </c>
      <c r="H124" s="11">
        <v>209.45113000000001</v>
      </c>
      <c r="I124" s="11">
        <v>198.72601</v>
      </c>
      <c r="J124" s="12">
        <v>-5.1205834984036613</v>
      </c>
      <c r="K124" s="165"/>
      <c r="L124" s="82"/>
      <c r="M124" s="82"/>
      <c r="N124" s="82"/>
      <c r="O124" s="82"/>
      <c r="P124" s="82"/>
      <c r="Q124" s="82"/>
      <c r="R124" s="82"/>
    </row>
    <row r="125" spans="1:18" ht="11.25" customHeight="1" x14ac:dyDescent="0.2">
      <c r="A125" s="9" t="s">
        <v>495</v>
      </c>
      <c r="B125" s="11">
        <v>0.14207999999999998</v>
      </c>
      <c r="C125" s="11">
        <v>4.0846899999999993</v>
      </c>
      <c r="D125" s="11">
        <v>4.6517400000000002</v>
      </c>
      <c r="E125" s="12">
        <v>13.882326443377607</v>
      </c>
      <c r="F125" s="16"/>
      <c r="G125" s="11">
        <v>9.4749999999999996</v>
      </c>
      <c r="H125" s="11">
        <v>7.7005699999999999</v>
      </c>
      <c r="I125" s="11">
        <v>27.23113</v>
      </c>
      <c r="J125" s="12">
        <v>253.62486153622393</v>
      </c>
      <c r="K125" s="165"/>
      <c r="L125" s="82"/>
      <c r="M125" s="82"/>
      <c r="N125" s="82"/>
      <c r="O125" s="82"/>
      <c r="P125" s="82"/>
      <c r="Q125" s="82"/>
      <c r="R125" s="82"/>
    </row>
    <row r="126" spans="1:18" ht="11.25" customHeight="1" x14ac:dyDescent="0.2">
      <c r="A126" s="9" t="s">
        <v>497</v>
      </c>
      <c r="B126" s="11">
        <v>0</v>
      </c>
      <c r="C126" s="11">
        <v>44.600999999999999</v>
      </c>
      <c r="D126" s="11">
        <v>1.081</v>
      </c>
      <c r="E126" s="12">
        <v>-97.576287527185485</v>
      </c>
      <c r="F126" s="16"/>
      <c r="G126" s="11">
        <v>0</v>
      </c>
      <c r="H126" s="11">
        <v>33.948099999999997</v>
      </c>
      <c r="I126" s="11">
        <v>0.36174000000000001</v>
      </c>
      <c r="J126" s="12">
        <v>-98.93443226572326</v>
      </c>
      <c r="K126" s="165"/>
      <c r="L126" s="82"/>
      <c r="M126" s="82"/>
      <c r="N126" s="82"/>
      <c r="O126" s="82"/>
      <c r="P126" s="82"/>
      <c r="Q126" s="82"/>
      <c r="R126" s="82"/>
    </row>
    <row r="127" spans="1:18" ht="11.25" customHeight="1" x14ac:dyDescent="0.2">
      <c r="A127" s="9" t="s">
        <v>78</v>
      </c>
      <c r="B127" s="11">
        <v>7.1739499999999996</v>
      </c>
      <c r="C127" s="11">
        <v>11.3</v>
      </c>
      <c r="D127" s="11">
        <v>0</v>
      </c>
      <c r="E127" s="12" t="s">
        <v>534</v>
      </c>
      <c r="F127" s="16"/>
      <c r="G127" s="11">
        <v>13.51557</v>
      </c>
      <c r="H127" s="11">
        <v>3.4743600000000003</v>
      </c>
      <c r="I127" s="11">
        <v>0</v>
      </c>
      <c r="J127" s="12" t="s">
        <v>534</v>
      </c>
      <c r="K127" s="165"/>
      <c r="L127" s="82"/>
      <c r="M127" s="82"/>
      <c r="N127" s="82"/>
      <c r="O127" s="82"/>
      <c r="P127" s="82"/>
      <c r="Q127" s="82"/>
      <c r="R127" s="82"/>
    </row>
    <row r="128" spans="1:18" x14ac:dyDescent="0.2">
      <c r="A128" s="9"/>
      <c r="B128" s="11"/>
      <c r="C128" s="11"/>
      <c r="D128" s="11"/>
      <c r="E128" s="12"/>
      <c r="F128" s="12"/>
      <c r="G128" s="11"/>
      <c r="H128" s="11"/>
      <c r="I128" s="11"/>
      <c r="J128" s="12"/>
    </row>
    <row r="129" spans="1:17" x14ac:dyDescent="0.2">
      <c r="A129" s="17" t="s">
        <v>507</v>
      </c>
      <c r="B129" s="18">
        <v>698.40894339999988</v>
      </c>
      <c r="C129" s="18">
        <v>1131.4501499999999</v>
      </c>
      <c r="D129" s="18">
        <v>876.80689299999995</v>
      </c>
      <c r="E129" s="16">
        <v>-22.505919240012474</v>
      </c>
      <c r="F129" s="16"/>
      <c r="G129" s="18">
        <v>3166.8094899999996</v>
      </c>
      <c r="H129" s="18">
        <v>3908.3611800000008</v>
      </c>
      <c r="I129" s="18">
        <v>4442.7337699999989</v>
      </c>
      <c r="J129" s="16">
        <v>13.672548809831284</v>
      </c>
    </row>
    <row r="130" spans="1:17" x14ac:dyDescent="0.2">
      <c r="A130" s="83"/>
      <c r="B130" s="89"/>
      <c r="C130" s="89"/>
      <c r="D130" s="89"/>
      <c r="E130" s="89"/>
      <c r="F130" s="89"/>
      <c r="G130" s="89"/>
      <c r="H130" s="89"/>
      <c r="I130" s="89"/>
      <c r="J130" s="83"/>
    </row>
    <row r="131" spans="1:17" x14ac:dyDescent="0.2">
      <c r="A131" s="9" t="s">
        <v>410</v>
      </c>
      <c r="B131" s="9"/>
      <c r="C131" s="9"/>
      <c r="D131" s="9"/>
      <c r="E131" s="9"/>
      <c r="F131" s="9"/>
      <c r="G131" s="9"/>
      <c r="H131" s="9"/>
      <c r="I131" s="9"/>
      <c r="J131" s="9"/>
    </row>
    <row r="132" spans="1:17" ht="20.100000000000001" customHeight="1" x14ac:dyDescent="0.2">
      <c r="A132" s="401" t="s">
        <v>158</v>
      </c>
      <c r="B132" s="401"/>
      <c r="C132" s="401"/>
      <c r="D132" s="401"/>
      <c r="E132" s="401"/>
      <c r="F132" s="401"/>
      <c r="G132" s="401"/>
      <c r="H132" s="401"/>
      <c r="I132" s="401"/>
      <c r="J132" s="401"/>
    </row>
    <row r="133" spans="1:17" ht="20.100000000000001" customHeight="1" x14ac:dyDescent="0.2">
      <c r="A133" s="402" t="s">
        <v>154</v>
      </c>
      <c r="B133" s="402"/>
      <c r="C133" s="402"/>
      <c r="D133" s="402"/>
      <c r="E133" s="402"/>
      <c r="F133" s="402"/>
      <c r="G133" s="402"/>
      <c r="H133" s="402"/>
      <c r="I133" s="402"/>
      <c r="J133" s="402"/>
    </row>
    <row r="134" spans="1:17" s="20" customFormat="1" x14ac:dyDescent="0.2">
      <c r="A134" s="17"/>
      <c r="B134" s="403" t="s">
        <v>299</v>
      </c>
      <c r="C134" s="403"/>
      <c r="D134" s="403"/>
      <c r="E134" s="403"/>
      <c r="F134" s="352"/>
      <c r="G134" s="403" t="s">
        <v>421</v>
      </c>
      <c r="H134" s="403"/>
      <c r="I134" s="403"/>
      <c r="J134" s="403"/>
      <c r="K134" s="166"/>
      <c r="L134" s="90"/>
    </row>
    <row r="135" spans="1:17" s="20" customFormat="1" x14ac:dyDescent="0.2">
      <c r="A135" s="17" t="s">
        <v>257</v>
      </c>
      <c r="B135" s="407">
        <v>2017</v>
      </c>
      <c r="C135" s="404" t="s">
        <v>520</v>
      </c>
      <c r="D135" s="404"/>
      <c r="E135" s="404"/>
      <c r="F135" s="352"/>
      <c r="G135" s="407">
        <v>2017</v>
      </c>
      <c r="H135" s="404" t="s">
        <v>520</v>
      </c>
      <c r="I135" s="404"/>
      <c r="J135" s="404"/>
      <c r="K135" s="166"/>
      <c r="L135" s="90"/>
    </row>
    <row r="136" spans="1:17" s="20" customFormat="1" x14ac:dyDescent="0.2">
      <c r="A136" s="121"/>
      <c r="B136" s="408"/>
      <c r="C136" s="244">
        <v>2018</v>
      </c>
      <c r="D136" s="244">
        <v>2019</v>
      </c>
      <c r="E136" s="353" t="s">
        <v>531</v>
      </c>
      <c r="F136" s="123"/>
      <c r="G136" s="408"/>
      <c r="H136" s="244">
        <v>2018</v>
      </c>
      <c r="I136" s="244">
        <v>2019</v>
      </c>
      <c r="J136" s="353" t="s">
        <v>531</v>
      </c>
      <c r="K136" s="167"/>
    </row>
    <row r="137" spans="1:17" ht="11.25" customHeight="1" x14ac:dyDescent="0.2">
      <c r="A137" s="9"/>
      <c r="B137" s="11"/>
      <c r="C137" s="11"/>
      <c r="D137" s="11"/>
      <c r="E137" s="12"/>
      <c r="F137" s="12"/>
      <c r="G137" s="11"/>
      <c r="H137" s="11"/>
      <c r="I137" s="11"/>
      <c r="J137" s="12"/>
    </row>
    <row r="138" spans="1:17" s="21" customFormat="1" x14ac:dyDescent="0.2">
      <c r="A138" s="85" t="s">
        <v>289</v>
      </c>
      <c r="B138" s="85">
        <v>179729.69821099998</v>
      </c>
      <c r="C138" s="85">
        <v>139811.02588100001</v>
      </c>
      <c r="D138" s="85">
        <v>116749.93915890002</v>
      </c>
      <c r="E138" s="16">
        <v>-16.494469285797535</v>
      </c>
      <c r="F138" s="85"/>
      <c r="G138" s="85">
        <v>42716.023160000004</v>
      </c>
      <c r="H138" s="85">
        <v>36379.810770000004</v>
      </c>
      <c r="I138" s="85">
        <v>32352.248609999991</v>
      </c>
      <c r="J138" s="16">
        <v>-11.070871658632356</v>
      </c>
      <c r="K138" s="193"/>
    </row>
    <row r="139" spans="1:17" ht="11.25" customHeight="1" x14ac:dyDescent="0.2">
      <c r="A139" s="17"/>
      <c r="B139" s="18"/>
      <c r="C139" s="18"/>
      <c r="D139" s="18"/>
      <c r="E139" s="16"/>
      <c r="F139" s="16"/>
      <c r="G139" s="18"/>
      <c r="H139" s="18"/>
      <c r="I139" s="18"/>
      <c r="J139" s="12"/>
      <c r="K139" s="165"/>
      <c r="L139" s="82"/>
      <c r="M139" s="82"/>
      <c r="N139" s="82"/>
      <c r="O139" s="82"/>
      <c r="P139" s="82"/>
      <c r="Q139" s="82"/>
    </row>
    <row r="140" spans="1:17" s="20" customFormat="1" ht="11.25" customHeight="1" x14ac:dyDescent="0.2">
      <c r="A140" s="199" t="s">
        <v>300</v>
      </c>
      <c r="B140" s="18">
        <v>175039.12349999999</v>
      </c>
      <c r="C140" s="18">
        <v>137775.5675</v>
      </c>
      <c r="D140" s="18">
        <v>116164.97570000001</v>
      </c>
      <c r="E140" s="16">
        <v>-15.685358581448057</v>
      </c>
      <c r="F140" s="16"/>
      <c r="G140" s="18">
        <v>34923.449990000008</v>
      </c>
      <c r="H140" s="18">
        <v>28605.760070000008</v>
      </c>
      <c r="I140" s="18">
        <v>24035.872289999992</v>
      </c>
      <c r="J140" s="16">
        <v>-15.975411136838275</v>
      </c>
      <c r="K140" s="245"/>
      <c r="L140" s="245"/>
      <c r="M140" s="90"/>
      <c r="N140" s="90"/>
      <c r="O140" s="90"/>
      <c r="P140" s="90"/>
      <c r="Q140" s="90"/>
    </row>
    <row r="141" spans="1:17" ht="11.25" customHeight="1" x14ac:dyDescent="0.2">
      <c r="A141" s="200" t="s">
        <v>117</v>
      </c>
      <c r="B141" s="11">
        <v>135614.6545</v>
      </c>
      <c r="C141" s="11">
        <v>98873.669500000004</v>
      </c>
      <c r="D141" s="11">
        <v>85122.368000000002</v>
      </c>
      <c r="E141" s="12">
        <v>-13.907950993970147</v>
      </c>
      <c r="F141" s="16"/>
      <c r="G141" s="11">
        <v>30902.226680000003</v>
      </c>
      <c r="H141" s="11">
        <v>24095.362940000006</v>
      </c>
      <c r="I141" s="11">
        <v>20537.624529999994</v>
      </c>
      <c r="J141" s="12">
        <v>-14.765241008650321</v>
      </c>
      <c r="K141" s="165"/>
      <c r="L141" s="82"/>
      <c r="M141" s="82"/>
      <c r="N141" s="82"/>
      <c r="O141" s="82"/>
      <c r="P141" s="82"/>
      <c r="Q141" s="82"/>
    </row>
    <row r="142" spans="1:17" ht="11.25" customHeight="1" x14ac:dyDescent="0.2">
      <c r="A142" s="200" t="s">
        <v>118</v>
      </c>
      <c r="B142" s="11">
        <v>36680.773000000001</v>
      </c>
      <c r="C142" s="11">
        <v>35491.4</v>
      </c>
      <c r="D142" s="11">
        <v>29461.708700000003</v>
      </c>
      <c r="E142" s="12">
        <v>-16.98916159971148</v>
      </c>
      <c r="F142" s="16"/>
      <c r="G142" s="11">
        <v>3900.6025200000004</v>
      </c>
      <c r="H142" s="11">
        <v>4326.1122300000006</v>
      </c>
      <c r="I142" s="11">
        <v>3313.5479400000004</v>
      </c>
      <c r="J142" s="12">
        <v>-23.405871973876188</v>
      </c>
    </row>
    <row r="143" spans="1:17" ht="11.25" customHeight="1" x14ac:dyDescent="0.2">
      <c r="A143" s="200" t="s">
        <v>327</v>
      </c>
      <c r="B143" s="11">
        <v>22.166</v>
      </c>
      <c r="C143" s="11">
        <v>453.63299999999998</v>
      </c>
      <c r="D143" s="11">
        <v>281.988</v>
      </c>
      <c r="E143" s="12">
        <v>-37.837855711555378</v>
      </c>
      <c r="F143" s="16"/>
      <c r="G143" s="11">
        <v>37.372320000000002</v>
      </c>
      <c r="H143" s="11">
        <v>107.32209000000002</v>
      </c>
      <c r="I143" s="11">
        <v>69.659009999999995</v>
      </c>
      <c r="J143" s="12">
        <v>-35.093502185803516</v>
      </c>
    </row>
    <row r="144" spans="1:17" ht="11.25" customHeight="1" x14ac:dyDescent="0.2">
      <c r="A144" s="200" t="s">
        <v>328</v>
      </c>
      <c r="B144" s="11">
        <v>2721.53</v>
      </c>
      <c r="C144" s="11">
        <v>2956.8649999999998</v>
      </c>
      <c r="D144" s="11">
        <v>1298.9110000000001</v>
      </c>
      <c r="E144" s="12">
        <v>-56.071345834185863</v>
      </c>
      <c r="F144" s="16"/>
      <c r="G144" s="11">
        <v>83.248469999999998</v>
      </c>
      <c r="H144" s="11">
        <v>76.962810000000005</v>
      </c>
      <c r="I144" s="11">
        <v>115.04080999999999</v>
      </c>
      <c r="J144" s="12">
        <v>49.475844242173565</v>
      </c>
    </row>
    <row r="145" spans="1:11" ht="11.25" customHeight="1" x14ac:dyDescent="0.2">
      <c r="A145" s="200"/>
      <c r="B145" s="11"/>
      <c r="C145" s="11"/>
      <c r="D145" s="11"/>
      <c r="E145" s="12"/>
      <c r="F145" s="16"/>
      <c r="G145" s="11"/>
      <c r="H145" s="11"/>
      <c r="I145" s="11"/>
      <c r="J145" s="12"/>
    </row>
    <row r="146" spans="1:11" s="20" customFormat="1" ht="11.25" customHeight="1" x14ac:dyDescent="0.2">
      <c r="A146" s="199" t="s">
        <v>301</v>
      </c>
      <c r="B146" s="18">
        <v>4249.0540000000001</v>
      </c>
      <c r="C146" s="18">
        <v>1603.2090000000001</v>
      </c>
      <c r="D146" s="18">
        <v>0</v>
      </c>
      <c r="E146" s="16" t="s">
        <v>534</v>
      </c>
      <c r="F146" s="16"/>
      <c r="G146" s="18">
        <v>595.89098000000001</v>
      </c>
      <c r="H146" s="18">
        <v>82.451160000000002</v>
      </c>
      <c r="I146" s="18">
        <v>0</v>
      </c>
      <c r="J146" s="16" t="s">
        <v>534</v>
      </c>
      <c r="K146" s="167"/>
    </row>
    <row r="147" spans="1:11" ht="11.25" customHeight="1" x14ac:dyDescent="0.2">
      <c r="A147" s="200" t="s">
        <v>117</v>
      </c>
      <c r="B147" s="11">
        <v>3473.65</v>
      </c>
      <c r="C147" s="11">
        <v>0</v>
      </c>
      <c r="D147" s="11">
        <v>0</v>
      </c>
      <c r="E147" s="12" t="s">
        <v>534</v>
      </c>
      <c r="F147" s="16"/>
      <c r="G147" s="11">
        <v>561.93060000000003</v>
      </c>
      <c r="H147" s="11">
        <v>0</v>
      </c>
      <c r="I147" s="11">
        <v>0</v>
      </c>
      <c r="J147" s="12" t="s">
        <v>534</v>
      </c>
    </row>
    <row r="148" spans="1:11" ht="11.25" customHeight="1" x14ac:dyDescent="0.2">
      <c r="A148" s="200" t="s">
        <v>118</v>
      </c>
      <c r="B148" s="11">
        <v>775.404</v>
      </c>
      <c r="C148" s="11">
        <v>1603.2090000000001</v>
      </c>
      <c r="D148" s="11">
        <v>0</v>
      </c>
      <c r="E148" s="12" t="s">
        <v>534</v>
      </c>
      <c r="F148" s="16"/>
      <c r="G148" s="11">
        <v>33.960380000000001</v>
      </c>
      <c r="H148" s="11">
        <v>82.451160000000002</v>
      </c>
      <c r="I148" s="11">
        <v>0</v>
      </c>
      <c r="J148" s="12" t="s">
        <v>534</v>
      </c>
    </row>
    <row r="149" spans="1:11" ht="11.25" customHeight="1" x14ac:dyDescent="0.2">
      <c r="A149" s="200" t="s">
        <v>361</v>
      </c>
      <c r="B149" s="11">
        <v>0</v>
      </c>
      <c r="C149" s="11">
        <v>0</v>
      </c>
      <c r="D149" s="11">
        <v>0</v>
      </c>
      <c r="E149" s="12" t="s">
        <v>534</v>
      </c>
      <c r="F149" s="16"/>
      <c r="G149" s="11">
        <v>0</v>
      </c>
      <c r="H149" s="11">
        <v>0</v>
      </c>
      <c r="I149" s="11">
        <v>0</v>
      </c>
      <c r="J149" s="12" t="s">
        <v>534</v>
      </c>
    </row>
    <row r="150" spans="1:11" ht="11.25" customHeight="1" x14ac:dyDescent="0.2">
      <c r="A150" s="200"/>
      <c r="B150" s="11"/>
      <c r="C150" s="11"/>
      <c r="D150" s="11"/>
      <c r="E150" s="12"/>
      <c r="F150" s="16"/>
      <c r="G150" s="11"/>
      <c r="H150" s="11"/>
      <c r="I150" s="11"/>
      <c r="J150" s="12"/>
    </row>
    <row r="151" spans="1:11" s="20" customFormat="1" ht="11.25" customHeight="1" x14ac:dyDescent="0.2">
      <c r="A151" s="199" t="s">
        <v>358</v>
      </c>
      <c r="B151" s="18">
        <v>267.08883100000003</v>
      </c>
      <c r="C151" s="18">
        <v>281.82418100000001</v>
      </c>
      <c r="D151" s="18">
        <v>385.02145889999997</v>
      </c>
      <c r="E151" s="16">
        <v>36.617609437850177</v>
      </c>
      <c r="F151" s="18"/>
      <c r="G151" s="18">
        <v>6402.6542500000005</v>
      </c>
      <c r="H151" s="18">
        <v>6955.4565199999997</v>
      </c>
      <c r="I151" s="18">
        <v>7382.9844599999997</v>
      </c>
      <c r="J151" s="16">
        <v>6.1466553456364466</v>
      </c>
      <c r="K151" s="167"/>
    </row>
    <row r="152" spans="1:11" ht="11.25" customHeight="1" x14ac:dyDescent="0.2">
      <c r="A152" s="200" t="s">
        <v>302</v>
      </c>
      <c r="B152" s="11">
        <v>0</v>
      </c>
      <c r="C152" s="11">
        <v>0</v>
      </c>
      <c r="D152" s="11">
        <v>0</v>
      </c>
      <c r="E152" s="12" t="s">
        <v>534</v>
      </c>
      <c r="F152" s="16"/>
      <c r="G152" s="11">
        <v>0</v>
      </c>
      <c r="H152" s="11">
        <v>0</v>
      </c>
      <c r="I152" s="11">
        <v>0</v>
      </c>
      <c r="J152" s="12" t="s">
        <v>534</v>
      </c>
    </row>
    <row r="153" spans="1:11" ht="11.25" customHeight="1" x14ac:dyDescent="0.2">
      <c r="A153" s="200" t="s">
        <v>338</v>
      </c>
      <c r="B153" s="11">
        <v>6.290381</v>
      </c>
      <c r="C153" s="11">
        <v>1.7264000000000002</v>
      </c>
      <c r="D153" s="11">
        <v>0.79700000000000004</v>
      </c>
      <c r="E153" s="12">
        <v>-53.834569045412422</v>
      </c>
      <c r="F153" s="16"/>
      <c r="G153" s="11">
        <v>107.23831000000001</v>
      </c>
      <c r="H153" s="11">
        <v>29.271660000000001</v>
      </c>
      <c r="I153" s="11">
        <v>12.855599999999999</v>
      </c>
      <c r="J153" s="12">
        <v>-56.081752794341014</v>
      </c>
    </row>
    <row r="154" spans="1:11" ht="11.25" customHeight="1" x14ac:dyDescent="0.2">
      <c r="A154" s="200" t="s">
        <v>391</v>
      </c>
      <c r="B154" s="11">
        <v>151.34899999999999</v>
      </c>
      <c r="C154" s="11">
        <v>158.05778100000001</v>
      </c>
      <c r="D154" s="11">
        <v>234.5094589</v>
      </c>
      <c r="E154" s="12">
        <v>48.369449081409044</v>
      </c>
      <c r="F154" s="16"/>
      <c r="G154" s="11">
        <v>3541.3228899999999</v>
      </c>
      <c r="H154" s="11">
        <v>3530.8780700000002</v>
      </c>
      <c r="I154" s="11">
        <v>3984.5933199999999</v>
      </c>
      <c r="J154" s="12">
        <v>12.849926873855495</v>
      </c>
    </row>
    <row r="155" spans="1:11" ht="11.25" customHeight="1" x14ac:dyDescent="0.2">
      <c r="A155" s="200" t="s">
        <v>339</v>
      </c>
      <c r="B155" s="11">
        <v>0.84</v>
      </c>
      <c r="C155" s="11">
        <v>9.7000000000000003E-2</v>
      </c>
      <c r="D155" s="11">
        <v>0</v>
      </c>
      <c r="E155" s="12" t="s">
        <v>534</v>
      </c>
      <c r="F155" s="16"/>
      <c r="G155" s="11">
        <v>18.528449999999999</v>
      </c>
      <c r="H155" s="11">
        <v>1.9557</v>
      </c>
      <c r="I155" s="11">
        <v>0</v>
      </c>
      <c r="J155" s="12" t="s">
        <v>534</v>
      </c>
    </row>
    <row r="156" spans="1:11" ht="11.25" customHeight="1" x14ac:dyDescent="0.2">
      <c r="A156" s="200" t="s">
        <v>303</v>
      </c>
      <c r="B156" s="11">
        <v>108.60945000000001</v>
      </c>
      <c r="C156" s="11">
        <v>121.943</v>
      </c>
      <c r="D156" s="11">
        <v>149.715</v>
      </c>
      <c r="E156" s="12">
        <v>22.77457500635542</v>
      </c>
      <c r="F156" s="16"/>
      <c r="G156" s="11">
        <v>2735.5646000000006</v>
      </c>
      <c r="H156" s="11">
        <v>3393.3510900000001</v>
      </c>
      <c r="I156" s="11">
        <v>3385.5355399999999</v>
      </c>
      <c r="J156" s="12">
        <v>-0.23031952169736769</v>
      </c>
    </row>
    <row r="157" spans="1:11" ht="11.25" customHeight="1" x14ac:dyDescent="0.2">
      <c r="A157" s="200"/>
      <c r="B157" s="11"/>
      <c r="C157" s="11"/>
      <c r="D157" s="11"/>
      <c r="E157" s="12"/>
      <c r="F157" s="16"/>
      <c r="G157" s="11"/>
      <c r="H157" s="11"/>
      <c r="I157" s="11"/>
      <c r="J157" s="12"/>
    </row>
    <row r="158" spans="1:11" s="20" customFormat="1" ht="11.25" customHeight="1" x14ac:dyDescent="0.2">
      <c r="A158" s="199" t="s">
        <v>329</v>
      </c>
      <c r="B158" s="18">
        <v>174.43188000000001</v>
      </c>
      <c r="C158" s="18">
        <v>146.28120000000001</v>
      </c>
      <c r="D158" s="18">
        <v>198.60300000000001</v>
      </c>
      <c r="E158" s="16">
        <v>35.767959245617334</v>
      </c>
      <c r="F158" s="16"/>
      <c r="G158" s="18">
        <v>794.02793999999983</v>
      </c>
      <c r="H158" s="18">
        <v>661.73483999999996</v>
      </c>
      <c r="I158" s="18">
        <v>913.73285999999996</v>
      </c>
      <c r="J158" s="16">
        <v>38.08141943984694</v>
      </c>
      <c r="K158" s="167"/>
    </row>
    <row r="159" spans="1:11" s="20" customFormat="1" ht="11.25" customHeight="1" x14ac:dyDescent="0.2">
      <c r="A159" s="199" t="s">
        <v>359</v>
      </c>
      <c r="B159" s="18">
        <v>0</v>
      </c>
      <c r="C159" s="18">
        <v>4.1440000000000001</v>
      </c>
      <c r="D159" s="18">
        <v>1.339</v>
      </c>
      <c r="E159" s="16">
        <v>-67.688223938223942</v>
      </c>
      <c r="F159" s="16"/>
      <c r="G159" s="18">
        <v>0</v>
      </c>
      <c r="H159" s="18">
        <v>74.408179999999987</v>
      </c>
      <c r="I159" s="18">
        <v>19.658999999999999</v>
      </c>
      <c r="J159" s="16">
        <v>-73.579517735818825</v>
      </c>
      <c r="K159" s="167"/>
    </row>
    <row r="160" spans="1:11" x14ac:dyDescent="0.2">
      <c r="A160" s="82"/>
      <c r="B160" s="89"/>
      <c r="C160" s="89"/>
      <c r="D160" s="89"/>
      <c r="E160" s="89"/>
      <c r="F160" s="89"/>
      <c r="G160" s="89"/>
      <c r="H160" s="89"/>
      <c r="I160" s="89"/>
      <c r="J160" s="83"/>
    </row>
    <row r="161" spans="1:12" x14ac:dyDescent="0.2">
      <c r="A161" s="9" t="s">
        <v>411</v>
      </c>
      <c r="B161" s="9"/>
      <c r="C161" s="9"/>
      <c r="D161" s="9"/>
      <c r="E161" s="9"/>
      <c r="F161" s="9"/>
      <c r="G161" s="9"/>
      <c r="H161" s="9"/>
      <c r="I161" s="9"/>
      <c r="J161" s="9"/>
    </row>
    <row r="162" spans="1:12" ht="20.100000000000001" customHeight="1" x14ac:dyDescent="0.2">
      <c r="A162" s="401" t="s">
        <v>161</v>
      </c>
      <c r="B162" s="401"/>
      <c r="C162" s="401"/>
      <c r="D162" s="401"/>
      <c r="E162" s="401"/>
      <c r="F162" s="401"/>
      <c r="G162" s="401"/>
      <c r="H162" s="401"/>
      <c r="I162" s="401"/>
      <c r="J162" s="401"/>
    </row>
    <row r="163" spans="1:12" ht="19.5" customHeight="1" x14ac:dyDescent="0.2">
      <c r="A163" s="402" t="s">
        <v>155</v>
      </c>
      <c r="B163" s="402"/>
      <c r="C163" s="402"/>
      <c r="D163" s="402"/>
      <c r="E163" s="402"/>
      <c r="F163" s="402"/>
      <c r="G163" s="402"/>
      <c r="H163" s="402"/>
      <c r="I163" s="402"/>
      <c r="J163" s="402"/>
    </row>
    <row r="164" spans="1:12" s="20" customFormat="1" x14ac:dyDescent="0.2">
      <c r="A164" s="17"/>
      <c r="B164" s="403" t="s">
        <v>100</v>
      </c>
      <c r="C164" s="403"/>
      <c r="D164" s="403"/>
      <c r="E164" s="403"/>
      <c r="F164" s="352"/>
      <c r="G164" s="403" t="s">
        <v>421</v>
      </c>
      <c r="H164" s="403"/>
      <c r="I164" s="403"/>
      <c r="J164" s="403"/>
      <c r="K164" s="166"/>
      <c r="L164" s="90"/>
    </row>
    <row r="165" spans="1:12" s="20" customFormat="1" x14ac:dyDescent="0.2">
      <c r="A165" s="17" t="s">
        <v>257</v>
      </c>
      <c r="B165" s="407">
        <v>2017</v>
      </c>
      <c r="C165" s="404" t="s">
        <v>520</v>
      </c>
      <c r="D165" s="404"/>
      <c r="E165" s="404"/>
      <c r="F165" s="352"/>
      <c r="G165" s="407">
        <v>2017</v>
      </c>
      <c r="H165" s="404" t="s">
        <v>520</v>
      </c>
      <c r="I165" s="404"/>
      <c r="J165" s="404"/>
      <c r="K165" s="166"/>
      <c r="L165" s="90"/>
    </row>
    <row r="166" spans="1:12" s="20" customFormat="1" x14ac:dyDescent="0.2">
      <c r="A166" s="121"/>
      <c r="B166" s="408"/>
      <c r="C166" s="244">
        <v>2018</v>
      </c>
      <c r="D166" s="244">
        <v>2019</v>
      </c>
      <c r="E166" s="353" t="s">
        <v>531</v>
      </c>
      <c r="F166" s="123"/>
      <c r="G166" s="408"/>
      <c r="H166" s="244">
        <v>2018</v>
      </c>
      <c r="I166" s="244">
        <v>2019</v>
      </c>
      <c r="J166" s="353" t="s">
        <v>531</v>
      </c>
      <c r="K166" s="167"/>
    </row>
    <row r="167" spans="1:12" x14ac:dyDescent="0.2">
      <c r="A167" s="9"/>
      <c r="B167" s="9"/>
      <c r="C167" s="9"/>
      <c r="D167" s="9"/>
      <c r="E167" s="9"/>
      <c r="F167" s="9"/>
      <c r="G167" s="9"/>
      <c r="H167" s="9"/>
      <c r="I167" s="9"/>
      <c r="J167" s="9"/>
    </row>
    <row r="168" spans="1:12" s="21" customFormat="1" x14ac:dyDescent="0.2">
      <c r="A168" s="85" t="s">
        <v>290</v>
      </c>
      <c r="B168" s="85">
        <v>192288.62281500001</v>
      </c>
      <c r="C168" s="85">
        <v>172173.97903730001</v>
      </c>
      <c r="D168" s="85">
        <v>260969.627202</v>
      </c>
      <c r="E168" s="16">
        <v>51.573210226769049</v>
      </c>
      <c r="F168" s="85"/>
      <c r="G168" s="85">
        <v>230430.9975</v>
      </c>
      <c r="H168" s="85">
        <v>212279.52789999999</v>
      </c>
      <c r="I168" s="85">
        <v>261212.27533999996</v>
      </c>
      <c r="J168" s="16">
        <v>23.051091136329944</v>
      </c>
      <c r="K168" s="193"/>
    </row>
    <row r="169" spans="1:12" ht="11.25" customHeight="1" x14ac:dyDescent="0.2">
      <c r="A169" s="17"/>
      <c r="B169" s="11"/>
      <c r="C169" s="11"/>
      <c r="D169" s="11"/>
      <c r="E169" s="12"/>
      <c r="F169" s="12"/>
      <c r="G169" s="11"/>
      <c r="H169" s="11"/>
      <c r="I169" s="11"/>
      <c r="J169" s="12"/>
    </row>
    <row r="170" spans="1:12" s="20" customFormat="1" ht="11.25" customHeight="1" x14ac:dyDescent="0.2">
      <c r="A170" s="17" t="s">
        <v>254</v>
      </c>
      <c r="B170" s="18">
        <v>43106.366659999992</v>
      </c>
      <c r="C170" s="18">
        <v>32389.991300000002</v>
      </c>
      <c r="D170" s="18">
        <v>55314.948950000005</v>
      </c>
      <c r="E170" s="16">
        <v>70.777906167575907</v>
      </c>
      <c r="F170" s="16"/>
      <c r="G170" s="18">
        <v>49853.939030000016</v>
      </c>
      <c r="H170" s="18">
        <v>35497.980490000002</v>
      </c>
      <c r="I170" s="18">
        <v>44599.857830000001</v>
      </c>
      <c r="J170" s="16">
        <v>25.640549728072699</v>
      </c>
      <c r="K170" s="167"/>
    </row>
    <row r="171" spans="1:12" ht="11.25" customHeight="1" x14ac:dyDescent="0.2">
      <c r="A171" s="17"/>
      <c r="B171" s="18"/>
      <c r="C171" s="18"/>
      <c r="D171" s="18"/>
      <c r="E171" s="16"/>
      <c r="F171" s="16"/>
      <c r="G171" s="18"/>
      <c r="H171" s="18"/>
      <c r="I171" s="18"/>
      <c r="J171" s="12"/>
    </row>
    <row r="172" spans="1:12" ht="11.25" customHeight="1" x14ac:dyDescent="0.2">
      <c r="A172" s="10" t="s">
        <v>115</v>
      </c>
      <c r="B172" s="11">
        <v>10.032</v>
      </c>
      <c r="C172" s="11">
        <v>46.885800000000003</v>
      </c>
      <c r="D172" s="11">
        <v>0.12</v>
      </c>
      <c r="E172" s="12">
        <v>-99.74405896881359</v>
      </c>
      <c r="F172" s="12"/>
      <c r="G172" s="11">
        <v>4.2316400000000005</v>
      </c>
      <c r="H172" s="11">
        <v>67.157020000000003</v>
      </c>
      <c r="I172" s="11">
        <v>0.1</v>
      </c>
      <c r="J172" s="12">
        <v>-99.851095239187202</v>
      </c>
    </row>
    <row r="173" spans="1:12" ht="11.25" customHeight="1" x14ac:dyDescent="0.2">
      <c r="A173" s="10" t="s">
        <v>106</v>
      </c>
      <c r="B173" s="11">
        <v>11197.933999999999</v>
      </c>
      <c r="C173" s="11">
        <v>13113.697000000002</v>
      </c>
      <c r="D173" s="11">
        <v>13268.58908</v>
      </c>
      <c r="E173" s="12">
        <v>1.1811473149028586</v>
      </c>
      <c r="F173" s="12"/>
      <c r="G173" s="11">
        <v>30593.144519999998</v>
      </c>
      <c r="H173" s="11">
        <v>22613.290630000003</v>
      </c>
      <c r="I173" s="11">
        <v>21833.453170000001</v>
      </c>
      <c r="J173" s="12">
        <v>-3.4485801856958886</v>
      </c>
    </row>
    <row r="174" spans="1:12" ht="11.25" customHeight="1" x14ac:dyDescent="0.2">
      <c r="A174" s="10" t="s">
        <v>321</v>
      </c>
      <c r="B174" s="11">
        <v>0</v>
      </c>
      <c r="C174" s="11">
        <v>0.01</v>
      </c>
      <c r="D174" s="11">
        <v>0.48</v>
      </c>
      <c r="E174" s="12">
        <v>4700</v>
      </c>
      <c r="F174" s="12"/>
      <c r="G174" s="11">
        <v>0</v>
      </c>
      <c r="H174" s="11">
        <v>0.02</v>
      </c>
      <c r="I174" s="11">
        <v>0.42</v>
      </c>
      <c r="J174" s="12">
        <v>2000</v>
      </c>
    </row>
    <row r="175" spans="1:12" ht="11.25" customHeight="1" x14ac:dyDescent="0.2">
      <c r="A175" s="10" t="s">
        <v>107</v>
      </c>
      <c r="B175" s="11">
        <v>21918.950999999997</v>
      </c>
      <c r="C175" s="11">
        <v>18271.141</v>
      </c>
      <c r="D175" s="11">
        <v>38443.315999999999</v>
      </c>
      <c r="E175" s="12">
        <v>110.40457188743713</v>
      </c>
      <c r="F175" s="12"/>
      <c r="G175" s="11">
        <v>9140.1755899999989</v>
      </c>
      <c r="H175" s="11">
        <v>10802.389080000001</v>
      </c>
      <c r="I175" s="11">
        <v>20096.171090000003</v>
      </c>
      <c r="J175" s="12">
        <v>86.034505341109224</v>
      </c>
    </row>
    <row r="176" spans="1:12" ht="11.25" customHeight="1" x14ac:dyDescent="0.2">
      <c r="A176" s="10" t="s">
        <v>108</v>
      </c>
      <c r="B176" s="11">
        <v>0</v>
      </c>
      <c r="C176" s="11">
        <v>0</v>
      </c>
      <c r="D176" s="11">
        <v>0</v>
      </c>
      <c r="E176" s="12" t="s">
        <v>534</v>
      </c>
      <c r="F176" s="12"/>
      <c r="G176" s="11">
        <v>0</v>
      </c>
      <c r="H176" s="11">
        <v>0</v>
      </c>
      <c r="I176" s="11">
        <v>0</v>
      </c>
      <c r="J176" s="12" t="s">
        <v>534</v>
      </c>
    </row>
    <row r="177" spans="1:11" ht="11.25" customHeight="1" x14ac:dyDescent="0.2">
      <c r="A177" s="10" t="s">
        <v>109</v>
      </c>
      <c r="B177" s="11">
        <v>13.571</v>
      </c>
      <c r="C177" s="11">
        <v>3.266</v>
      </c>
      <c r="D177" s="11">
        <v>29.015999999999998</v>
      </c>
      <c r="E177" s="12">
        <v>788.42620943049599</v>
      </c>
      <c r="F177" s="12"/>
      <c r="G177" s="11">
        <v>57.948529999999998</v>
      </c>
      <c r="H177" s="11">
        <v>18.178840000000001</v>
      </c>
      <c r="I177" s="11">
        <v>150.26503</v>
      </c>
      <c r="J177" s="12">
        <v>726.59306094338251</v>
      </c>
    </row>
    <row r="178" spans="1:11" ht="11.25" customHeight="1" x14ac:dyDescent="0.2">
      <c r="A178" s="10" t="s">
        <v>392</v>
      </c>
      <c r="B178" s="11">
        <v>0</v>
      </c>
      <c r="C178" s="11">
        <v>0.24</v>
      </c>
      <c r="D178" s="11">
        <v>0</v>
      </c>
      <c r="E178" s="12" t="s">
        <v>534</v>
      </c>
      <c r="F178" s="12"/>
      <c r="G178" s="11">
        <v>0</v>
      </c>
      <c r="H178" s="11">
        <v>1.6782999999999999</v>
      </c>
      <c r="I178" s="11">
        <v>0</v>
      </c>
      <c r="J178" s="12" t="s">
        <v>534</v>
      </c>
    </row>
    <row r="179" spans="1:11" ht="11.25" customHeight="1" x14ac:dyDescent="0.2">
      <c r="A179" s="10" t="s">
        <v>110</v>
      </c>
      <c r="B179" s="11">
        <v>3.19</v>
      </c>
      <c r="C179" s="11">
        <v>7.8090000000000002</v>
      </c>
      <c r="D179" s="11">
        <v>2.9249999999999998</v>
      </c>
      <c r="E179" s="12">
        <v>-62.5432193622743</v>
      </c>
      <c r="F179" s="12"/>
      <c r="G179" s="11">
        <v>10.08</v>
      </c>
      <c r="H179" s="11">
        <v>24.792549999999999</v>
      </c>
      <c r="I179" s="11">
        <v>9.7469999999999999</v>
      </c>
      <c r="J179" s="12">
        <v>-60.685770523806539</v>
      </c>
    </row>
    <row r="180" spans="1:11" ht="11.25" customHeight="1" x14ac:dyDescent="0.2">
      <c r="A180" s="10" t="s">
        <v>111</v>
      </c>
      <c r="B180" s="11">
        <v>1.37</v>
      </c>
      <c r="C180" s="11">
        <v>0.158</v>
      </c>
      <c r="D180" s="11">
        <v>0.18</v>
      </c>
      <c r="E180" s="12">
        <v>13.924050632911374</v>
      </c>
      <c r="F180" s="12"/>
      <c r="G180" s="11">
        <v>2.0975000000000001</v>
      </c>
      <c r="H180" s="11">
        <v>0.51049999999999995</v>
      </c>
      <c r="I180" s="11">
        <v>0.63624999999999998</v>
      </c>
      <c r="J180" s="12">
        <v>24.632713026444677</v>
      </c>
    </row>
    <row r="181" spans="1:11" ht="11.25" customHeight="1" x14ac:dyDescent="0.2">
      <c r="A181" s="10" t="s">
        <v>112</v>
      </c>
      <c r="B181" s="11">
        <v>548.971</v>
      </c>
      <c r="C181" s="11">
        <v>343.21600000000001</v>
      </c>
      <c r="D181" s="11">
        <v>183.13271000000003</v>
      </c>
      <c r="E181" s="12">
        <v>-46.642140809286268</v>
      </c>
      <c r="F181" s="12"/>
      <c r="G181" s="11">
        <v>2384.0717300000001</v>
      </c>
      <c r="H181" s="11">
        <v>1510.3682099999999</v>
      </c>
      <c r="I181" s="11">
        <v>808.23437000000013</v>
      </c>
      <c r="J181" s="12">
        <v>-46.487593909302404</v>
      </c>
    </row>
    <row r="182" spans="1:11" ht="11.25" customHeight="1" x14ac:dyDescent="0.2">
      <c r="A182" s="10" t="s">
        <v>116</v>
      </c>
      <c r="B182" s="11">
        <v>8723.8349999999991</v>
      </c>
      <c r="C182" s="11">
        <v>225.2</v>
      </c>
      <c r="D182" s="11">
        <v>734.5</v>
      </c>
      <c r="E182" s="12">
        <v>226.15452930728242</v>
      </c>
      <c r="F182" s="12"/>
      <c r="G182" s="11">
        <v>1819.0809999999999</v>
      </c>
      <c r="H182" s="11">
        <v>83.8</v>
      </c>
      <c r="I182" s="11">
        <v>278.07</v>
      </c>
      <c r="J182" s="12">
        <v>231.82577565632459</v>
      </c>
    </row>
    <row r="183" spans="1:11" ht="11.25" customHeight="1" x14ac:dyDescent="0.2">
      <c r="A183" s="10" t="s">
        <v>340</v>
      </c>
      <c r="B183" s="11">
        <v>1.6922000000000001</v>
      </c>
      <c r="C183" s="11">
        <v>3.286</v>
      </c>
      <c r="D183" s="11">
        <v>1.5720000000000001</v>
      </c>
      <c r="E183" s="12">
        <v>-52.160681679853923</v>
      </c>
      <c r="F183" s="12"/>
      <c r="G183" s="11">
        <v>10.559200000000001</v>
      </c>
      <c r="H183" s="11">
        <v>15.03825</v>
      </c>
      <c r="I183" s="11">
        <v>8.0540000000000003</v>
      </c>
      <c r="J183" s="12">
        <v>-46.443236413811441</v>
      </c>
    </row>
    <row r="184" spans="1:11" x14ac:dyDescent="0.2">
      <c r="A184" s="198" t="s">
        <v>113</v>
      </c>
      <c r="B184" s="11">
        <v>342.02800000000002</v>
      </c>
      <c r="C184" s="11">
        <v>11.622</v>
      </c>
      <c r="D184" s="11">
        <v>6.0149999999999997</v>
      </c>
      <c r="E184" s="12">
        <v>-48.244708311822407</v>
      </c>
      <c r="F184" s="12"/>
      <c r="G184" s="11">
        <v>385.17500000000001</v>
      </c>
      <c r="H184" s="11">
        <v>28.103000000000002</v>
      </c>
      <c r="I184" s="11">
        <v>13.717499999999999</v>
      </c>
      <c r="J184" s="12">
        <v>-51.188485215101601</v>
      </c>
    </row>
    <row r="185" spans="1:11" ht="11.25" customHeight="1" x14ac:dyDescent="0.2">
      <c r="A185" s="10" t="s">
        <v>114</v>
      </c>
      <c r="B185" s="11">
        <v>0.57499999999999996</v>
      </c>
      <c r="C185" s="11">
        <v>49.48</v>
      </c>
      <c r="D185" s="11">
        <v>0.41499999999999998</v>
      </c>
      <c r="E185" s="12">
        <v>-99.161277283751005</v>
      </c>
      <c r="F185" s="12"/>
      <c r="G185" s="11">
        <v>0.79</v>
      </c>
      <c r="H185" s="11">
        <v>26.788330000000002</v>
      </c>
      <c r="I185" s="11">
        <v>0.71399999999999997</v>
      </c>
      <c r="J185" s="12">
        <v>-97.334660279308196</v>
      </c>
    </row>
    <row r="186" spans="1:11" ht="11.25" customHeight="1" x14ac:dyDescent="0.2">
      <c r="A186" s="10" t="s">
        <v>315</v>
      </c>
      <c r="B186" s="11">
        <v>269.98400000000004</v>
      </c>
      <c r="C186" s="11">
        <v>268.69849999999997</v>
      </c>
      <c r="D186" s="11">
        <v>2598.3669999999997</v>
      </c>
      <c r="E186" s="12">
        <v>867.01954048868902</v>
      </c>
      <c r="F186" s="12"/>
      <c r="G186" s="11">
        <v>5223.9412999999995</v>
      </c>
      <c r="H186" s="11">
        <v>147.54252</v>
      </c>
      <c r="I186" s="11">
        <v>1213.2198600000002</v>
      </c>
      <c r="J186" s="12">
        <v>722.28489793992946</v>
      </c>
    </row>
    <row r="187" spans="1:11" ht="11.25" customHeight="1" x14ac:dyDescent="0.2">
      <c r="A187" s="10" t="s">
        <v>120</v>
      </c>
      <c r="B187" s="11">
        <v>74.233459999999994</v>
      </c>
      <c r="C187" s="11">
        <v>45.282000000000004</v>
      </c>
      <c r="D187" s="11">
        <v>46.321160000000006</v>
      </c>
      <c r="E187" s="12">
        <v>2.2948633010909418</v>
      </c>
      <c r="F187" s="12"/>
      <c r="G187" s="11">
        <v>222.64302000000004</v>
      </c>
      <c r="H187" s="11">
        <v>158.32326000000003</v>
      </c>
      <c r="I187" s="11">
        <v>187.05555999999999</v>
      </c>
      <c r="J187" s="12">
        <v>18.147870376089998</v>
      </c>
    </row>
    <row r="188" spans="1:11" ht="11.25" customHeight="1" x14ac:dyDescent="0.2">
      <c r="A188" s="10"/>
      <c r="B188" s="11"/>
      <c r="C188" s="11"/>
      <c r="D188" s="11"/>
      <c r="E188" s="12"/>
      <c r="F188" s="11"/>
      <c r="G188" s="11"/>
      <c r="H188" s="11"/>
      <c r="I188" s="11"/>
      <c r="J188" s="12"/>
    </row>
    <row r="189" spans="1:11" s="20" customFormat="1" ht="11.25" customHeight="1" x14ac:dyDescent="0.2">
      <c r="A189" s="88" t="s">
        <v>255</v>
      </c>
      <c r="B189" s="18">
        <v>149182.25615500001</v>
      </c>
      <c r="C189" s="18">
        <v>139783.98773730002</v>
      </c>
      <c r="D189" s="18">
        <v>205654.67825200001</v>
      </c>
      <c r="E189" s="16">
        <v>47.123201720709687</v>
      </c>
      <c r="F189" s="16"/>
      <c r="G189" s="18">
        <v>180577.05846999999</v>
      </c>
      <c r="H189" s="18">
        <v>176781.54740999997</v>
      </c>
      <c r="I189" s="18">
        <v>216612.41750999997</v>
      </c>
      <c r="J189" s="16">
        <v>22.531124251120161</v>
      </c>
      <c r="K189" s="167"/>
    </row>
    <row r="190" spans="1:11" ht="11.25" customHeight="1" x14ac:dyDescent="0.2">
      <c r="A190" s="17"/>
      <c r="B190" s="18"/>
      <c r="C190" s="18"/>
      <c r="D190" s="18"/>
      <c r="E190" s="12"/>
      <c r="F190" s="16"/>
      <c r="G190" s="18"/>
      <c r="H190" s="18"/>
      <c r="I190" s="18"/>
      <c r="J190" s="12"/>
    </row>
    <row r="191" spans="1:11" ht="11.25" customHeight="1" x14ac:dyDescent="0.2">
      <c r="A191" s="9" t="s">
        <v>215</v>
      </c>
      <c r="B191" s="11">
        <v>13447.098216000002</v>
      </c>
      <c r="C191" s="11">
        <v>17512.34461</v>
      </c>
      <c r="D191" s="11">
        <v>15515.532345999996</v>
      </c>
      <c r="E191" s="12">
        <v>-11.40231253135444</v>
      </c>
      <c r="G191" s="11">
        <v>45032.441019999998</v>
      </c>
      <c r="H191" s="11">
        <v>54456.247259999989</v>
      </c>
      <c r="I191" s="11">
        <v>48850.906900000016</v>
      </c>
      <c r="J191" s="12">
        <v>-10.293291664475916</v>
      </c>
    </row>
    <row r="192" spans="1:11" ht="11.25" customHeight="1" x14ac:dyDescent="0.2">
      <c r="A192" s="9" t="s">
        <v>104</v>
      </c>
      <c r="B192" s="11">
        <v>2744.3471100000002</v>
      </c>
      <c r="C192" s="11">
        <v>4826.8736700000009</v>
      </c>
      <c r="D192" s="11">
        <v>2278.0884100000003</v>
      </c>
      <c r="E192" s="12">
        <v>-52.804059817045101</v>
      </c>
      <c r="G192" s="11">
        <v>10672.74273</v>
      </c>
      <c r="H192" s="11">
        <v>11577.167440000001</v>
      </c>
      <c r="I192" s="11">
        <v>6223.5152199999993</v>
      </c>
      <c r="J192" s="12">
        <v>-46.243195909067722</v>
      </c>
    </row>
    <row r="193" spans="1:12" ht="11.25" customHeight="1" x14ac:dyDescent="0.2">
      <c r="A193" s="9" t="s">
        <v>1</v>
      </c>
      <c r="B193" s="11">
        <v>1698.99191</v>
      </c>
      <c r="C193" s="11">
        <v>1721.6349200000002</v>
      </c>
      <c r="D193" s="11">
        <v>1546.7440200000001</v>
      </c>
      <c r="E193" s="12">
        <v>-10.158419649155363</v>
      </c>
      <c r="G193" s="11">
        <v>7026.6972600000008</v>
      </c>
      <c r="H193" s="11">
        <v>8932.636489999999</v>
      </c>
      <c r="I193" s="11">
        <v>7365.2097700000004</v>
      </c>
      <c r="J193" s="12">
        <v>-17.547190258494425</v>
      </c>
    </row>
    <row r="194" spans="1:12" ht="11.25" customHeight="1" x14ac:dyDescent="0.2">
      <c r="A194" s="9" t="s">
        <v>121</v>
      </c>
      <c r="B194" s="11">
        <v>131291.81891900001</v>
      </c>
      <c r="C194" s="11">
        <v>115723.13453730001</v>
      </c>
      <c r="D194" s="11">
        <v>186314.31347600001</v>
      </c>
      <c r="E194" s="12">
        <v>61.000057785288362</v>
      </c>
      <c r="G194" s="11">
        <v>117845.17746000001</v>
      </c>
      <c r="H194" s="11">
        <v>101815.49621999997</v>
      </c>
      <c r="I194" s="11">
        <v>154172.78561999995</v>
      </c>
      <c r="J194" s="12">
        <v>51.423694176049452</v>
      </c>
    </row>
    <row r="195" spans="1:12" x14ac:dyDescent="0.2">
      <c r="A195" s="83"/>
      <c r="B195" s="89"/>
      <c r="C195" s="89"/>
      <c r="D195" s="89"/>
      <c r="E195" s="89"/>
      <c r="F195" s="89"/>
      <c r="G195" s="89"/>
      <c r="H195" s="89"/>
      <c r="I195" s="89"/>
      <c r="J195" s="83"/>
    </row>
    <row r="196" spans="1:12" x14ac:dyDescent="0.2">
      <c r="A196" s="9" t="s">
        <v>410</v>
      </c>
      <c r="B196" s="9"/>
      <c r="C196" s="9"/>
      <c r="D196" s="9"/>
      <c r="E196" s="9"/>
      <c r="F196" s="9"/>
      <c r="G196" s="9"/>
      <c r="H196" s="9"/>
      <c r="I196" s="9"/>
      <c r="J196" s="9"/>
    </row>
    <row r="197" spans="1:12" ht="20.100000000000001" customHeight="1" x14ac:dyDescent="0.2">
      <c r="A197" s="401" t="s">
        <v>162</v>
      </c>
      <c r="B197" s="401"/>
      <c r="C197" s="401"/>
      <c r="D197" s="401"/>
      <c r="E197" s="401"/>
      <c r="F197" s="401"/>
      <c r="G197" s="401"/>
      <c r="H197" s="401"/>
      <c r="I197" s="401"/>
      <c r="J197" s="401"/>
    </row>
    <row r="198" spans="1:12" ht="20.100000000000001" customHeight="1" x14ac:dyDescent="0.2">
      <c r="A198" s="402" t="s">
        <v>157</v>
      </c>
      <c r="B198" s="402"/>
      <c r="C198" s="402"/>
      <c r="D198" s="402"/>
      <c r="E198" s="402"/>
      <c r="F198" s="402"/>
      <c r="G198" s="402"/>
      <c r="H198" s="402"/>
      <c r="I198" s="402"/>
      <c r="J198" s="402"/>
    </row>
    <row r="199" spans="1:12" s="20" customFormat="1" x14ac:dyDescent="0.2">
      <c r="A199" s="17"/>
      <c r="B199" s="403" t="s">
        <v>124</v>
      </c>
      <c r="C199" s="403"/>
      <c r="D199" s="403"/>
      <c r="E199" s="403"/>
      <c r="F199" s="352"/>
      <c r="G199" s="403" t="s">
        <v>421</v>
      </c>
      <c r="H199" s="403"/>
      <c r="I199" s="403"/>
      <c r="J199" s="403"/>
      <c r="K199" s="166"/>
      <c r="L199" s="90"/>
    </row>
    <row r="200" spans="1:12" s="20" customFormat="1" x14ac:dyDescent="0.2">
      <c r="A200" s="17" t="s">
        <v>257</v>
      </c>
      <c r="B200" s="407">
        <v>2017</v>
      </c>
      <c r="C200" s="404" t="s">
        <v>520</v>
      </c>
      <c r="D200" s="404"/>
      <c r="E200" s="404"/>
      <c r="F200" s="352"/>
      <c r="G200" s="407">
        <v>2017</v>
      </c>
      <c r="H200" s="404" t="s">
        <v>520</v>
      </c>
      <c r="I200" s="404"/>
      <c r="J200" s="404"/>
      <c r="K200" s="166"/>
      <c r="L200" s="90"/>
    </row>
    <row r="201" spans="1:12" s="20" customFormat="1" x14ac:dyDescent="0.2">
      <c r="A201" s="121"/>
      <c r="B201" s="408"/>
      <c r="C201" s="244">
        <v>2018</v>
      </c>
      <c r="D201" s="244">
        <v>2019</v>
      </c>
      <c r="E201" s="353" t="s">
        <v>531</v>
      </c>
      <c r="F201" s="123"/>
      <c r="G201" s="408"/>
      <c r="H201" s="244">
        <v>2018</v>
      </c>
      <c r="I201" s="244">
        <v>2019</v>
      </c>
      <c r="J201" s="353" t="s">
        <v>531</v>
      </c>
      <c r="K201" s="167"/>
    </row>
    <row r="202" spans="1:12" ht="11.25" customHeight="1" x14ac:dyDescent="0.2">
      <c r="A202" s="9"/>
      <c r="B202" s="9"/>
      <c r="C202" s="9"/>
      <c r="D202" s="9"/>
      <c r="E202" s="9"/>
      <c r="F202" s="9"/>
      <c r="G202" s="9"/>
      <c r="H202" s="9"/>
      <c r="I202" s="9"/>
      <c r="J202" s="9"/>
    </row>
    <row r="203" spans="1:12" s="21" customFormat="1" x14ac:dyDescent="0.2">
      <c r="A203" s="85" t="s">
        <v>291</v>
      </c>
      <c r="B203" s="85">
        <v>952305.26795729995</v>
      </c>
      <c r="C203" s="85">
        <v>859951.94101230009</v>
      </c>
      <c r="D203" s="85">
        <v>879569.58213200013</v>
      </c>
      <c r="E203" s="16">
        <v>2.2812485424018973</v>
      </c>
      <c r="F203" s="85"/>
      <c r="G203" s="85">
        <v>2047179.53422</v>
      </c>
      <c r="H203" s="85">
        <v>2025429.7037400007</v>
      </c>
      <c r="I203" s="85">
        <v>1948119.4641700001</v>
      </c>
      <c r="J203" s="16">
        <v>-3.8169796476888678</v>
      </c>
      <c r="K203" s="193"/>
    </row>
    <row r="204" spans="1:12" s="21" customFormat="1" x14ac:dyDescent="0.2">
      <c r="A204" s="85"/>
      <c r="B204" s="85"/>
      <c r="C204" s="85"/>
      <c r="D204" s="85"/>
      <c r="E204" s="16"/>
      <c r="F204" s="85"/>
      <c r="G204" s="85"/>
      <c r="H204" s="85"/>
      <c r="I204" s="85"/>
      <c r="J204" s="16"/>
      <c r="K204" s="193"/>
    </row>
    <row r="205" spans="1:12" s="21" customFormat="1" x14ac:dyDescent="0.2">
      <c r="A205" s="85" t="s">
        <v>376</v>
      </c>
      <c r="B205" s="85">
        <v>940257.43873069994</v>
      </c>
      <c r="C205" s="85">
        <v>845775.15162130003</v>
      </c>
      <c r="D205" s="85">
        <v>868849.03936380008</v>
      </c>
      <c r="E205" s="16">
        <v>2.7281349775136761</v>
      </c>
      <c r="F205" s="85"/>
      <c r="G205" s="85">
        <v>2012165.1931100001</v>
      </c>
      <c r="H205" s="85">
        <v>1990365.9042500006</v>
      </c>
      <c r="I205" s="85">
        <v>1924910.95016</v>
      </c>
      <c r="J205" s="16">
        <v>-3.2885889951307661</v>
      </c>
      <c r="K205" s="193"/>
    </row>
    <row r="206" spans="1:12" s="21" customFormat="1" x14ac:dyDescent="0.2">
      <c r="A206" s="85"/>
      <c r="B206" s="85"/>
      <c r="C206" s="85"/>
      <c r="D206" s="85"/>
      <c r="E206" s="16"/>
      <c r="F206" s="85"/>
      <c r="G206" s="85"/>
      <c r="H206" s="85"/>
      <c r="I206" s="85"/>
      <c r="J206" s="16"/>
      <c r="K206" s="193"/>
    </row>
    <row r="207" spans="1:12" s="20" customFormat="1" ht="11.25" customHeight="1" x14ac:dyDescent="0.2">
      <c r="A207" s="197" t="s">
        <v>492</v>
      </c>
      <c r="B207" s="18">
        <v>546399.99623070005</v>
      </c>
      <c r="C207" s="18">
        <v>526273.57402130007</v>
      </c>
      <c r="D207" s="18">
        <v>508802.15741380001</v>
      </c>
      <c r="E207" s="16">
        <v>-3.3198354372991759</v>
      </c>
      <c r="F207" s="16"/>
      <c r="G207" s="18">
        <v>1672052.8589300001</v>
      </c>
      <c r="H207" s="18">
        <v>1662489.2073900006</v>
      </c>
      <c r="I207" s="18">
        <v>1588943.07748</v>
      </c>
      <c r="J207" s="16">
        <v>-4.4238560817765062</v>
      </c>
      <c r="K207" s="167"/>
    </row>
    <row r="208" spans="1:12" ht="11.25" customHeight="1" x14ac:dyDescent="0.2">
      <c r="A208" s="9"/>
      <c r="B208" s="11"/>
      <c r="C208" s="11"/>
      <c r="D208" s="297"/>
      <c r="E208" s="16"/>
      <c r="F208" s="12"/>
      <c r="G208" s="11"/>
      <c r="H208" s="11"/>
      <c r="I208" s="11"/>
      <c r="J208" s="16"/>
    </row>
    <row r="209" spans="1:16" s="20" customFormat="1" ht="22.5" x14ac:dyDescent="0.2">
      <c r="A209" s="197" t="s">
        <v>491</v>
      </c>
      <c r="B209" s="18">
        <v>476980.05264270003</v>
      </c>
      <c r="C209" s="18">
        <v>456219.82328130002</v>
      </c>
      <c r="D209" s="18">
        <v>444001.64039120002</v>
      </c>
      <c r="E209" s="16">
        <v>-2.6781350275887519</v>
      </c>
      <c r="F209" s="16"/>
      <c r="G209" s="18">
        <v>1521648.8720500001</v>
      </c>
      <c r="H209" s="18">
        <v>1507963.2963300005</v>
      </c>
      <c r="I209" s="18">
        <v>1444989.17163</v>
      </c>
      <c r="J209" s="16">
        <v>-4.1761046076694015</v>
      </c>
      <c r="K209" s="194"/>
      <c r="L209" s="111"/>
      <c r="M209" s="111"/>
      <c r="N209" s="111"/>
    </row>
    <row r="210" spans="1:16" s="20" customFormat="1" ht="11.25" customHeight="1" x14ac:dyDescent="0.2">
      <c r="A210" s="17"/>
      <c r="B210" s="18"/>
      <c r="C210" s="18"/>
      <c r="D210" s="18"/>
      <c r="E210" s="16"/>
      <c r="F210" s="16"/>
      <c r="G210" s="18"/>
      <c r="H210" s="18"/>
      <c r="I210" s="18"/>
      <c r="J210" s="12"/>
      <c r="K210" s="247"/>
      <c r="L210" s="248"/>
      <c r="M210" s="248"/>
      <c r="N210" s="248"/>
    </row>
    <row r="211" spans="1:16" s="20" customFormat="1" ht="15" customHeight="1" x14ac:dyDescent="0.2">
      <c r="A211" s="198" t="s">
        <v>344</v>
      </c>
      <c r="B211" s="11">
        <v>34409.795815400001</v>
      </c>
      <c r="C211" s="11">
        <v>32823.450029799998</v>
      </c>
      <c r="D211" s="11">
        <v>32796.679317999995</v>
      </c>
      <c r="E211" s="12">
        <v>-8.1559713484409713E-2</v>
      </c>
      <c r="F211" s="16"/>
      <c r="G211" s="11">
        <v>107922.22889000001</v>
      </c>
      <c r="H211" s="11">
        <v>107233.67001999999</v>
      </c>
      <c r="I211" s="11">
        <v>103951.68497999998</v>
      </c>
      <c r="J211" s="12">
        <v>-3.060591919858652</v>
      </c>
      <c r="K211" s="247"/>
      <c r="L211" s="248"/>
      <c r="M211" s="248"/>
      <c r="N211" s="248"/>
    </row>
    <row r="212" spans="1:16" s="20" customFormat="1" ht="11.25" customHeight="1" x14ac:dyDescent="0.2">
      <c r="A212" s="198" t="s">
        <v>393</v>
      </c>
      <c r="B212" s="11">
        <v>2.4209999999999998</v>
      </c>
      <c r="C212" s="11">
        <v>1.2509999999999999</v>
      </c>
      <c r="D212" s="11">
        <v>4.8285</v>
      </c>
      <c r="E212" s="12">
        <v>285.97122302158277</v>
      </c>
      <c r="F212" s="18"/>
      <c r="G212" s="11">
        <v>8.9954999999999998</v>
      </c>
      <c r="H212" s="11">
        <v>7.6619999999999999</v>
      </c>
      <c r="I212" s="11">
        <v>35.277860000000004</v>
      </c>
      <c r="J212" s="12">
        <v>360.42625946228145</v>
      </c>
      <c r="K212" s="247"/>
      <c r="L212" s="248"/>
      <c r="M212" s="248"/>
      <c r="N212" s="248"/>
    </row>
    <row r="213" spans="1:16" s="20" customFormat="1" ht="11.25" customHeight="1" x14ac:dyDescent="0.2">
      <c r="A213" s="198" t="s">
        <v>394</v>
      </c>
      <c r="B213" s="11">
        <v>49.891500000000001</v>
      </c>
      <c r="C213" s="11">
        <v>55.664999999999999</v>
      </c>
      <c r="D213" s="11">
        <v>691.79549999999995</v>
      </c>
      <c r="E213" s="12">
        <v>1142.7836162759363</v>
      </c>
      <c r="F213" s="16"/>
      <c r="G213" s="11">
        <v>173.79263999999998</v>
      </c>
      <c r="H213" s="11">
        <v>201.10204999999999</v>
      </c>
      <c r="I213" s="11">
        <v>697.22969999999998</v>
      </c>
      <c r="J213" s="12">
        <v>246.70442195890098</v>
      </c>
      <c r="K213" s="247"/>
      <c r="L213" s="248"/>
      <c r="M213" s="248"/>
      <c r="N213" s="248"/>
    </row>
    <row r="214" spans="1:16" s="20" customFormat="1" ht="11.25" customHeight="1" x14ac:dyDescent="0.2">
      <c r="A214" s="198" t="s">
        <v>395</v>
      </c>
      <c r="B214" s="11">
        <v>117.90900000000001</v>
      </c>
      <c r="C214" s="11">
        <v>111.69</v>
      </c>
      <c r="D214" s="11">
        <v>178.79400000000001</v>
      </c>
      <c r="E214" s="12">
        <v>60.080580177276403</v>
      </c>
      <c r="F214" s="16"/>
      <c r="G214" s="11">
        <v>429.66831000000002</v>
      </c>
      <c r="H214" s="11">
        <v>420.05930999999998</v>
      </c>
      <c r="I214" s="11">
        <v>728.48215000000005</v>
      </c>
      <c r="J214" s="12">
        <v>73.423641056783168</v>
      </c>
      <c r="K214" s="247"/>
      <c r="L214" s="248"/>
      <c r="M214" s="248"/>
      <c r="N214" s="248"/>
    </row>
    <row r="215" spans="1:16" s="20" customFormat="1" ht="11.25" customHeight="1" x14ac:dyDescent="0.2">
      <c r="A215" s="198" t="s">
        <v>396</v>
      </c>
      <c r="B215" s="11">
        <v>1911.9576599999998</v>
      </c>
      <c r="C215" s="11">
        <v>2146.8732999999997</v>
      </c>
      <c r="D215" s="11">
        <v>1537.3179</v>
      </c>
      <c r="E215" s="12">
        <v>-28.392704869914766</v>
      </c>
      <c r="F215" s="16"/>
      <c r="G215" s="11">
        <v>6213.8861099999995</v>
      </c>
      <c r="H215" s="11">
        <v>7159.1634599999998</v>
      </c>
      <c r="I215" s="11">
        <v>4851.1858000000011</v>
      </c>
      <c r="J215" s="12">
        <v>-32.238091404047907</v>
      </c>
      <c r="K215" s="247"/>
      <c r="L215" s="248"/>
      <c r="M215" s="248"/>
      <c r="N215" s="248"/>
    </row>
    <row r="216" spans="1:16" s="20" customFormat="1" ht="11.25" customHeight="1" x14ac:dyDescent="0.2">
      <c r="A216" s="198" t="s">
        <v>397</v>
      </c>
      <c r="B216" s="11">
        <v>46487.671121399995</v>
      </c>
      <c r="C216" s="11">
        <v>42624.218979399993</v>
      </c>
      <c r="D216" s="11">
        <v>40815.580836999994</v>
      </c>
      <c r="E216" s="12">
        <v>-4.2432170857467355</v>
      </c>
      <c r="F216" s="16"/>
      <c r="G216" s="11">
        <v>130926.55801000004</v>
      </c>
      <c r="H216" s="11">
        <v>124405.60288000002</v>
      </c>
      <c r="I216" s="11">
        <v>116216.83512999999</v>
      </c>
      <c r="J216" s="12">
        <v>-6.5823142691561998</v>
      </c>
      <c r="K216" s="247"/>
      <c r="L216" s="248"/>
      <c r="M216" s="248"/>
      <c r="N216" s="248"/>
    </row>
    <row r="217" spans="1:16" s="20" customFormat="1" ht="11.25" customHeight="1" x14ac:dyDescent="0.2">
      <c r="A217" s="198" t="s">
        <v>345</v>
      </c>
      <c r="B217" s="11">
        <v>3755.26253</v>
      </c>
      <c r="C217" s="11">
        <v>3407.39131</v>
      </c>
      <c r="D217" s="11">
        <v>4223.8457500000004</v>
      </c>
      <c r="E217" s="12">
        <v>23.961276111841713</v>
      </c>
      <c r="F217" s="16"/>
      <c r="G217" s="11">
        <v>11207.394759999999</v>
      </c>
      <c r="H217" s="11">
        <v>10435.35245</v>
      </c>
      <c r="I217" s="11">
        <v>12610.332469999998</v>
      </c>
      <c r="J217" s="12">
        <v>20.842420324768213</v>
      </c>
      <c r="K217" s="247"/>
      <c r="L217" s="248"/>
      <c r="M217" s="248"/>
      <c r="N217" s="248"/>
    </row>
    <row r="218" spans="1:16" s="20" customFormat="1" ht="11.25" customHeight="1" x14ac:dyDescent="0.2">
      <c r="A218" s="198" t="s">
        <v>304</v>
      </c>
      <c r="B218" s="11">
        <v>43759.369354200011</v>
      </c>
      <c r="C218" s="11">
        <v>46808.730899400005</v>
      </c>
      <c r="D218" s="11">
        <v>43691.104656500007</v>
      </c>
      <c r="E218" s="12">
        <v>-6.6603519962981039</v>
      </c>
      <c r="F218" s="16"/>
      <c r="G218" s="11">
        <v>117717.25331000001</v>
      </c>
      <c r="H218" s="11">
        <v>129494.55007000001</v>
      </c>
      <c r="I218" s="11">
        <v>117382.17109000006</v>
      </c>
      <c r="J218" s="12">
        <v>-9.3535820414468702</v>
      </c>
      <c r="K218" s="247"/>
      <c r="L218" s="248"/>
      <c r="M218" s="248"/>
      <c r="N218" s="248"/>
    </row>
    <row r="219" spans="1:16" s="20" customFormat="1" ht="11.25" customHeight="1" x14ac:dyDescent="0.2">
      <c r="A219" s="198" t="s">
        <v>398</v>
      </c>
      <c r="B219" s="11">
        <v>113.32599999999999</v>
      </c>
      <c r="C219" s="11">
        <v>154.64175</v>
      </c>
      <c r="D219" s="11">
        <v>129.16225</v>
      </c>
      <c r="E219" s="12">
        <v>-16.476469000124482</v>
      </c>
      <c r="F219" s="16"/>
      <c r="G219" s="11">
        <v>806.68103000000031</v>
      </c>
      <c r="H219" s="11">
        <v>928.66187999999954</v>
      </c>
      <c r="I219" s="11">
        <v>888.55829000000006</v>
      </c>
      <c r="J219" s="12">
        <v>-4.3184274991452725</v>
      </c>
      <c r="K219" s="247"/>
      <c r="L219" s="248"/>
      <c r="M219" s="248"/>
      <c r="N219" s="248"/>
    </row>
    <row r="220" spans="1:16" s="20" customFormat="1" ht="11.25" customHeight="1" x14ac:dyDescent="0.2">
      <c r="A220" s="198" t="s">
        <v>399</v>
      </c>
      <c r="B220" s="11">
        <v>91283.557093499985</v>
      </c>
      <c r="C220" s="11">
        <v>77475.586816300012</v>
      </c>
      <c r="D220" s="11">
        <v>80359.330487400017</v>
      </c>
      <c r="E220" s="12">
        <v>3.7221320800545357</v>
      </c>
      <c r="F220" s="16"/>
      <c r="G220" s="11">
        <v>312435.46704999998</v>
      </c>
      <c r="H220" s="11">
        <v>271345.83947000006</v>
      </c>
      <c r="I220" s="11">
        <v>276383.31130000006</v>
      </c>
      <c r="J220" s="12">
        <v>1.8564765318824499</v>
      </c>
      <c r="K220" s="247"/>
      <c r="L220" s="248"/>
      <c r="M220" s="248"/>
      <c r="N220" s="248"/>
    </row>
    <row r="221" spans="1:16" s="20" customFormat="1" ht="11.25" customHeight="1" x14ac:dyDescent="0.2">
      <c r="A221" s="198" t="s">
        <v>400</v>
      </c>
      <c r="B221" s="11">
        <v>30709.463023100001</v>
      </c>
      <c r="C221" s="11">
        <v>29220.115764200007</v>
      </c>
      <c r="D221" s="11">
        <v>29492.770469999999</v>
      </c>
      <c r="E221" s="12">
        <v>0.93310617931925321</v>
      </c>
      <c r="F221" s="16"/>
      <c r="G221" s="11">
        <v>106577.98954000001</v>
      </c>
      <c r="H221" s="11">
        <v>104936.95189999999</v>
      </c>
      <c r="I221" s="11">
        <v>102862.20537000001</v>
      </c>
      <c r="J221" s="12">
        <v>-1.9771362636653578</v>
      </c>
      <c r="K221" s="171"/>
      <c r="L221" s="172"/>
      <c r="M221" s="172"/>
      <c r="N221" s="172"/>
    </row>
    <row r="222" spans="1:16" ht="11.25" customHeight="1" x14ac:dyDescent="0.2">
      <c r="A222" s="198" t="s">
        <v>401</v>
      </c>
      <c r="B222" s="11">
        <v>3704.0685640000002</v>
      </c>
      <c r="C222" s="11">
        <v>5009.3279690000008</v>
      </c>
      <c r="D222" s="11">
        <v>5275.91165</v>
      </c>
      <c r="E222" s="12">
        <v>5.3217454047676682</v>
      </c>
      <c r="F222" s="12"/>
      <c r="G222" s="11">
        <v>13242.303930000004</v>
      </c>
      <c r="H222" s="11">
        <v>17480.906250000004</v>
      </c>
      <c r="I222" s="11">
        <v>17004.070090000016</v>
      </c>
      <c r="J222" s="12">
        <v>-2.7277542318493175</v>
      </c>
      <c r="K222" s="247"/>
      <c r="L222" s="248"/>
      <c r="M222" s="248"/>
      <c r="N222" s="248"/>
    </row>
    <row r="223" spans="1:16" ht="11.25" customHeight="1" x14ac:dyDescent="0.2">
      <c r="A223" s="198" t="s">
        <v>305</v>
      </c>
      <c r="B223" s="11">
        <v>37051.864057999992</v>
      </c>
      <c r="C223" s="11">
        <v>33726.9372649</v>
      </c>
      <c r="D223" s="11">
        <v>32268.657618000001</v>
      </c>
      <c r="E223" s="12">
        <v>-4.3237831987123343</v>
      </c>
      <c r="F223" s="12"/>
      <c r="G223" s="11">
        <v>99222.438040000037</v>
      </c>
      <c r="H223" s="11">
        <v>93095.850009999966</v>
      </c>
      <c r="I223" s="11">
        <v>89027.096370000014</v>
      </c>
      <c r="J223" s="12">
        <v>-4.3704994793676661</v>
      </c>
    </row>
    <row r="224" spans="1:16" ht="11.25" customHeight="1" x14ac:dyDescent="0.2">
      <c r="A224" s="198" t="s">
        <v>342</v>
      </c>
      <c r="B224" s="11">
        <v>11648.458697400001</v>
      </c>
      <c r="C224" s="11">
        <v>8953.5953482000004</v>
      </c>
      <c r="D224" s="11">
        <v>7519.0720999999994</v>
      </c>
      <c r="E224" s="12">
        <v>-16.021756539269916</v>
      </c>
      <c r="F224" s="12"/>
      <c r="G224" s="11">
        <v>41503.539779999977</v>
      </c>
      <c r="H224" s="11">
        <v>38544.652919999971</v>
      </c>
      <c r="I224" s="11">
        <v>32948.962229999997</v>
      </c>
      <c r="J224" s="12">
        <v>-14.517423990336397</v>
      </c>
      <c r="K224" s="247"/>
      <c r="L224" s="248"/>
      <c r="M224" s="248"/>
      <c r="N224" s="248"/>
      <c r="O224" s="248"/>
      <c r="P224" s="248"/>
    </row>
    <row r="225" spans="1:16" ht="11.25" customHeight="1" x14ac:dyDescent="0.2">
      <c r="A225" s="198" t="s">
        <v>306</v>
      </c>
      <c r="B225" s="11">
        <v>7706.7533680000015</v>
      </c>
      <c r="C225" s="11">
        <v>6527.1036107999998</v>
      </c>
      <c r="D225" s="11">
        <v>7079.1099600000007</v>
      </c>
      <c r="E225" s="12">
        <v>8.457140902231572</v>
      </c>
      <c r="F225" s="12"/>
      <c r="G225" s="11">
        <v>33512.925739999984</v>
      </c>
      <c r="H225" s="11">
        <v>29436.132429999998</v>
      </c>
      <c r="I225" s="11">
        <v>30918.044360000004</v>
      </c>
      <c r="J225" s="12">
        <v>5.0343296067308927</v>
      </c>
      <c r="K225" s="173"/>
      <c r="L225" s="174"/>
      <c r="M225" s="174"/>
      <c r="N225" s="174"/>
      <c r="O225" s="174"/>
      <c r="P225" s="174"/>
    </row>
    <row r="226" spans="1:16" ht="11.25" customHeight="1" x14ac:dyDescent="0.2">
      <c r="A226" s="198" t="s">
        <v>307</v>
      </c>
      <c r="B226" s="11">
        <v>2119.5311445000002</v>
      </c>
      <c r="C226" s="11">
        <v>3385.4282199999993</v>
      </c>
      <c r="D226" s="11">
        <v>3414.9612800000009</v>
      </c>
      <c r="E226" s="12">
        <v>0.87235817984650055</v>
      </c>
      <c r="F226" s="12"/>
      <c r="G226" s="11">
        <v>9599.6145500000021</v>
      </c>
      <c r="H226" s="11">
        <v>11954.60543</v>
      </c>
      <c r="I226" s="11">
        <v>15581.558699999996</v>
      </c>
      <c r="J226" s="12">
        <v>30.339380845629449</v>
      </c>
      <c r="K226" s="170"/>
      <c r="L226" s="13"/>
      <c r="M226" s="13"/>
      <c r="N226" s="13"/>
    </row>
    <row r="227" spans="1:16" ht="11.25" customHeight="1" x14ac:dyDescent="0.2">
      <c r="A227" s="198" t="s">
        <v>343</v>
      </c>
      <c r="B227" s="11">
        <v>153620.02063720004</v>
      </c>
      <c r="C227" s="11">
        <v>155433.77508159995</v>
      </c>
      <c r="D227" s="11">
        <v>144936.70627170001</v>
      </c>
      <c r="E227" s="12">
        <v>-6.7534027301268083</v>
      </c>
      <c r="F227" s="12"/>
      <c r="G227" s="11">
        <v>507184.59140999994</v>
      </c>
      <c r="H227" s="11">
        <v>537174.02862000046</v>
      </c>
      <c r="I227" s="11">
        <v>496408.72769999999</v>
      </c>
      <c r="J227" s="12">
        <v>-7.5888443498890723</v>
      </c>
    </row>
    <row r="228" spans="1:16" ht="11.25" customHeight="1" x14ac:dyDescent="0.2">
      <c r="A228" s="198" t="s">
        <v>360</v>
      </c>
      <c r="B228" s="11">
        <v>8528.7320760000021</v>
      </c>
      <c r="C228" s="11">
        <v>8354.0409377000015</v>
      </c>
      <c r="D228" s="11">
        <v>9586.0118426000008</v>
      </c>
      <c r="E228" s="12">
        <v>14.747005839298424</v>
      </c>
      <c r="F228" s="12"/>
      <c r="G228" s="11">
        <v>22963.543450000008</v>
      </c>
      <c r="H228" s="11">
        <v>23708.505180000015</v>
      </c>
      <c r="I228" s="11">
        <v>26493.438039999994</v>
      </c>
      <c r="J228" s="12">
        <v>11.746556093925705</v>
      </c>
    </row>
    <row r="229" spans="1:16" ht="11.25" customHeight="1" x14ac:dyDescent="0.2">
      <c r="A229" s="9"/>
      <c r="B229" s="11"/>
      <c r="C229" s="11"/>
      <c r="D229" s="11"/>
      <c r="E229" s="12"/>
      <c r="F229" s="12"/>
      <c r="G229" s="11"/>
      <c r="H229" s="11"/>
      <c r="I229" s="11"/>
      <c r="J229" s="12"/>
      <c r="K229" s="170"/>
      <c r="L229" s="13"/>
      <c r="M229" s="13"/>
      <c r="N229" s="13"/>
    </row>
    <row r="230" spans="1:16" s="20" customFormat="1" ht="11.25" customHeight="1" x14ac:dyDescent="0.2">
      <c r="A230" s="17" t="s">
        <v>490</v>
      </c>
      <c r="B230" s="18">
        <v>69419.943587999995</v>
      </c>
      <c r="C230" s="18">
        <v>70053.750740000003</v>
      </c>
      <c r="D230" s="18">
        <v>64800.517022600005</v>
      </c>
      <c r="E230" s="16">
        <v>-7.4988614626746255</v>
      </c>
      <c r="F230" s="16"/>
      <c r="G230" s="18">
        <v>150403.98688000004</v>
      </c>
      <c r="H230" s="18">
        <v>154525.91105999995</v>
      </c>
      <c r="I230" s="18">
        <v>143953.90585000001</v>
      </c>
      <c r="J230" s="16">
        <v>-6.8415744243015695</v>
      </c>
      <c r="K230" s="167"/>
    </row>
    <row r="231" spans="1:16" ht="11.25" customHeight="1" x14ac:dyDescent="0.2">
      <c r="A231" s="9" t="s">
        <v>487</v>
      </c>
      <c r="B231" s="11">
        <v>19604.945</v>
      </c>
      <c r="C231" s="11">
        <v>20147.090700000001</v>
      </c>
      <c r="D231" s="11">
        <v>18007.542859599998</v>
      </c>
      <c r="E231" s="12">
        <v>-10.61963671211349</v>
      </c>
      <c r="F231" s="12"/>
      <c r="G231" s="11">
        <v>36835.579560000013</v>
      </c>
      <c r="H231" s="11">
        <v>39730.706669999985</v>
      </c>
      <c r="I231" s="11">
        <v>33815.53603000001</v>
      </c>
      <c r="J231" s="12">
        <v>-14.888158645480189</v>
      </c>
      <c r="K231" s="170"/>
    </row>
    <row r="232" spans="1:16" ht="11.25" customHeight="1" x14ac:dyDescent="0.2">
      <c r="A232" s="9" t="s">
        <v>488</v>
      </c>
      <c r="B232" s="11">
        <v>43374.8425278</v>
      </c>
      <c r="C232" s="11">
        <v>44162.874949999998</v>
      </c>
      <c r="D232" s="11">
        <v>41093.587760000009</v>
      </c>
      <c r="E232" s="12">
        <v>-6.9499261392627858</v>
      </c>
      <c r="F232" s="12"/>
      <c r="G232" s="11">
        <v>87135.235560000045</v>
      </c>
      <c r="H232" s="11">
        <v>90967.733159999974</v>
      </c>
      <c r="I232" s="11">
        <v>87796.599809999985</v>
      </c>
      <c r="J232" s="12">
        <v>-3.485997990542856</v>
      </c>
      <c r="K232" s="170"/>
    </row>
    <row r="233" spans="1:16" ht="11.25" customHeight="1" x14ac:dyDescent="0.2">
      <c r="A233" s="9" t="s">
        <v>485</v>
      </c>
      <c r="B233" s="11">
        <v>995.38091999999995</v>
      </c>
      <c r="C233" s="11">
        <v>1131.3434999999999</v>
      </c>
      <c r="D233" s="11">
        <v>1090.5083999999999</v>
      </c>
      <c r="E233" s="12">
        <v>-3.6094342699631028</v>
      </c>
      <c r="F233" s="12"/>
      <c r="G233" s="11">
        <v>4523.26422</v>
      </c>
      <c r="H233" s="11">
        <v>4645.2486099999996</v>
      </c>
      <c r="I233" s="11">
        <v>3804.7596800000001</v>
      </c>
      <c r="J233" s="12">
        <v>-18.09351878800733</v>
      </c>
      <c r="K233" s="170"/>
    </row>
    <row r="234" spans="1:16" ht="11.25" customHeight="1" x14ac:dyDescent="0.2">
      <c r="A234" s="9" t="s">
        <v>54</v>
      </c>
      <c r="B234" s="11">
        <v>5444.7751401999994</v>
      </c>
      <c r="C234" s="11">
        <v>4612.4415900000004</v>
      </c>
      <c r="D234" s="11">
        <v>4608.8780030000007</v>
      </c>
      <c r="E234" s="12">
        <v>-7.7260317132811451E-2</v>
      </c>
      <c r="F234" s="12"/>
      <c r="G234" s="11">
        <v>21909.907539999993</v>
      </c>
      <c r="H234" s="11">
        <v>19182.22262</v>
      </c>
      <c r="I234" s="11">
        <v>18537.010329999997</v>
      </c>
      <c r="J234" s="12">
        <v>-3.3635950472563252</v>
      </c>
    </row>
    <row r="235" spans="1:16" ht="11.25" customHeight="1" x14ac:dyDescent="0.2">
      <c r="A235" s="9"/>
      <c r="B235" s="11"/>
      <c r="C235" s="11"/>
      <c r="D235" s="11"/>
      <c r="E235" s="12"/>
      <c r="F235" s="12"/>
      <c r="G235" s="11"/>
      <c r="H235" s="11"/>
      <c r="I235" s="11"/>
      <c r="J235" s="12"/>
    </row>
    <row r="236" spans="1:16" s="20" customFormat="1" ht="11.25" customHeight="1" x14ac:dyDescent="0.2">
      <c r="A236" s="17" t="s">
        <v>482</v>
      </c>
      <c r="B236" s="18">
        <v>393857.44249999995</v>
      </c>
      <c r="C236" s="18">
        <v>319501.57759999996</v>
      </c>
      <c r="D236" s="18">
        <v>360046.88195000001</v>
      </c>
      <c r="E236" s="16">
        <v>12.690173442824346</v>
      </c>
      <c r="F236" s="16"/>
      <c r="G236" s="18">
        <v>340112.33418000006</v>
      </c>
      <c r="H236" s="18">
        <v>327876.69685999997</v>
      </c>
      <c r="I236" s="18">
        <v>335967.87267999997</v>
      </c>
      <c r="J236" s="16">
        <v>2.4677495831473664</v>
      </c>
      <c r="K236" s="171"/>
    </row>
    <row r="237" spans="1:16" ht="11.25" customHeight="1" x14ac:dyDescent="0.2">
      <c r="A237" s="9"/>
      <c r="B237" s="11"/>
      <c r="C237" s="11"/>
      <c r="D237" s="11"/>
      <c r="E237" s="12"/>
      <c r="F237" s="12"/>
      <c r="G237" s="11"/>
      <c r="H237" s="11"/>
      <c r="I237" s="11"/>
      <c r="J237" s="12"/>
      <c r="K237" s="170"/>
    </row>
    <row r="238" spans="1:16" ht="11.25" customHeight="1" x14ac:dyDescent="0.2">
      <c r="A238" s="17" t="s">
        <v>486</v>
      </c>
      <c r="B238" s="18">
        <v>12047.829226599999</v>
      </c>
      <c r="C238" s="18">
        <v>14176.789390999998</v>
      </c>
      <c r="D238" s="18">
        <v>10720.542768199999</v>
      </c>
      <c r="E238" s="16">
        <v>-24.379614646699665</v>
      </c>
      <c r="F238" s="12"/>
      <c r="G238" s="18">
        <v>35014.341110000001</v>
      </c>
      <c r="H238" s="18">
        <v>35063.799490000005</v>
      </c>
      <c r="I238" s="18">
        <v>23208.514009999999</v>
      </c>
      <c r="J238" s="16">
        <v>-33.81061280418588</v>
      </c>
      <c r="K238" s="170"/>
    </row>
    <row r="239" spans="1:16" ht="11.25" customHeight="1" x14ac:dyDescent="0.2">
      <c r="A239" s="9" t="s">
        <v>483</v>
      </c>
      <c r="B239" s="11">
        <v>5501.7659478999994</v>
      </c>
      <c r="C239" s="11">
        <v>5532.3846416999995</v>
      </c>
      <c r="D239" s="11">
        <v>3688.4546581999998</v>
      </c>
      <c r="E239" s="12">
        <v>-33.329750241902815</v>
      </c>
      <c r="F239" s="12"/>
      <c r="G239" s="11">
        <v>11692.659890000001</v>
      </c>
      <c r="H239" s="11">
        <v>14033.51734</v>
      </c>
      <c r="I239" s="11">
        <v>8592.7412299999996</v>
      </c>
      <c r="J239" s="12">
        <v>-38.76986772583416</v>
      </c>
    </row>
    <row r="240" spans="1:16" ht="11.25" customHeight="1" x14ac:dyDescent="0.2">
      <c r="A240" s="9" t="s">
        <v>55</v>
      </c>
      <c r="B240" s="11">
        <v>411.24547999999999</v>
      </c>
      <c r="C240" s="11">
        <v>514.11470000000008</v>
      </c>
      <c r="D240" s="11">
        <v>344.73165999999992</v>
      </c>
      <c r="E240" s="12">
        <v>-32.946546753088384</v>
      </c>
      <c r="F240" s="12"/>
      <c r="G240" s="11">
        <v>2797.4776200000001</v>
      </c>
      <c r="H240" s="11">
        <v>2806.5805900000014</v>
      </c>
      <c r="I240" s="11">
        <v>2337.7751100000005</v>
      </c>
      <c r="J240" s="12">
        <v>-16.703795418181826</v>
      </c>
    </row>
    <row r="241" spans="1:13" ht="11.25" customHeight="1" x14ac:dyDescent="0.2">
      <c r="A241" s="9" t="s">
        <v>0</v>
      </c>
      <c r="B241" s="11">
        <v>6134.8177986999999</v>
      </c>
      <c r="C241" s="11">
        <v>8130.2900492999997</v>
      </c>
      <c r="D241" s="11">
        <v>6687.3564499999993</v>
      </c>
      <c r="E241" s="12">
        <v>-17.747627582170139</v>
      </c>
      <c r="F241" s="12"/>
      <c r="G241" s="11">
        <v>20524.203600000001</v>
      </c>
      <c r="H241" s="11">
        <v>18223.701560000001</v>
      </c>
      <c r="I241" s="11">
        <v>12277.997669999999</v>
      </c>
      <c r="J241" s="12">
        <v>-32.626214111465075</v>
      </c>
    </row>
    <row r="242" spans="1:13" x14ac:dyDescent="0.2">
      <c r="A242" s="83"/>
      <c r="B242" s="89"/>
      <c r="C242" s="89"/>
      <c r="D242" s="89"/>
      <c r="E242" s="89"/>
      <c r="F242" s="89"/>
      <c r="G242" s="89"/>
      <c r="H242" s="89"/>
      <c r="I242" s="89"/>
      <c r="J242" s="83"/>
    </row>
    <row r="243" spans="1:13" ht="21.6" customHeight="1" x14ac:dyDescent="0.2">
      <c r="A243" s="410" t="s">
        <v>489</v>
      </c>
      <c r="B243" s="410"/>
      <c r="C243" s="410"/>
      <c r="D243" s="410"/>
      <c r="E243" s="410"/>
      <c r="F243" s="410"/>
      <c r="G243" s="410"/>
      <c r="H243" s="410"/>
      <c r="I243" s="410"/>
      <c r="J243" s="410"/>
    </row>
    <row r="244" spans="1:13" ht="20.100000000000001" customHeight="1" x14ac:dyDescent="0.2">
      <c r="A244" s="401" t="s">
        <v>197</v>
      </c>
      <c r="B244" s="401"/>
      <c r="C244" s="401"/>
      <c r="D244" s="401"/>
      <c r="E244" s="401"/>
      <c r="F244" s="401"/>
      <c r="G244" s="401"/>
      <c r="H244" s="401"/>
      <c r="I244" s="401"/>
      <c r="J244" s="401"/>
    </row>
    <row r="245" spans="1:13" ht="20.100000000000001" customHeight="1" x14ac:dyDescent="0.2">
      <c r="A245" s="402" t="s">
        <v>159</v>
      </c>
      <c r="B245" s="402"/>
      <c r="C245" s="402"/>
      <c r="D245" s="402"/>
      <c r="E245" s="402"/>
      <c r="F245" s="402"/>
      <c r="G245" s="402"/>
      <c r="H245" s="402"/>
      <c r="I245" s="402"/>
      <c r="J245" s="402"/>
      <c r="K245" s="234"/>
    </row>
    <row r="246" spans="1:13" s="20" customFormat="1" x14ac:dyDescent="0.2">
      <c r="A246" s="17"/>
      <c r="B246" s="403" t="s">
        <v>100</v>
      </c>
      <c r="C246" s="403"/>
      <c r="D246" s="403"/>
      <c r="E246" s="403"/>
      <c r="F246" s="352"/>
      <c r="G246" s="403" t="s">
        <v>421</v>
      </c>
      <c r="H246" s="403"/>
      <c r="I246" s="403"/>
      <c r="J246" s="403"/>
    </row>
    <row r="247" spans="1:13" s="20" customFormat="1" x14ac:dyDescent="0.2">
      <c r="A247" s="17" t="s">
        <v>257</v>
      </c>
      <c r="B247" s="407">
        <v>2017</v>
      </c>
      <c r="C247" s="404" t="s">
        <v>520</v>
      </c>
      <c r="D247" s="404"/>
      <c r="E247" s="404"/>
      <c r="F247" s="352"/>
      <c r="G247" s="407">
        <v>2017</v>
      </c>
      <c r="H247" s="404" t="s">
        <v>520</v>
      </c>
      <c r="I247" s="404"/>
      <c r="J247" s="404"/>
    </row>
    <row r="248" spans="1:13" s="20" customFormat="1" x14ac:dyDescent="0.2">
      <c r="A248" s="121"/>
      <c r="B248" s="408"/>
      <c r="C248" s="244">
        <v>2018</v>
      </c>
      <c r="D248" s="244">
        <v>2019</v>
      </c>
      <c r="E248" s="353" t="s">
        <v>531</v>
      </c>
      <c r="F248" s="123"/>
      <c r="G248" s="408"/>
      <c r="H248" s="244">
        <v>2018</v>
      </c>
      <c r="I248" s="244">
        <v>2019</v>
      </c>
      <c r="J248" s="353" t="s">
        <v>531</v>
      </c>
    </row>
    <row r="249" spans="1:13" x14ac:dyDescent="0.2">
      <c r="A249" s="9"/>
      <c r="B249" s="9"/>
      <c r="C249" s="9"/>
      <c r="D249" s="9"/>
      <c r="E249" s="9"/>
      <c r="F249" s="9"/>
      <c r="G249" s="9"/>
      <c r="H249" s="9"/>
      <c r="I249" s="9"/>
      <c r="J249" s="9"/>
    </row>
    <row r="250" spans="1:13" s="20" customFormat="1" ht="11.25" customHeight="1" x14ac:dyDescent="0.2">
      <c r="A250" s="17" t="s">
        <v>254</v>
      </c>
      <c r="B250" s="18"/>
      <c r="C250" s="18"/>
      <c r="D250" s="18"/>
      <c r="E250" s="12" t="s">
        <v>534</v>
      </c>
      <c r="F250" s="16"/>
      <c r="G250" s="18">
        <v>93138</v>
      </c>
      <c r="H250" s="18">
        <v>106400</v>
      </c>
      <c r="I250" s="18">
        <v>80502</v>
      </c>
      <c r="J250" s="16">
        <v>-24.340225563909783</v>
      </c>
      <c r="K250" s="167"/>
    </row>
    <row r="251" spans="1:13" ht="11.25" customHeight="1" x14ac:dyDescent="0.2">
      <c r="A251" s="17"/>
      <c r="B251" s="11"/>
      <c r="C251" s="11"/>
      <c r="D251" s="11"/>
      <c r="E251" s="12"/>
      <c r="F251" s="12"/>
      <c r="G251" s="11"/>
      <c r="H251" s="11"/>
      <c r="I251" s="11"/>
      <c r="J251" s="12"/>
    </row>
    <row r="252" spans="1:13" ht="11.25" customHeight="1" x14ac:dyDescent="0.2">
      <c r="A252" s="9" t="s">
        <v>438</v>
      </c>
      <c r="B252" s="11">
        <v>13850</v>
      </c>
      <c r="C252" s="11">
        <v>538</v>
      </c>
      <c r="D252" s="11">
        <v>135</v>
      </c>
      <c r="E252" s="12">
        <v>-74.907063197026019</v>
      </c>
      <c r="F252" s="12"/>
      <c r="G252" s="11">
        <v>15829.622519999999</v>
      </c>
      <c r="H252" s="11">
        <v>505.423</v>
      </c>
      <c r="I252" s="11">
        <v>80.05</v>
      </c>
      <c r="J252" s="12">
        <v>-84.161781319805385</v>
      </c>
    </row>
    <row r="253" spans="1:13" ht="11.25" customHeight="1" x14ac:dyDescent="0.2">
      <c r="A253" s="9" t="s">
        <v>56</v>
      </c>
      <c r="B253" s="11">
        <v>2598.0000000000005</v>
      </c>
      <c r="C253" s="11">
        <v>81</v>
      </c>
      <c r="D253" s="11">
        <v>576.00000000000011</v>
      </c>
      <c r="E253" s="12">
        <v>611.1111111111112</v>
      </c>
      <c r="F253" s="12"/>
      <c r="G253" s="11">
        <v>4334.1749499999996</v>
      </c>
      <c r="H253" s="11">
        <v>6394.93343</v>
      </c>
      <c r="I253" s="11">
        <v>5976.00684</v>
      </c>
      <c r="J253" s="12">
        <v>-6.5509140100618737</v>
      </c>
    </row>
    <row r="254" spans="1:13" ht="11.25" customHeight="1" x14ac:dyDescent="0.2">
      <c r="A254" s="9" t="s">
        <v>57</v>
      </c>
      <c r="B254" s="11">
        <v>172</v>
      </c>
      <c r="C254" s="11">
        <v>14</v>
      </c>
      <c r="D254" s="11">
        <v>0</v>
      </c>
      <c r="E254" s="12" t="s">
        <v>534</v>
      </c>
      <c r="F254" s="12"/>
      <c r="G254" s="11">
        <v>584.69799999999998</v>
      </c>
      <c r="H254" s="11">
        <v>18.5</v>
      </c>
      <c r="I254" s="11">
        <v>0</v>
      </c>
      <c r="J254" s="12" t="s">
        <v>534</v>
      </c>
    </row>
    <row r="255" spans="1:13" ht="11.25" customHeight="1" x14ac:dyDescent="0.2">
      <c r="A255" s="9" t="s">
        <v>58</v>
      </c>
      <c r="B255" s="11">
        <v>3236.4409999999998</v>
      </c>
      <c r="C255" s="11">
        <v>3568.366</v>
      </c>
      <c r="D255" s="11">
        <v>3119.627</v>
      </c>
      <c r="E255" s="12">
        <v>-12.575475721941075</v>
      </c>
      <c r="F255" s="12"/>
      <c r="G255" s="11">
        <v>12841.869159999998</v>
      </c>
      <c r="H255" s="11">
        <v>16429.330399999999</v>
      </c>
      <c r="I255" s="11">
        <v>14946.60282</v>
      </c>
      <c r="J255" s="12">
        <v>-9.0248813792191953</v>
      </c>
      <c r="K255" s="234"/>
      <c r="L255" s="234"/>
      <c r="M255" s="13"/>
    </row>
    <row r="256" spans="1:13" ht="11.25" customHeight="1" x14ac:dyDescent="0.2">
      <c r="A256" s="9" t="s">
        <v>59</v>
      </c>
      <c r="B256" s="11">
        <v>5211.5070019999994</v>
      </c>
      <c r="C256" s="11">
        <v>8431.7116200000019</v>
      </c>
      <c r="D256" s="11">
        <v>4249.8386900000005</v>
      </c>
      <c r="E256" s="12">
        <v>-49.596963445483688</v>
      </c>
      <c r="F256" s="12"/>
      <c r="G256" s="11">
        <v>16434.041269999994</v>
      </c>
      <c r="H256" s="11">
        <v>29045.076669999999</v>
      </c>
      <c r="I256" s="11">
        <v>12516.602169999998</v>
      </c>
      <c r="J256" s="12">
        <v>-56.906286348597888</v>
      </c>
      <c r="K256" s="170"/>
      <c r="L256" s="13"/>
      <c r="M256" s="13"/>
    </row>
    <row r="257" spans="1:17" ht="11.25" customHeight="1" x14ac:dyDescent="0.2">
      <c r="A257" s="9" t="s">
        <v>60</v>
      </c>
      <c r="B257" s="11"/>
      <c r="C257" s="11"/>
      <c r="D257" s="11"/>
      <c r="E257" s="12"/>
      <c r="F257" s="12"/>
      <c r="G257" s="11">
        <v>43113.594100000009</v>
      </c>
      <c r="H257" s="11">
        <v>54006.736499999999</v>
      </c>
      <c r="I257" s="11">
        <v>46982.738169999997</v>
      </c>
      <c r="J257" s="12">
        <v>-13.005781843529846</v>
      </c>
    </row>
    <row r="258" spans="1:17" ht="11.25" customHeight="1" x14ac:dyDescent="0.2">
      <c r="A258" s="9"/>
      <c r="B258" s="11"/>
      <c r="C258" s="11"/>
      <c r="D258" s="11"/>
      <c r="E258" s="12"/>
      <c r="F258" s="12"/>
      <c r="G258" s="11"/>
      <c r="H258" s="11"/>
      <c r="I258" s="11"/>
      <c r="J258" s="12"/>
    </row>
    <row r="259" spans="1:17" s="20" customFormat="1" ht="11.25" customHeight="1" x14ac:dyDescent="0.2">
      <c r="A259" s="17" t="s">
        <v>255</v>
      </c>
      <c r="B259" s="18"/>
      <c r="C259" s="18"/>
      <c r="D259" s="18"/>
      <c r="E259" s="12"/>
      <c r="F259" s="16"/>
      <c r="G259" s="18">
        <v>1089417</v>
      </c>
      <c r="H259" s="18">
        <v>1274378</v>
      </c>
      <c r="I259" s="18">
        <v>1378338</v>
      </c>
      <c r="J259" s="16">
        <v>8.1577051706793497</v>
      </c>
    </row>
    <row r="260" spans="1:17" ht="11.25" customHeight="1" x14ac:dyDescent="0.2">
      <c r="A260" s="17"/>
      <c r="B260" s="11"/>
      <c r="C260" s="11"/>
      <c r="D260" s="11"/>
      <c r="E260" s="12"/>
      <c r="F260" s="12"/>
      <c r="G260" s="11"/>
      <c r="H260" s="11"/>
      <c r="I260" s="11"/>
      <c r="J260" s="12"/>
    </row>
    <row r="261" spans="1:17" s="20" customFormat="1" ht="11.25" customHeight="1" x14ac:dyDescent="0.2">
      <c r="A261" s="17" t="s">
        <v>61</v>
      </c>
      <c r="B261" s="18">
        <v>85005.576605199996</v>
      </c>
      <c r="C261" s="18">
        <v>80922.712673800008</v>
      </c>
      <c r="D261" s="18">
        <v>72595.6836797</v>
      </c>
      <c r="E261" s="16">
        <v>-10.290101158207975</v>
      </c>
      <c r="F261" s="16"/>
      <c r="G261" s="18">
        <v>204059.32867000002</v>
      </c>
      <c r="H261" s="18">
        <v>200406.84968000004</v>
      </c>
      <c r="I261" s="18">
        <v>161407.08358999999</v>
      </c>
      <c r="J261" s="16">
        <v>-19.46029596906142</v>
      </c>
      <c r="K261" s="275"/>
    </row>
    <row r="262" spans="1:17" ht="11.25" customHeight="1" x14ac:dyDescent="0.2">
      <c r="A262" s="9" t="s">
        <v>62</v>
      </c>
      <c r="B262" s="11">
        <v>1463.1930800000002</v>
      </c>
      <c r="C262" s="11">
        <v>447.59853000000004</v>
      </c>
      <c r="D262" s="11">
        <v>1284.02665</v>
      </c>
      <c r="E262" s="12">
        <v>186.87016688817096</v>
      </c>
      <c r="F262" s="12"/>
      <c r="G262" s="11">
        <v>2423.4768300000001</v>
      </c>
      <c r="H262" s="11">
        <v>516.17255</v>
      </c>
      <c r="I262" s="11">
        <v>883.37909000000002</v>
      </c>
      <c r="J262" s="12">
        <v>71.140268888766002</v>
      </c>
      <c r="K262" s="275"/>
    </row>
    <row r="263" spans="1:17" ht="11.25" customHeight="1" x14ac:dyDescent="0.2">
      <c r="A263" s="9" t="s">
        <v>63</v>
      </c>
      <c r="B263" s="11">
        <v>1143.7261811999999</v>
      </c>
      <c r="C263" s="11">
        <v>1326.1635318000001</v>
      </c>
      <c r="D263" s="11">
        <v>490.39579800000001</v>
      </c>
      <c r="E263" s="12">
        <v>-63.021468601659826</v>
      </c>
      <c r="F263" s="12"/>
      <c r="G263" s="11">
        <v>3067.4046400000007</v>
      </c>
      <c r="H263" s="11">
        <v>3422.4072799999999</v>
      </c>
      <c r="I263" s="11">
        <v>1556.1082699999999</v>
      </c>
      <c r="J263" s="12">
        <v>-54.531762508406075</v>
      </c>
      <c r="K263" s="275"/>
      <c r="L263" s="13"/>
      <c r="M263" s="13"/>
    </row>
    <row r="264" spans="1:17" ht="11.25" customHeight="1" x14ac:dyDescent="0.2">
      <c r="A264" s="9" t="s">
        <v>64</v>
      </c>
      <c r="B264" s="11">
        <v>3847.6214000000004</v>
      </c>
      <c r="C264" s="11">
        <v>4041.2771999999995</v>
      </c>
      <c r="D264" s="11">
        <v>3288.0032000000001</v>
      </c>
      <c r="E264" s="12">
        <v>-18.639503372844587</v>
      </c>
      <c r="F264" s="12"/>
      <c r="G264" s="11">
        <v>12735.258379999999</v>
      </c>
      <c r="H264" s="11">
        <v>15187.171259999999</v>
      </c>
      <c r="I264" s="11">
        <v>10562.79314</v>
      </c>
      <c r="J264" s="12">
        <v>-30.449239300933513</v>
      </c>
      <c r="K264" s="275"/>
      <c r="L264" s="13"/>
      <c r="M264" s="13"/>
    </row>
    <row r="265" spans="1:17" ht="11.25" customHeight="1" x14ac:dyDescent="0.2">
      <c r="A265" s="9" t="s">
        <v>65</v>
      </c>
      <c r="B265" s="11">
        <v>326.83792</v>
      </c>
      <c r="C265" s="11">
        <v>502.10743999999994</v>
      </c>
      <c r="D265" s="11">
        <v>797.69141999999999</v>
      </c>
      <c r="E265" s="12">
        <v>58.868671613390177</v>
      </c>
      <c r="F265" s="12"/>
      <c r="G265" s="11">
        <v>998.34792000000004</v>
      </c>
      <c r="H265" s="11">
        <v>1624.2255499999999</v>
      </c>
      <c r="I265" s="11">
        <v>2722.2888399999997</v>
      </c>
      <c r="J265" s="12">
        <v>67.605345205904456</v>
      </c>
      <c r="K265" s="275"/>
    </row>
    <row r="266" spans="1:17" ht="11.25" customHeight="1" x14ac:dyDescent="0.2">
      <c r="A266" s="9" t="s">
        <v>66</v>
      </c>
      <c r="B266" s="11">
        <v>9228.8908700000011</v>
      </c>
      <c r="C266" s="11">
        <v>7337.1331</v>
      </c>
      <c r="D266" s="11">
        <v>9161.4177657</v>
      </c>
      <c r="E266" s="12">
        <v>24.863725938132418</v>
      </c>
      <c r="F266" s="12"/>
      <c r="G266" s="11">
        <v>37592.75649</v>
      </c>
      <c r="H266" s="11">
        <v>32107.720510000006</v>
      </c>
      <c r="I266" s="11">
        <v>39860.118150000009</v>
      </c>
      <c r="J266" s="12">
        <v>24.144964254268714</v>
      </c>
      <c r="K266" s="275"/>
    </row>
    <row r="267" spans="1:17" ht="11.25" customHeight="1" x14ac:dyDescent="0.2">
      <c r="A267" s="9" t="s">
        <v>99</v>
      </c>
      <c r="B267" s="11">
        <v>28659.933352</v>
      </c>
      <c r="C267" s="11">
        <v>28275.335393999998</v>
      </c>
      <c r="D267" s="11">
        <v>25331.770957999997</v>
      </c>
      <c r="E267" s="12">
        <v>-10.410360814410083</v>
      </c>
      <c r="F267" s="12"/>
      <c r="G267" s="11">
        <v>45765.745919999987</v>
      </c>
      <c r="H267" s="11">
        <v>48436.669850000006</v>
      </c>
      <c r="I267" s="11">
        <v>41904.231860000007</v>
      </c>
      <c r="J267" s="12">
        <v>-13.486554732663976</v>
      </c>
      <c r="K267" s="275"/>
    </row>
    <row r="268" spans="1:17" ht="11.25" customHeight="1" x14ac:dyDescent="0.2">
      <c r="A268" s="9" t="s">
        <v>67</v>
      </c>
      <c r="B268" s="11">
        <v>5657.7023479999998</v>
      </c>
      <c r="C268" s="11">
        <v>6326.4368000000004</v>
      </c>
      <c r="D268" s="11">
        <v>6015.0314599999992</v>
      </c>
      <c r="E268" s="12">
        <v>-4.9222864282782552</v>
      </c>
      <c r="F268" s="12"/>
      <c r="G268" s="11">
        <v>8039.7493599999989</v>
      </c>
      <c r="H268" s="11">
        <v>10205.908809999999</v>
      </c>
      <c r="I268" s="11">
        <v>10472.813269999999</v>
      </c>
      <c r="J268" s="12">
        <v>2.6151954222683287</v>
      </c>
      <c r="K268" s="275"/>
    </row>
    <row r="269" spans="1:17" ht="11.25" customHeight="1" x14ac:dyDescent="0.2">
      <c r="A269" s="9" t="s">
        <v>341</v>
      </c>
      <c r="B269" s="11">
        <v>34677.671453999996</v>
      </c>
      <c r="C269" s="11">
        <v>32666.660678</v>
      </c>
      <c r="D269" s="11">
        <v>26227.346428000001</v>
      </c>
      <c r="E269" s="12">
        <v>-19.712190093359254</v>
      </c>
      <c r="F269" s="12"/>
      <c r="G269" s="11">
        <v>93436.589130000008</v>
      </c>
      <c r="H269" s="11">
        <v>88906.573870000022</v>
      </c>
      <c r="I269" s="11">
        <v>53445.35097</v>
      </c>
      <c r="J269" s="12">
        <v>-39.885940213883096</v>
      </c>
      <c r="K269" s="275"/>
    </row>
    <row r="270" spans="1:17" ht="11.25" customHeight="1" x14ac:dyDescent="0.2">
      <c r="A270" s="9"/>
      <c r="B270" s="11"/>
      <c r="C270" s="11"/>
      <c r="D270" s="11"/>
      <c r="E270" s="12"/>
      <c r="F270" s="12"/>
      <c r="G270" s="11"/>
      <c r="H270" s="11"/>
      <c r="I270" s="11"/>
      <c r="J270" s="12"/>
      <c r="K270" s="275"/>
    </row>
    <row r="271" spans="1:17" s="20" customFormat="1" ht="11.25" customHeight="1" x14ac:dyDescent="0.2">
      <c r="A271" s="17" t="s">
        <v>68</v>
      </c>
      <c r="B271" s="18">
        <v>328748.1614026</v>
      </c>
      <c r="C271" s="18">
        <v>402736.0149905</v>
      </c>
      <c r="D271" s="18">
        <v>452529.48467769998</v>
      </c>
      <c r="E271" s="16">
        <v>12.36379857619005</v>
      </c>
      <c r="F271" s="16"/>
      <c r="G271" s="18">
        <v>842227.10057000001</v>
      </c>
      <c r="H271" s="18">
        <v>1025590.6710100002</v>
      </c>
      <c r="I271" s="18">
        <v>1171959.5930199998</v>
      </c>
      <c r="J271" s="16">
        <v>14.271670574563217</v>
      </c>
      <c r="K271" s="275"/>
      <c r="L271" s="172"/>
      <c r="M271" s="19"/>
      <c r="N271" s="19"/>
      <c r="O271" s="172"/>
      <c r="P271" s="172"/>
      <c r="Q271" s="172"/>
    </row>
    <row r="272" spans="1:17" s="20" customFormat="1" ht="11.25" customHeight="1" x14ac:dyDescent="0.2">
      <c r="A272" s="17" t="s">
        <v>451</v>
      </c>
      <c r="B272" s="18">
        <v>175214.18558500003</v>
      </c>
      <c r="C272" s="18">
        <v>198985.96140899998</v>
      </c>
      <c r="D272" s="18">
        <v>226206.40552100001</v>
      </c>
      <c r="E272" s="16">
        <v>13.67958016699005</v>
      </c>
      <c r="F272" s="16"/>
      <c r="G272" s="18">
        <v>444021.00112000009</v>
      </c>
      <c r="H272" s="18">
        <v>499152.57990000007</v>
      </c>
      <c r="I272" s="18">
        <v>597516.25674999994</v>
      </c>
      <c r="J272" s="16">
        <v>19.706134118290237</v>
      </c>
      <c r="K272" s="275"/>
    </row>
    <row r="273" spans="1:18" ht="11.25" customHeight="1" x14ac:dyDescent="0.2">
      <c r="A273" s="9" t="s">
        <v>452</v>
      </c>
      <c r="B273" s="11">
        <v>171063.78708500002</v>
      </c>
      <c r="C273" s="11">
        <v>193342.45140899997</v>
      </c>
      <c r="D273" s="11">
        <v>220284.490811</v>
      </c>
      <c r="E273" s="12">
        <v>13.934880418479011</v>
      </c>
      <c r="F273" s="12"/>
      <c r="G273" s="11">
        <v>432995.84324000007</v>
      </c>
      <c r="H273" s="11">
        <v>483382.47385000007</v>
      </c>
      <c r="I273" s="11">
        <v>582400.27230999991</v>
      </c>
      <c r="J273" s="12">
        <v>20.484358415263188</v>
      </c>
      <c r="K273" s="275"/>
      <c r="L273" s="234"/>
    </row>
    <row r="274" spans="1:18" ht="11.25" customHeight="1" x14ac:dyDescent="0.2">
      <c r="A274" s="336" t="s">
        <v>453</v>
      </c>
      <c r="B274" s="11">
        <v>127446.14981400003</v>
      </c>
      <c r="C274" s="11">
        <v>149156.06618199998</v>
      </c>
      <c r="D274" s="11">
        <v>172555.08293099998</v>
      </c>
      <c r="E274" s="12">
        <v>15.687606510383944</v>
      </c>
      <c r="F274" s="12"/>
      <c r="G274" s="11">
        <v>383647.96619000006</v>
      </c>
      <c r="H274" s="11">
        <v>435927.96836000006</v>
      </c>
      <c r="I274" s="11">
        <v>515539.47306999989</v>
      </c>
      <c r="J274" s="12">
        <v>18.262536585919321</v>
      </c>
      <c r="K274" s="275"/>
      <c r="L274" s="234"/>
    </row>
    <row r="275" spans="1:18" ht="11.25" customHeight="1" x14ac:dyDescent="0.2">
      <c r="A275" s="336" t="s">
        <v>461</v>
      </c>
      <c r="B275" s="11">
        <v>43617.637271</v>
      </c>
      <c r="C275" s="11">
        <v>44186.385226999999</v>
      </c>
      <c r="D275" s="11">
        <v>47729.407880000006</v>
      </c>
      <c r="E275" s="12">
        <v>8.0183582223310168</v>
      </c>
      <c r="F275" s="12"/>
      <c r="G275" s="11">
        <v>49347.877049999981</v>
      </c>
      <c r="H275" s="11">
        <v>47454.50549000001</v>
      </c>
      <c r="I275" s="11">
        <v>66860.799239999993</v>
      </c>
      <c r="J275" s="12">
        <v>40.89452318513662</v>
      </c>
      <c r="K275" s="275"/>
      <c r="L275" s="234"/>
    </row>
    <row r="276" spans="1:18" ht="11.25" customHeight="1" x14ac:dyDescent="0.2">
      <c r="A276" s="9" t="s">
        <v>454</v>
      </c>
      <c r="B276" s="11">
        <v>4150.3985000000002</v>
      </c>
      <c r="C276" s="11">
        <v>5643.51</v>
      </c>
      <c r="D276" s="11">
        <v>5921.91471</v>
      </c>
      <c r="E276" s="12">
        <v>4.9331836038210213</v>
      </c>
      <c r="F276" s="12"/>
      <c r="G276" s="11">
        <v>11025.157880000001</v>
      </c>
      <c r="H276" s="11">
        <v>15770.10605</v>
      </c>
      <c r="I276" s="11">
        <v>15115.98444</v>
      </c>
      <c r="J276" s="12">
        <v>-4.1478580291474998</v>
      </c>
      <c r="K276" s="275"/>
      <c r="L276" s="234"/>
    </row>
    <row r="277" spans="1:18" s="20" customFormat="1" ht="11.25" customHeight="1" x14ac:dyDescent="0.2">
      <c r="A277" s="17" t="s">
        <v>450</v>
      </c>
      <c r="B277" s="18">
        <v>113518.70715269999</v>
      </c>
      <c r="C277" s="18">
        <v>154421.69965649999</v>
      </c>
      <c r="D277" s="18">
        <v>170152.9708983</v>
      </c>
      <c r="E277" s="16">
        <v>10.187215447565407</v>
      </c>
      <c r="F277" s="16"/>
      <c r="G277" s="18">
        <v>290662.87925999996</v>
      </c>
      <c r="H277" s="18">
        <v>400814.46065000002</v>
      </c>
      <c r="I277" s="18">
        <v>416239.33652999985</v>
      </c>
      <c r="J277" s="16">
        <v>3.8483830785409623</v>
      </c>
      <c r="K277" s="275"/>
      <c r="L277" s="22"/>
    </row>
    <row r="278" spans="1:18" ht="11.25" customHeight="1" x14ac:dyDescent="0.2">
      <c r="A278" s="9" t="s">
        <v>447</v>
      </c>
      <c r="B278" s="11">
        <v>95924.234753099998</v>
      </c>
      <c r="C278" s="11">
        <v>128007.04829149999</v>
      </c>
      <c r="D278" s="11">
        <v>148066.69729330001</v>
      </c>
      <c r="E278" s="12">
        <v>15.670737876964267</v>
      </c>
      <c r="F278" s="12"/>
      <c r="G278" s="11">
        <v>274135.11108999996</v>
      </c>
      <c r="H278" s="11">
        <v>356734.92055000004</v>
      </c>
      <c r="I278" s="11">
        <v>394866.84666999988</v>
      </c>
      <c r="J278" s="12">
        <v>10.689148699322601</v>
      </c>
      <c r="K278" s="275"/>
    </row>
    <row r="279" spans="1:18" ht="11.25" customHeight="1" x14ac:dyDescent="0.2">
      <c r="A279" s="336" t="s">
        <v>459</v>
      </c>
      <c r="B279" s="11">
        <v>658.4205300000001</v>
      </c>
      <c r="C279" s="11">
        <v>2068.2293138999999</v>
      </c>
      <c r="D279" s="11">
        <v>1387.8040974999999</v>
      </c>
      <c r="E279" s="12">
        <v>-32.89892527037739</v>
      </c>
      <c r="F279" s="12"/>
      <c r="G279" s="11">
        <v>2058.5900399999996</v>
      </c>
      <c r="H279" s="11">
        <v>4170.6342299999997</v>
      </c>
      <c r="I279" s="11">
        <v>2049.3839799999996</v>
      </c>
      <c r="J279" s="12">
        <v>-50.861574835345849</v>
      </c>
      <c r="K279" s="275"/>
    </row>
    <row r="280" spans="1:18" ht="11.25" customHeight="1" x14ac:dyDescent="0.2">
      <c r="A280" s="336" t="s">
        <v>460</v>
      </c>
      <c r="B280" s="11">
        <v>95265.814223099995</v>
      </c>
      <c r="C280" s="11">
        <v>125938.81897759999</v>
      </c>
      <c r="D280" s="11">
        <v>146678.89319580002</v>
      </c>
      <c r="E280" s="12">
        <v>16.468372807187379</v>
      </c>
      <c r="F280" s="12"/>
      <c r="G280" s="11">
        <v>272076.52104999998</v>
      </c>
      <c r="H280" s="11">
        <v>352564.28632000001</v>
      </c>
      <c r="I280" s="11">
        <v>392817.4626899999</v>
      </c>
      <c r="J280" s="12">
        <v>11.417258619741389</v>
      </c>
      <c r="K280" s="275"/>
    </row>
    <row r="281" spans="1:18" ht="11.25" customHeight="1" x14ac:dyDescent="0.2">
      <c r="A281" s="9" t="s">
        <v>449</v>
      </c>
      <c r="B281" s="11">
        <v>17594.472399600003</v>
      </c>
      <c r="C281" s="11">
        <v>26414.651364999998</v>
      </c>
      <c r="D281" s="11">
        <v>22086.273604999998</v>
      </c>
      <c r="E281" s="12">
        <v>-16.386276313815742</v>
      </c>
      <c r="F281" s="12"/>
      <c r="G281" s="11">
        <v>16527.768170000003</v>
      </c>
      <c r="H281" s="11">
        <v>44079.540099999998</v>
      </c>
      <c r="I281" s="11">
        <v>21372.489860000001</v>
      </c>
      <c r="J281" s="12">
        <v>-51.513809328514292</v>
      </c>
      <c r="K281" s="275"/>
    </row>
    <row r="282" spans="1:18" s="20" customFormat="1" ht="11.25" customHeight="1" x14ac:dyDescent="0.2">
      <c r="A282" s="17" t="s">
        <v>433</v>
      </c>
      <c r="B282" s="18">
        <v>9356.7042999999994</v>
      </c>
      <c r="C282" s="18">
        <v>11277.041357000002</v>
      </c>
      <c r="D282" s="18">
        <v>21311.6856524</v>
      </c>
      <c r="E282" s="16">
        <v>88.982951979431988</v>
      </c>
      <c r="F282" s="16"/>
      <c r="G282" s="18">
        <v>38982.528810000003</v>
      </c>
      <c r="H282" s="18">
        <v>47347.878740000015</v>
      </c>
      <c r="I282" s="18">
        <v>88539.028490000012</v>
      </c>
      <c r="J282" s="16">
        <v>86.996821919291733</v>
      </c>
      <c r="K282" s="275"/>
    </row>
    <row r="283" spans="1:18" ht="11.25" customHeight="1" x14ac:dyDescent="0.2">
      <c r="A283" s="9" t="s">
        <v>458</v>
      </c>
      <c r="B283" s="11">
        <v>8825.5442999999996</v>
      </c>
      <c r="C283" s="11">
        <v>10618.793767000001</v>
      </c>
      <c r="D283" s="11">
        <v>20549.040232399999</v>
      </c>
      <c r="E283" s="12">
        <v>93.515767264076658</v>
      </c>
      <c r="F283" s="12"/>
      <c r="G283" s="11">
        <v>37383.816780000001</v>
      </c>
      <c r="H283" s="11">
        <v>45437.004720000012</v>
      </c>
      <c r="I283" s="11">
        <v>86255.281230000008</v>
      </c>
      <c r="J283" s="12">
        <v>89.834875255395104</v>
      </c>
      <c r="K283" s="275"/>
    </row>
    <row r="284" spans="1:18" ht="11.25" customHeight="1" x14ac:dyDescent="0.2">
      <c r="A284" s="336" t="s">
        <v>69</v>
      </c>
      <c r="B284" s="11">
        <v>7516.9727299999995</v>
      </c>
      <c r="C284" s="11">
        <v>9537.9649270000009</v>
      </c>
      <c r="D284" s="11">
        <v>19149.866432399998</v>
      </c>
      <c r="E284" s="12">
        <v>100.77518190689398</v>
      </c>
      <c r="F284" s="12"/>
      <c r="G284" s="11">
        <v>31846.307049999999</v>
      </c>
      <c r="H284" s="11">
        <v>40701.329160000008</v>
      </c>
      <c r="I284" s="11">
        <v>80265.195420000004</v>
      </c>
      <c r="J284" s="12">
        <v>97.20534212647317</v>
      </c>
      <c r="K284" s="275"/>
    </row>
    <row r="285" spans="1:18" ht="11.25" customHeight="1" x14ac:dyDescent="0.2">
      <c r="A285" s="336" t="s">
        <v>457</v>
      </c>
      <c r="B285" s="11">
        <v>1308.5715700000001</v>
      </c>
      <c r="C285" s="11">
        <v>1080.8288400000001</v>
      </c>
      <c r="D285" s="11">
        <v>1399.1738</v>
      </c>
      <c r="E285" s="12">
        <v>29.45378104455466</v>
      </c>
      <c r="F285" s="12"/>
      <c r="G285" s="11">
        <v>5537.5097299999998</v>
      </c>
      <c r="H285" s="11">
        <v>4735.6755599999997</v>
      </c>
      <c r="I285" s="11">
        <v>5990.0858099999996</v>
      </c>
      <c r="J285" s="12">
        <v>26.488517511533246</v>
      </c>
      <c r="K285" s="275"/>
    </row>
    <row r="286" spans="1:18" ht="11.25" customHeight="1" x14ac:dyDescent="0.2">
      <c r="A286" s="9" t="s">
        <v>448</v>
      </c>
      <c r="B286" s="11">
        <v>531.16000000000008</v>
      </c>
      <c r="C286" s="11">
        <v>658.24758999999995</v>
      </c>
      <c r="D286" s="11">
        <v>762.64541999999994</v>
      </c>
      <c r="E286" s="12">
        <v>15.859963877725704</v>
      </c>
      <c r="F286" s="12"/>
      <c r="G286" s="11">
        <v>1598.7120299999999</v>
      </c>
      <c r="H286" s="11">
        <v>1910.8740199999995</v>
      </c>
      <c r="I286" s="11">
        <v>2283.7472600000001</v>
      </c>
      <c r="J286" s="12">
        <v>19.513229867450946</v>
      </c>
      <c r="K286" s="275"/>
    </row>
    <row r="287" spans="1:18" s="20" customFormat="1" ht="11.25" customHeight="1" x14ac:dyDescent="0.2">
      <c r="A287" s="17" t="s">
        <v>70</v>
      </c>
      <c r="B287" s="18">
        <v>5385.4571399999995</v>
      </c>
      <c r="C287" s="18">
        <v>5377.3703179999993</v>
      </c>
      <c r="D287" s="18">
        <v>5678.8961499999996</v>
      </c>
      <c r="E287" s="16">
        <v>5.6073101566147301</v>
      </c>
      <c r="F287" s="16"/>
      <c r="G287" s="18">
        <v>30558.267509999994</v>
      </c>
      <c r="H287" s="18">
        <v>34691.664950000006</v>
      </c>
      <c r="I287" s="18">
        <v>35047.168869999994</v>
      </c>
      <c r="J287" s="16">
        <v>1.0247531230120046</v>
      </c>
      <c r="K287" s="275"/>
      <c r="M287" s="172"/>
      <c r="N287" s="172"/>
      <c r="O287" s="172"/>
      <c r="P287" s="172"/>
      <c r="Q287" s="172"/>
      <c r="R287" s="172"/>
    </row>
    <row r="288" spans="1:18" s="20" customFormat="1" ht="11.25" customHeight="1" x14ac:dyDescent="0.2">
      <c r="A288" s="17" t="s">
        <v>71</v>
      </c>
      <c r="B288" s="18">
        <v>25273.107224899999</v>
      </c>
      <c r="C288" s="18">
        <v>32673.942250000004</v>
      </c>
      <c r="D288" s="18">
        <v>29179.526456000003</v>
      </c>
      <c r="E288" s="16">
        <v>-10.694809237474246</v>
      </c>
      <c r="F288" s="16"/>
      <c r="G288" s="18">
        <v>38002.423869999999</v>
      </c>
      <c r="H288" s="18">
        <v>43584.086770000009</v>
      </c>
      <c r="I288" s="18">
        <v>34617.802380000008</v>
      </c>
      <c r="J288" s="16">
        <v>-20.572381009877475</v>
      </c>
      <c r="K288" s="275"/>
      <c r="L288" s="22"/>
      <c r="M288" s="172"/>
      <c r="N288" s="172"/>
      <c r="O288" s="172"/>
      <c r="P288" s="172"/>
    </row>
    <row r="289" spans="1:17" ht="11.25" customHeight="1" x14ac:dyDescent="0.2">
      <c r="A289" s="18"/>
      <c r="B289" s="11"/>
      <c r="C289" s="11"/>
      <c r="D289" s="11"/>
      <c r="E289" s="12"/>
      <c r="F289" s="12"/>
      <c r="G289" s="11"/>
      <c r="H289" s="11"/>
      <c r="I289" s="11"/>
      <c r="J289" s="12"/>
      <c r="K289" s="275"/>
      <c r="L289" s="128"/>
      <c r="M289" s="128"/>
      <c r="N289" s="13"/>
      <c r="O289" s="13"/>
      <c r="P289" s="13"/>
    </row>
    <row r="290" spans="1:17" s="20" customFormat="1" ht="11.25" customHeight="1" x14ac:dyDescent="0.2">
      <c r="A290" s="17" t="s">
        <v>72</v>
      </c>
      <c r="B290" s="18"/>
      <c r="C290" s="18"/>
      <c r="D290" s="18"/>
      <c r="E290" s="16"/>
      <c r="F290" s="16"/>
      <c r="G290" s="18">
        <v>43130.570760000031</v>
      </c>
      <c r="H290" s="18">
        <v>48380.47930999985</v>
      </c>
      <c r="I290" s="18">
        <v>44971.323390000267</v>
      </c>
      <c r="J290" s="16">
        <v>-7.0465525943951093</v>
      </c>
      <c r="K290" s="275"/>
      <c r="L290" s="133"/>
      <c r="M290" s="133"/>
      <c r="N290" s="133"/>
      <c r="O290" s="133"/>
      <c r="P290" s="133"/>
      <c r="Q290" s="133"/>
    </row>
    <row r="291" spans="1:17" ht="15" x14ac:dyDescent="0.2">
      <c r="A291" s="83"/>
      <c r="B291" s="89"/>
      <c r="C291" s="89"/>
      <c r="D291" s="89"/>
      <c r="E291" s="89"/>
      <c r="F291" s="89"/>
      <c r="G291" s="89"/>
      <c r="H291" s="89"/>
      <c r="I291" s="89"/>
      <c r="J291" s="83"/>
      <c r="K291" s="275"/>
      <c r="L291" s="127"/>
      <c r="M291" s="127"/>
      <c r="N291" s="127"/>
      <c r="O291" s="127"/>
      <c r="P291" s="127"/>
      <c r="Q291" s="127"/>
    </row>
    <row r="292" spans="1:17" ht="15" x14ac:dyDescent="0.2">
      <c r="A292" s="9" t="s">
        <v>410</v>
      </c>
      <c r="B292" s="9"/>
      <c r="C292" s="9"/>
      <c r="D292" s="9"/>
      <c r="E292" s="9"/>
      <c r="F292" s="9"/>
      <c r="G292" s="9"/>
      <c r="H292" s="9"/>
      <c r="I292" s="9"/>
      <c r="J292" s="9"/>
      <c r="K292" s="275"/>
      <c r="L292" s="127"/>
      <c r="M292" s="127"/>
      <c r="N292" s="127"/>
      <c r="O292" s="127"/>
      <c r="P292" s="127"/>
      <c r="Q292" s="127"/>
    </row>
    <row r="293" spans="1:17" ht="15" x14ac:dyDescent="0.2">
      <c r="A293" s="9" t="s">
        <v>402</v>
      </c>
      <c r="B293" s="9"/>
      <c r="C293" s="9"/>
      <c r="D293" s="9"/>
      <c r="E293" s="9"/>
      <c r="F293" s="9"/>
      <c r="G293" s="9"/>
      <c r="H293" s="9"/>
      <c r="I293" s="9"/>
      <c r="J293" s="9"/>
      <c r="K293" s="275"/>
      <c r="L293" s="127"/>
      <c r="M293" s="127"/>
      <c r="N293" s="127"/>
      <c r="O293" s="127"/>
      <c r="P293" s="127"/>
      <c r="Q293" s="127"/>
    </row>
    <row r="294" spans="1:17" ht="20.100000000000001" customHeight="1" x14ac:dyDescent="0.2">
      <c r="A294" s="401" t="s">
        <v>198</v>
      </c>
      <c r="B294" s="401"/>
      <c r="C294" s="401"/>
      <c r="D294" s="401"/>
      <c r="E294" s="401"/>
      <c r="F294" s="401"/>
      <c r="G294" s="401"/>
      <c r="H294" s="401"/>
      <c r="I294" s="401"/>
      <c r="J294" s="401"/>
      <c r="K294" s="275"/>
      <c r="L294" s="127"/>
      <c r="M294" s="127"/>
      <c r="N294" s="127"/>
      <c r="O294" s="127"/>
      <c r="P294" s="127"/>
      <c r="Q294" s="127"/>
    </row>
    <row r="295" spans="1:17" ht="20.100000000000001" customHeight="1" x14ac:dyDescent="0.2">
      <c r="A295" s="402" t="s">
        <v>160</v>
      </c>
      <c r="B295" s="402"/>
      <c r="C295" s="402"/>
      <c r="D295" s="402"/>
      <c r="E295" s="402"/>
      <c r="F295" s="402"/>
      <c r="G295" s="402"/>
      <c r="H295" s="402"/>
      <c r="I295" s="402"/>
      <c r="J295" s="402"/>
      <c r="K295" s="275"/>
      <c r="P295" s="127"/>
      <c r="Q295" s="127"/>
    </row>
    <row r="296" spans="1:17" s="20" customFormat="1" ht="15.75" x14ac:dyDescent="0.2">
      <c r="A296" s="17"/>
      <c r="B296" s="403" t="s">
        <v>100</v>
      </c>
      <c r="C296" s="403"/>
      <c r="D296" s="403"/>
      <c r="E296" s="403"/>
      <c r="F296" s="352"/>
      <c r="G296" s="403" t="s">
        <v>421</v>
      </c>
      <c r="H296" s="403"/>
      <c r="I296" s="403"/>
      <c r="J296" s="403"/>
      <c r="K296" s="275"/>
      <c r="P296" s="133"/>
      <c r="Q296" s="133"/>
    </row>
    <row r="297" spans="1:17" s="20" customFormat="1" ht="15.75" x14ac:dyDescent="0.2">
      <c r="A297" s="17" t="s">
        <v>257</v>
      </c>
      <c r="B297" s="407">
        <v>2017</v>
      </c>
      <c r="C297" s="404" t="s">
        <v>520</v>
      </c>
      <c r="D297" s="404"/>
      <c r="E297" s="404"/>
      <c r="F297" s="352"/>
      <c r="G297" s="407">
        <v>2017</v>
      </c>
      <c r="H297" s="404" t="s">
        <v>520</v>
      </c>
      <c r="I297" s="404"/>
      <c r="J297" s="404"/>
      <c r="K297" s="275"/>
      <c r="L297" s="22"/>
      <c r="M297" s="22"/>
      <c r="P297" s="133"/>
      <c r="Q297" s="133"/>
    </row>
    <row r="298" spans="1:17" s="20" customFormat="1" ht="12.75" x14ac:dyDescent="0.2">
      <c r="A298" s="121"/>
      <c r="B298" s="408"/>
      <c r="C298" s="244">
        <v>2018</v>
      </c>
      <c r="D298" s="244">
        <v>2019</v>
      </c>
      <c r="E298" s="353" t="s">
        <v>531</v>
      </c>
      <c r="F298" s="123"/>
      <c r="G298" s="408"/>
      <c r="H298" s="244">
        <v>2018</v>
      </c>
      <c r="I298" s="244">
        <v>2019</v>
      </c>
      <c r="J298" s="353" t="s">
        <v>531</v>
      </c>
      <c r="K298" s="275"/>
      <c r="L298" s="234"/>
      <c r="M298" s="234"/>
    </row>
    <row r="299" spans="1:17" ht="12.75" x14ac:dyDescent="0.2">
      <c r="A299" s="9"/>
      <c r="B299" s="11"/>
      <c r="C299" s="11"/>
      <c r="D299" s="11"/>
      <c r="E299" s="12"/>
      <c r="F299" s="12"/>
      <c r="G299" s="11"/>
      <c r="H299" s="11"/>
      <c r="I299" s="11"/>
      <c r="J299" s="12"/>
      <c r="K299" s="275"/>
      <c r="L299" s="234"/>
      <c r="M299" s="234"/>
    </row>
    <row r="300" spans="1:17" s="20" customFormat="1" ht="15" customHeight="1" x14ac:dyDescent="0.2">
      <c r="A300" s="17" t="s">
        <v>254</v>
      </c>
      <c r="B300" s="18"/>
      <c r="C300" s="18"/>
      <c r="D300" s="18"/>
      <c r="E300" s="16"/>
      <c r="F300" s="16"/>
      <c r="G300" s="18">
        <v>385344</v>
      </c>
      <c r="H300" s="18">
        <v>430556</v>
      </c>
      <c r="I300" s="18">
        <v>428066</v>
      </c>
      <c r="J300" s="16">
        <v>-0.57832198366763521</v>
      </c>
      <c r="K300" s="275"/>
      <c r="L300" s="22"/>
      <c r="M300" s="22"/>
    </row>
    <row r="301" spans="1:17" ht="12.75" x14ac:dyDescent="0.2">
      <c r="A301" s="17"/>
      <c r="B301" s="11"/>
      <c r="C301" s="11"/>
      <c r="D301" s="11"/>
      <c r="E301" s="12"/>
      <c r="F301" s="12"/>
      <c r="G301" s="11"/>
      <c r="H301" s="11"/>
      <c r="I301" s="11"/>
      <c r="J301" s="12"/>
      <c r="K301" s="275"/>
      <c r="L301" s="234"/>
      <c r="M301" s="234"/>
    </row>
    <row r="302" spans="1:17" s="20" customFormat="1" ht="14.25" customHeight="1" x14ac:dyDescent="0.2">
      <c r="A302" s="17" t="s">
        <v>74</v>
      </c>
      <c r="B302" s="18">
        <v>5744267.5870632995</v>
      </c>
      <c r="C302" s="18">
        <v>5982765.7889299998</v>
      </c>
      <c r="D302" s="18">
        <v>5352731.2822000002</v>
      </c>
      <c r="E302" s="16">
        <v>-10.5308235180418</v>
      </c>
      <c r="F302" s="18"/>
      <c r="G302" s="18">
        <v>364402.71338000009</v>
      </c>
      <c r="H302" s="18">
        <v>395895.46169999999</v>
      </c>
      <c r="I302" s="18">
        <v>395868.17831000005</v>
      </c>
      <c r="J302" s="16">
        <v>-6.8915642232383334E-3</v>
      </c>
      <c r="K302" s="275"/>
      <c r="L302" s="22"/>
      <c r="M302" s="22"/>
    </row>
    <row r="303" spans="1:17" ht="11.25" customHeight="1" x14ac:dyDescent="0.2">
      <c r="A303" s="9" t="s">
        <v>347</v>
      </c>
      <c r="B303" s="11">
        <v>57036.53</v>
      </c>
      <c r="C303" s="11">
        <v>78396.827999999994</v>
      </c>
      <c r="D303" s="11">
        <v>0</v>
      </c>
      <c r="E303" s="12" t="s">
        <v>534</v>
      </c>
      <c r="F303" s="12"/>
      <c r="G303" s="11">
        <v>3026.1520800000003</v>
      </c>
      <c r="H303" s="11">
        <v>4810.02988</v>
      </c>
      <c r="I303" s="11">
        <v>0</v>
      </c>
      <c r="J303" s="12" t="s">
        <v>534</v>
      </c>
      <c r="K303" s="275"/>
      <c r="L303" s="234"/>
      <c r="M303" s="234"/>
    </row>
    <row r="304" spans="1:17" ht="11.25" customHeight="1" x14ac:dyDescent="0.2">
      <c r="A304" s="9" t="s">
        <v>89</v>
      </c>
      <c r="B304" s="11">
        <v>5687231.0570632992</v>
      </c>
      <c r="C304" s="11">
        <v>5904368.9609300001</v>
      </c>
      <c r="D304" s="11">
        <v>5352731.2822000002</v>
      </c>
      <c r="E304" s="12">
        <v>-9.3428727503355589</v>
      </c>
      <c r="F304" s="12"/>
      <c r="G304" s="11">
        <v>361376.56130000006</v>
      </c>
      <c r="H304" s="11">
        <v>391085.43182</v>
      </c>
      <c r="I304" s="11">
        <v>395868.17831000005</v>
      </c>
      <c r="J304" s="12">
        <v>1.2229416134839113</v>
      </c>
      <c r="K304" s="275"/>
      <c r="L304" s="234"/>
      <c r="M304" s="234"/>
    </row>
    <row r="305" spans="1:13" s="257" customFormat="1" ht="12.75" x14ac:dyDescent="0.2">
      <c r="A305" s="254" t="s">
        <v>365</v>
      </c>
      <c r="B305" s="255"/>
      <c r="C305" s="255"/>
      <c r="D305" s="255"/>
      <c r="E305" s="256"/>
      <c r="F305" s="256"/>
      <c r="G305" s="255">
        <v>14537.161990000001</v>
      </c>
      <c r="H305" s="255">
        <v>28128.575190000003</v>
      </c>
      <c r="I305" s="255">
        <v>25418.031620000002</v>
      </c>
      <c r="J305" s="256">
        <v>-9.6362633076545876</v>
      </c>
      <c r="K305" s="275"/>
      <c r="L305" s="258"/>
      <c r="M305" s="258"/>
    </row>
    <row r="306" spans="1:13" s="262" customFormat="1" ht="11.25" customHeight="1" x14ac:dyDescent="0.2">
      <c r="A306" s="259" t="s">
        <v>347</v>
      </c>
      <c r="B306" s="260"/>
      <c r="C306" s="260"/>
      <c r="D306" s="260"/>
      <c r="E306" s="261"/>
      <c r="F306" s="261"/>
      <c r="G306" s="260">
        <v>11140.251380000002</v>
      </c>
      <c r="H306" s="260">
        <v>25073.445760000002</v>
      </c>
      <c r="I306" s="260">
        <v>24453.223720000002</v>
      </c>
      <c r="J306" s="261">
        <v>-2.4736210807907781</v>
      </c>
      <c r="K306" s="275"/>
      <c r="L306" s="263"/>
    </row>
    <row r="307" spans="1:13" s="262" customFormat="1" ht="11.25" customHeight="1" x14ac:dyDescent="0.2">
      <c r="A307" s="259" t="s">
        <v>89</v>
      </c>
      <c r="B307" s="260"/>
      <c r="C307" s="260"/>
      <c r="D307" s="260"/>
      <c r="E307" s="261"/>
      <c r="F307" s="261"/>
      <c r="G307" s="260">
        <v>3396.9106099999999</v>
      </c>
      <c r="H307" s="260">
        <v>3055.12943</v>
      </c>
      <c r="I307" s="260">
        <v>964.80790000000002</v>
      </c>
      <c r="J307" s="261">
        <v>-68.420064612450801</v>
      </c>
      <c r="K307" s="275"/>
      <c r="L307" s="263"/>
      <c r="M307" s="264"/>
    </row>
    <row r="308" spans="1:13" s="20" customFormat="1" ht="11.25" customHeight="1" x14ac:dyDescent="0.2">
      <c r="A308" s="17" t="s">
        <v>75</v>
      </c>
      <c r="B308" s="18"/>
      <c r="C308" s="18"/>
      <c r="D308" s="18"/>
      <c r="E308" s="16" t="s">
        <v>534</v>
      </c>
      <c r="F308" s="16"/>
      <c r="G308" s="18">
        <v>6404.1246299999184</v>
      </c>
      <c r="H308" s="18">
        <v>6531.9631100000115</v>
      </c>
      <c r="I308" s="18">
        <v>6779.79006999993</v>
      </c>
      <c r="J308" s="16">
        <v>3.7940655179223342</v>
      </c>
      <c r="K308" s="275"/>
      <c r="L308" s="172"/>
    </row>
    <row r="309" spans="1:13" ht="11.25" customHeight="1" x14ac:dyDescent="0.2">
      <c r="A309" s="9"/>
      <c r="B309" s="11"/>
      <c r="C309" s="11"/>
      <c r="D309" s="11"/>
      <c r="E309" s="12"/>
      <c r="F309" s="12"/>
      <c r="G309" s="11"/>
      <c r="H309" s="11"/>
      <c r="I309" s="11"/>
      <c r="J309" s="12"/>
      <c r="K309" s="275"/>
    </row>
    <row r="310" spans="1:13" s="20" customFormat="1" ht="11.25" customHeight="1" x14ac:dyDescent="0.2">
      <c r="A310" s="17" t="s">
        <v>255</v>
      </c>
      <c r="B310" s="18"/>
      <c r="C310" s="18"/>
      <c r="D310" s="18"/>
      <c r="E310" s="12" t="s">
        <v>534</v>
      </c>
      <c r="F310" s="16"/>
      <c r="G310" s="18">
        <v>4575455</v>
      </c>
      <c r="H310" s="18">
        <v>5877005</v>
      </c>
      <c r="I310" s="18">
        <v>4635757</v>
      </c>
      <c r="J310" s="16">
        <v>-21.120417627686209</v>
      </c>
      <c r="K310" s="275"/>
    </row>
    <row r="311" spans="1:13" ht="11.25" customHeight="1" x14ac:dyDescent="0.2">
      <c r="A311" s="9"/>
      <c r="B311" s="11"/>
      <c r="C311" s="11"/>
      <c r="D311" s="11"/>
      <c r="E311" s="12"/>
      <c r="F311" s="12"/>
      <c r="G311" s="11"/>
      <c r="H311" s="11"/>
      <c r="I311" s="11"/>
      <c r="J311" s="12"/>
      <c r="K311" s="275"/>
    </row>
    <row r="312" spans="1:13" s="20" customFormat="1" x14ac:dyDescent="0.2">
      <c r="A312" s="17" t="s">
        <v>76</v>
      </c>
      <c r="B312" s="18">
        <v>4489228.4679769995</v>
      </c>
      <c r="C312" s="18">
        <v>4688596.8167160004</v>
      </c>
      <c r="D312" s="18">
        <v>4624144.5140000004</v>
      </c>
      <c r="E312" s="16">
        <v>-1.3746608044055222</v>
      </c>
      <c r="F312" s="16"/>
      <c r="G312" s="18">
        <v>2692827.3672999996</v>
      </c>
      <c r="H312" s="18">
        <v>3653776.8170799999</v>
      </c>
      <c r="I312" s="18">
        <v>2707289.4007099997</v>
      </c>
      <c r="J312" s="16">
        <v>-25.904357703117924</v>
      </c>
      <c r="K312" s="275"/>
      <c r="L312" s="172"/>
      <c r="M312" s="172"/>
    </row>
    <row r="313" spans="1:13" x14ac:dyDescent="0.2">
      <c r="A313" s="9" t="s">
        <v>283</v>
      </c>
      <c r="B313" s="11">
        <v>451769.62099999998</v>
      </c>
      <c r="C313" s="11">
        <v>487816.32299999997</v>
      </c>
      <c r="D313" s="11">
        <v>459494.712</v>
      </c>
      <c r="E313" s="12">
        <v>-5.8057940385893971</v>
      </c>
      <c r="F313" s="12"/>
      <c r="G313" s="11">
        <v>280807.04813999997</v>
      </c>
      <c r="H313" s="11">
        <v>408708.70760999998</v>
      </c>
      <c r="I313" s="11">
        <v>287536.88808999996</v>
      </c>
      <c r="J313" s="12">
        <v>-29.647476861595322</v>
      </c>
      <c r="K313" s="275"/>
    </row>
    <row r="314" spans="1:13" x14ac:dyDescent="0.2">
      <c r="A314" s="9" t="s">
        <v>284</v>
      </c>
      <c r="B314" s="11">
        <v>0</v>
      </c>
      <c r="C314" s="11">
        <v>0</v>
      </c>
      <c r="D314" s="11">
        <v>0</v>
      </c>
      <c r="E314" s="12" t="s">
        <v>534</v>
      </c>
      <c r="F314" s="12"/>
      <c r="G314" s="11">
        <v>0</v>
      </c>
      <c r="H314" s="11">
        <v>0</v>
      </c>
      <c r="I314" s="11">
        <v>0</v>
      </c>
      <c r="J314" s="12" t="s">
        <v>534</v>
      </c>
      <c r="K314" s="275"/>
    </row>
    <row r="315" spans="1:13" x14ac:dyDescent="0.2">
      <c r="A315" s="9" t="s">
        <v>403</v>
      </c>
      <c r="B315" s="11">
        <v>1896876.5159769999</v>
      </c>
      <c r="C315" s="11">
        <v>2005899.8307640001</v>
      </c>
      <c r="D315" s="11">
        <v>1875344.0360000001</v>
      </c>
      <c r="E315" s="12">
        <v>-6.5085899485955139</v>
      </c>
      <c r="F315" s="12"/>
      <c r="G315" s="11">
        <v>1157985.1159699997</v>
      </c>
      <c r="H315" s="11">
        <v>1644845.7364600007</v>
      </c>
      <c r="I315" s="11">
        <v>1122445.2276199996</v>
      </c>
      <c r="J315" s="12">
        <v>-31.759848188821621</v>
      </c>
      <c r="K315" s="275"/>
    </row>
    <row r="316" spans="1:13" x14ac:dyDescent="0.2">
      <c r="A316" s="9" t="s">
        <v>404</v>
      </c>
      <c r="B316" s="11">
        <v>2140582.3309999998</v>
      </c>
      <c r="C316" s="11">
        <v>2194880.6629520003</v>
      </c>
      <c r="D316" s="11">
        <v>2289305.7659999998</v>
      </c>
      <c r="E316" s="12">
        <v>4.3020609111842418</v>
      </c>
      <c r="F316" s="12"/>
      <c r="G316" s="11">
        <v>1253985.2911899998</v>
      </c>
      <c r="H316" s="11">
        <v>1600220.7844099996</v>
      </c>
      <c r="I316" s="11">
        <v>1297163.2373500001</v>
      </c>
      <c r="J316" s="12">
        <v>-18.938483365077445</v>
      </c>
      <c r="K316" s="275"/>
    </row>
    <row r="317" spans="1:13" x14ac:dyDescent="0.2">
      <c r="A317" s="9" t="s">
        <v>331</v>
      </c>
      <c r="B317" s="11">
        <v>71.762</v>
      </c>
      <c r="C317" s="11">
        <v>17.974</v>
      </c>
      <c r="D317" s="11">
        <v>503.30500000000001</v>
      </c>
      <c r="E317" s="12">
        <v>2700.1835985312118</v>
      </c>
      <c r="F317" s="12"/>
      <c r="G317" s="11">
        <v>49.911999999999999</v>
      </c>
      <c r="H317" s="11">
        <v>1.5886</v>
      </c>
      <c r="I317" s="11">
        <v>144.04765</v>
      </c>
      <c r="J317" s="12">
        <v>8967.5846657434213</v>
      </c>
      <c r="K317" s="275"/>
    </row>
    <row r="318" spans="1:13" x14ac:dyDescent="0.2">
      <c r="A318" s="9"/>
      <c r="B318" s="11"/>
      <c r="C318" s="11"/>
      <c r="D318" s="11"/>
      <c r="E318" s="12" t="s">
        <v>534</v>
      </c>
      <c r="F318" s="12"/>
      <c r="G318" s="11"/>
      <c r="H318" s="11"/>
      <c r="I318" s="11"/>
      <c r="J318" s="12"/>
      <c r="K318" s="275"/>
    </row>
    <row r="319" spans="1:13" s="20" customFormat="1" x14ac:dyDescent="0.2">
      <c r="A319" s="17" t="s">
        <v>405</v>
      </c>
      <c r="B319" s="18">
        <v>44029.339198000009</v>
      </c>
      <c r="C319" s="18">
        <v>8244.5802909000013</v>
      </c>
      <c r="D319" s="18">
        <v>13374.545011799999</v>
      </c>
      <c r="E319" s="12">
        <v>62.222266505939928</v>
      </c>
      <c r="F319" s="16"/>
      <c r="G319" s="18">
        <v>805045.66937999986</v>
      </c>
      <c r="H319" s="18">
        <v>946766.91929999972</v>
      </c>
      <c r="I319" s="18">
        <v>790775.05317000009</v>
      </c>
      <c r="J319" s="16">
        <v>-16.476269179887865</v>
      </c>
      <c r="K319" s="275"/>
    </row>
    <row r="320" spans="1:13" x14ac:dyDescent="0.2">
      <c r="A320" s="9" t="s">
        <v>285</v>
      </c>
      <c r="B320" s="11">
        <v>7566.6953096000016</v>
      </c>
      <c r="C320" s="11">
        <v>5449.1716595000007</v>
      </c>
      <c r="D320" s="11">
        <v>6979.7718427999998</v>
      </c>
      <c r="E320" s="12">
        <v>28.088676205154485</v>
      </c>
      <c r="F320" s="12"/>
      <c r="G320" s="11">
        <v>799004.17952999996</v>
      </c>
      <c r="H320" s="11">
        <v>941460.41838999977</v>
      </c>
      <c r="I320" s="11">
        <v>786055.93461000011</v>
      </c>
      <c r="J320" s="12">
        <v>-16.50674640637132</v>
      </c>
      <c r="K320" s="275"/>
    </row>
    <row r="321" spans="1:12" x14ac:dyDescent="0.2">
      <c r="A321" s="9" t="s">
        <v>286</v>
      </c>
      <c r="B321" s="11">
        <v>30616.493119100003</v>
      </c>
      <c r="C321" s="11">
        <v>447.95359139999994</v>
      </c>
      <c r="D321" s="11">
        <v>796.57679899999994</v>
      </c>
      <c r="E321" s="12">
        <v>77.825742285141558</v>
      </c>
      <c r="F321" s="12"/>
      <c r="G321" s="11">
        <v>4013.09573</v>
      </c>
      <c r="H321" s="11">
        <v>3801.6823299999996</v>
      </c>
      <c r="I321" s="11">
        <v>2532.38706</v>
      </c>
      <c r="J321" s="12">
        <v>-33.387725744039216</v>
      </c>
      <c r="K321" s="275"/>
    </row>
    <row r="322" spans="1:12" x14ac:dyDescent="0.2">
      <c r="A322" s="9" t="s">
        <v>90</v>
      </c>
      <c r="B322" s="11">
        <v>5846.1507693000003</v>
      </c>
      <c r="C322" s="11">
        <v>2347.4550400000003</v>
      </c>
      <c r="D322" s="11">
        <v>5598.1963699999997</v>
      </c>
      <c r="E322" s="12">
        <v>138.47938616962816</v>
      </c>
      <c r="F322" s="12"/>
      <c r="G322" s="11">
        <v>2028.3941199999999</v>
      </c>
      <c r="H322" s="11">
        <v>1504.8185799999999</v>
      </c>
      <c r="I322" s="11">
        <v>2186.7314999999999</v>
      </c>
      <c r="J322" s="12">
        <v>45.315291096419088</v>
      </c>
      <c r="K322" s="275"/>
    </row>
    <row r="323" spans="1:12" ht="12.75" x14ac:dyDescent="0.2">
      <c r="A323" s="9"/>
      <c r="B323" s="11"/>
      <c r="C323" s="11"/>
      <c r="D323" s="11"/>
      <c r="E323" s="297"/>
      <c r="F323" s="12"/>
      <c r="G323" s="11"/>
      <c r="H323" s="11"/>
      <c r="I323" s="11"/>
      <c r="J323" s="297"/>
      <c r="K323" s="275"/>
      <c r="L323" s="234"/>
    </row>
    <row r="324" spans="1:12" s="20" customFormat="1" x14ac:dyDescent="0.2">
      <c r="A324" s="17" t="s">
        <v>352</v>
      </c>
      <c r="B324" s="18"/>
      <c r="C324" s="18"/>
      <c r="D324" s="18"/>
      <c r="E324" s="16" t="s">
        <v>534</v>
      </c>
      <c r="F324" s="16"/>
      <c r="G324" s="18">
        <v>1041979.8957400001</v>
      </c>
      <c r="H324" s="18">
        <v>1228857.9104999998</v>
      </c>
      <c r="I324" s="18">
        <v>1099266.46315</v>
      </c>
      <c r="J324" s="16">
        <v>-10.545681989976487</v>
      </c>
      <c r="K324" s="275"/>
    </row>
    <row r="325" spans="1:12" x14ac:dyDescent="0.2">
      <c r="A325" s="9" t="s">
        <v>353</v>
      </c>
      <c r="B325" s="11"/>
      <c r="C325" s="11"/>
      <c r="D325" s="11"/>
      <c r="E325" s="12"/>
      <c r="F325" s="12"/>
      <c r="G325" s="11">
        <v>260531.52542000002</v>
      </c>
      <c r="H325" s="11">
        <v>275239.50549999997</v>
      </c>
      <c r="I325" s="11">
        <v>256861.92019999996</v>
      </c>
      <c r="J325" s="12">
        <v>-6.6769431468841276</v>
      </c>
      <c r="K325" s="275"/>
      <c r="L325" s="13"/>
    </row>
    <row r="326" spans="1:12" x14ac:dyDescent="0.2">
      <c r="A326" s="9" t="s">
        <v>354</v>
      </c>
      <c r="B326" s="11"/>
      <c r="C326" s="11"/>
      <c r="D326" s="11"/>
      <c r="E326" s="12"/>
      <c r="F326" s="12"/>
      <c r="G326" s="11">
        <v>310939.70190000004</v>
      </c>
      <c r="H326" s="11">
        <v>437752.50272000011</v>
      </c>
      <c r="I326" s="11">
        <v>353467.94369000004</v>
      </c>
      <c r="J326" s="12">
        <v>-19.25392967631096</v>
      </c>
      <c r="K326" s="275"/>
    </row>
    <row r="327" spans="1:12" x14ac:dyDescent="0.2">
      <c r="A327" s="9" t="s">
        <v>330</v>
      </c>
      <c r="B327" s="11"/>
      <c r="C327" s="11"/>
      <c r="D327" s="11"/>
      <c r="E327" s="12"/>
      <c r="F327" s="12"/>
      <c r="G327" s="11">
        <v>470508.66842000006</v>
      </c>
      <c r="H327" s="11">
        <v>515865.90227999981</v>
      </c>
      <c r="I327" s="11">
        <v>488936.59925999999</v>
      </c>
      <c r="J327" s="12">
        <v>-5.2202137999388896</v>
      </c>
      <c r="K327" s="275"/>
    </row>
    <row r="328" spans="1:12" s="20" customFormat="1" x14ac:dyDescent="0.2">
      <c r="A328" s="17" t="s">
        <v>11</v>
      </c>
      <c r="B328" s="18">
        <v>57619.048000000003</v>
      </c>
      <c r="C328" s="18">
        <v>63775.440499999997</v>
      </c>
      <c r="D328" s="18">
        <v>55433.76483</v>
      </c>
      <c r="E328" s="16">
        <v>-13.079761746216391</v>
      </c>
      <c r="F328" s="16"/>
      <c r="G328" s="18">
        <v>28706.85715</v>
      </c>
      <c r="H328" s="18">
        <v>37164.156330000005</v>
      </c>
      <c r="I328" s="18">
        <v>28476.613590000001</v>
      </c>
      <c r="J328" s="16">
        <v>-23.376133344340616</v>
      </c>
      <c r="K328" s="275"/>
    </row>
    <row r="329" spans="1:12" s="20" customFormat="1" x14ac:dyDescent="0.2">
      <c r="A329" s="17" t="s">
        <v>75</v>
      </c>
      <c r="B329" s="18"/>
      <c r="C329" s="18"/>
      <c r="D329" s="18"/>
      <c r="E329" s="16" t="s">
        <v>534</v>
      </c>
      <c r="F329" s="16"/>
      <c r="G329" s="18">
        <v>6895.2104300009087</v>
      </c>
      <c r="H329" s="18">
        <v>10439.196790001355</v>
      </c>
      <c r="I329" s="18">
        <v>9949.4693799996749</v>
      </c>
      <c r="J329" s="16">
        <v>-4.6912364988725983</v>
      </c>
      <c r="K329" s="275"/>
    </row>
    <row r="330" spans="1:12" x14ac:dyDescent="0.2">
      <c r="A330" s="83"/>
      <c r="B330" s="89"/>
      <c r="C330" s="89"/>
      <c r="D330" s="89"/>
      <c r="E330" s="89"/>
      <c r="F330" s="89"/>
      <c r="G330" s="89"/>
      <c r="H330" s="89"/>
      <c r="I330" s="89"/>
      <c r="J330" s="89"/>
      <c r="K330" s="275"/>
    </row>
    <row r="331" spans="1:12" x14ac:dyDescent="0.2">
      <c r="A331" s="9" t="s">
        <v>410</v>
      </c>
      <c r="B331" s="9"/>
      <c r="C331" s="9"/>
      <c r="D331" s="9"/>
      <c r="E331" s="9"/>
      <c r="F331" s="9"/>
      <c r="G331" s="9"/>
      <c r="H331" s="9"/>
      <c r="I331" s="9"/>
      <c r="J331" s="9"/>
      <c r="K331" s="275"/>
    </row>
    <row r="332" spans="1:12" x14ac:dyDescent="0.2">
      <c r="A332" s="9" t="s">
        <v>366</v>
      </c>
      <c r="B332" s="9"/>
      <c r="C332" s="9"/>
      <c r="D332" s="9"/>
      <c r="E332" s="9"/>
      <c r="F332" s="9"/>
      <c r="G332" s="9"/>
      <c r="H332" s="9"/>
      <c r="I332" s="9"/>
      <c r="J332" s="9"/>
      <c r="K332" s="275"/>
    </row>
    <row r="333" spans="1:12" ht="20.100000000000001" customHeight="1" x14ac:dyDescent="0.2">
      <c r="A333" s="401" t="s">
        <v>199</v>
      </c>
      <c r="B333" s="401"/>
      <c r="C333" s="401"/>
      <c r="D333" s="401"/>
      <c r="E333" s="401"/>
      <c r="F333" s="401"/>
      <c r="G333" s="401"/>
      <c r="H333" s="401"/>
      <c r="I333" s="401"/>
      <c r="J333" s="401"/>
      <c r="K333" s="275"/>
    </row>
    <row r="334" spans="1:12" ht="20.100000000000001" customHeight="1" x14ac:dyDescent="0.2">
      <c r="A334" s="402" t="s">
        <v>280</v>
      </c>
      <c r="B334" s="402"/>
      <c r="C334" s="402"/>
      <c r="D334" s="402"/>
      <c r="E334" s="402"/>
      <c r="F334" s="402"/>
      <c r="G334" s="402"/>
      <c r="H334" s="402"/>
      <c r="I334" s="402"/>
      <c r="J334" s="402"/>
      <c r="K334" s="275"/>
    </row>
    <row r="335" spans="1:12" s="20" customFormat="1" x14ac:dyDescent="0.2">
      <c r="A335" s="17"/>
      <c r="B335" s="403" t="s">
        <v>100</v>
      </c>
      <c r="C335" s="403"/>
      <c r="D335" s="403"/>
      <c r="E335" s="403"/>
      <c r="F335" s="352"/>
      <c r="G335" s="403" t="s">
        <v>421</v>
      </c>
      <c r="H335" s="403"/>
      <c r="I335" s="403"/>
      <c r="J335" s="403"/>
      <c r="K335" s="275"/>
      <c r="L335" s="90"/>
    </row>
    <row r="336" spans="1:12" s="20" customFormat="1" x14ac:dyDescent="0.2">
      <c r="A336" s="17" t="s">
        <v>257</v>
      </c>
      <c r="B336" s="407">
        <v>2017</v>
      </c>
      <c r="C336" s="404" t="s">
        <v>520</v>
      </c>
      <c r="D336" s="404"/>
      <c r="E336" s="404"/>
      <c r="F336" s="352"/>
      <c r="G336" s="407">
        <v>2017</v>
      </c>
      <c r="H336" s="404" t="s">
        <v>520</v>
      </c>
      <c r="I336" s="404"/>
      <c r="J336" s="404"/>
      <c r="K336" s="275"/>
    </row>
    <row r="337" spans="1:11" s="20" customFormat="1" x14ac:dyDescent="0.2">
      <c r="A337" s="121"/>
      <c r="B337" s="408"/>
      <c r="C337" s="244">
        <v>2018</v>
      </c>
      <c r="D337" s="244">
        <v>2019</v>
      </c>
      <c r="E337" s="353" t="s">
        <v>531</v>
      </c>
      <c r="F337" s="123"/>
      <c r="G337" s="408"/>
      <c r="H337" s="244">
        <v>2018</v>
      </c>
      <c r="I337" s="244">
        <v>2019</v>
      </c>
      <c r="J337" s="353" t="s">
        <v>531</v>
      </c>
      <c r="K337" s="275"/>
    </row>
    <row r="338" spans="1:11" s="20" customFormat="1" x14ac:dyDescent="0.2">
      <c r="A338" s="17"/>
      <c r="B338" s="17"/>
      <c r="C338" s="243"/>
      <c r="D338" s="243"/>
      <c r="E338" s="352"/>
      <c r="F338" s="352"/>
      <c r="G338" s="17"/>
      <c r="H338" s="243"/>
      <c r="I338" s="243"/>
      <c r="J338" s="352"/>
      <c r="K338" s="275"/>
    </row>
    <row r="339" spans="1:11" s="20" customFormat="1" x14ac:dyDescent="0.2">
      <c r="A339" s="17" t="s">
        <v>383</v>
      </c>
      <c r="B339" s="17"/>
      <c r="C339" s="243"/>
      <c r="D339" s="243"/>
      <c r="E339" s="352"/>
      <c r="F339" s="352"/>
      <c r="G339" s="18">
        <v>663282.62198000005</v>
      </c>
      <c r="H339" s="18">
        <v>646920.45428000018</v>
      </c>
      <c r="I339" s="18">
        <v>518895.10183</v>
      </c>
      <c r="J339" s="16">
        <v>-19.789968241534112</v>
      </c>
      <c r="K339" s="275"/>
    </row>
    <row r="340" spans="1:11" s="20" customFormat="1" x14ac:dyDescent="0.2">
      <c r="A340" s="17"/>
      <c r="B340" s="17"/>
      <c r="C340" s="243"/>
      <c r="D340" s="243"/>
      <c r="E340" s="352"/>
      <c r="F340" s="352"/>
      <c r="G340" s="17"/>
      <c r="H340" s="243"/>
      <c r="I340" s="243"/>
      <c r="J340" s="352"/>
      <c r="K340" s="275"/>
    </row>
    <row r="341" spans="1:11" s="21" customFormat="1" x14ac:dyDescent="0.2">
      <c r="A341" s="85" t="s">
        <v>256</v>
      </c>
      <c r="B341" s="85"/>
      <c r="C341" s="85"/>
      <c r="D341" s="85"/>
      <c r="E341" s="85"/>
      <c r="F341" s="85"/>
      <c r="G341" s="85">
        <v>641145.34750999999</v>
      </c>
      <c r="H341" s="85">
        <v>629110.8169900002</v>
      </c>
      <c r="I341" s="85">
        <v>504563.38973</v>
      </c>
      <c r="J341" s="16">
        <v>-19.79737494514896</v>
      </c>
      <c r="K341" s="275"/>
    </row>
    <row r="342" spans="1:11" x14ac:dyDescent="0.2">
      <c r="A342" s="82"/>
      <c r="B342" s="87"/>
      <c r="C342" s="87"/>
      <c r="E342" s="87"/>
      <c r="F342" s="87"/>
      <c r="G342" s="87"/>
      <c r="I342" s="91"/>
      <c r="J342" s="12"/>
      <c r="K342" s="275"/>
    </row>
    <row r="343" spans="1:11" s="20" customFormat="1" x14ac:dyDescent="0.2">
      <c r="A343" s="90" t="s">
        <v>178</v>
      </c>
      <c r="B343" s="21">
        <v>1800645.83654</v>
      </c>
      <c r="C343" s="21">
        <v>1326473.6392650001</v>
      </c>
      <c r="D343" s="21">
        <v>986995.02188999997</v>
      </c>
      <c r="E343" s="16">
        <v>-25.59256417361641</v>
      </c>
      <c r="F343" s="21"/>
      <c r="G343" s="21">
        <v>558941.61777999997</v>
      </c>
      <c r="H343" s="21">
        <v>549218.04605000012</v>
      </c>
      <c r="I343" s="21">
        <v>424817.69616999995</v>
      </c>
      <c r="J343" s="16">
        <v>-22.650448355565317</v>
      </c>
      <c r="K343" s="275"/>
    </row>
    <row r="344" spans="1:11" x14ac:dyDescent="0.2">
      <c r="A344" s="82" t="s">
        <v>179</v>
      </c>
      <c r="B344" s="87">
        <v>1503.3256000000001</v>
      </c>
      <c r="C344" s="87">
        <v>1610.0139999999999</v>
      </c>
      <c r="D344" s="87">
        <v>1269.9269999999999</v>
      </c>
      <c r="E344" s="12">
        <v>-21.123232468785986</v>
      </c>
      <c r="F344" s="87"/>
      <c r="G344" s="87">
        <v>529.57762000000014</v>
      </c>
      <c r="H344" s="87">
        <v>600.03180999999995</v>
      </c>
      <c r="I344" s="87">
        <v>464.32227</v>
      </c>
      <c r="J344" s="12">
        <v>-22.617057585663659</v>
      </c>
      <c r="K344" s="275"/>
    </row>
    <row r="345" spans="1:11" x14ac:dyDescent="0.2">
      <c r="A345" s="82" t="s">
        <v>180</v>
      </c>
      <c r="B345" s="87">
        <v>6.0000000000000001E-3</v>
      </c>
      <c r="C345" s="87">
        <v>6.0000000000000001E-3</v>
      </c>
      <c r="D345" s="87">
        <v>0</v>
      </c>
      <c r="E345" s="12" t="s">
        <v>534</v>
      </c>
      <c r="F345" s="92"/>
      <c r="G345" s="87">
        <v>4.8229999999999995E-2</v>
      </c>
      <c r="H345" s="87">
        <v>4.8280000000000003E-2</v>
      </c>
      <c r="I345" s="87">
        <v>0</v>
      </c>
      <c r="J345" s="12" t="s">
        <v>534</v>
      </c>
      <c r="K345" s="275"/>
    </row>
    <row r="346" spans="1:11" x14ac:dyDescent="0.2">
      <c r="A346" s="82" t="s">
        <v>384</v>
      </c>
      <c r="B346" s="87">
        <v>173587.12150000001</v>
      </c>
      <c r="C346" s="87">
        <v>195698.09400000001</v>
      </c>
      <c r="D346" s="87">
        <v>211410.353</v>
      </c>
      <c r="E346" s="12">
        <v>8.0288257687374198</v>
      </c>
      <c r="F346" s="92"/>
      <c r="G346" s="87">
        <v>53915.561689999995</v>
      </c>
      <c r="H346" s="87">
        <v>62938.293080000003</v>
      </c>
      <c r="I346" s="87">
        <v>63872.532139999996</v>
      </c>
      <c r="J346" s="12">
        <v>1.4843730490315323</v>
      </c>
      <c r="K346" s="275"/>
    </row>
    <row r="347" spans="1:11" x14ac:dyDescent="0.2">
      <c r="A347" s="82" t="s">
        <v>385</v>
      </c>
      <c r="B347" s="87">
        <v>21</v>
      </c>
      <c r="C347" s="87">
        <v>4</v>
      </c>
      <c r="D347" s="87">
        <v>11.811</v>
      </c>
      <c r="E347" s="12">
        <v>195.27499999999998</v>
      </c>
      <c r="F347" s="92"/>
      <c r="G347" s="87">
        <v>27.614570000000001</v>
      </c>
      <c r="H347" s="87">
        <v>5.9</v>
      </c>
      <c r="I347" s="87">
        <v>33.5608</v>
      </c>
      <c r="J347" s="12">
        <v>468.8271186440677</v>
      </c>
      <c r="K347" s="275"/>
    </row>
    <row r="348" spans="1:11" x14ac:dyDescent="0.2">
      <c r="A348" s="82" t="s">
        <v>181</v>
      </c>
      <c r="B348" s="87">
        <v>1625534.38344</v>
      </c>
      <c r="C348" s="87">
        <v>1129161.5252650001</v>
      </c>
      <c r="D348" s="87">
        <v>774302.93088999996</v>
      </c>
      <c r="E348" s="12">
        <v>-31.426734478197815</v>
      </c>
      <c r="F348" s="92"/>
      <c r="G348" s="87">
        <v>504468.81566999992</v>
      </c>
      <c r="H348" s="87">
        <v>485673.77288000006</v>
      </c>
      <c r="I348" s="87">
        <v>360447.28095999995</v>
      </c>
      <c r="J348" s="12">
        <v>-25.784075425242492</v>
      </c>
      <c r="K348" s="275"/>
    </row>
    <row r="349" spans="1:11" x14ac:dyDescent="0.2">
      <c r="A349" s="82"/>
      <c r="B349" s="87"/>
      <c r="C349" s="87"/>
      <c r="D349" s="87"/>
      <c r="E349" s="12"/>
      <c r="F349" s="87"/>
      <c r="G349" s="87"/>
      <c r="H349" s="87"/>
      <c r="I349" s="93"/>
      <c r="J349" s="12"/>
      <c r="K349" s="275"/>
    </row>
    <row r="350" spans="1:11" s="20" customFormat="1" x14ac:dyDescent="0.2">
      <c r="A350" s="90" t="s">
        <v>320</v>
      </c>
      <c r="B350" s="21">
        <v>20532.416177300001</v>
      </c>
      <c r="C350" s="21">
        <v>20087.664809299997</v>
      </c>
      <c r="D350" s="21">
        <v>19563.502601000004</v>
      </c>
      <c r="E350" s="16">
        <v>-2.6093735298556027</v>
      </c>
      <c r="F350" s="21"/>
      <c r="G350" s="21">
        <v>74337.49454</v>
      </c>
      <c r="H350" s="21">
        <v>71153.061790000007</v>
      </c>
      <c r="I350" s="21">
        <v>70558.77784000001</v>
      </c>
      <c r="J350" s="16">
        <v>-0.83521908270645895</v>
      </c>
      <c r="K350" s="275"/>
    </row>
    <row r="351" spans="1:11" x14ac:dyDescent="0.2">
      <c r="A351" s="82" t="s">
        <v>174</v>
      </c>
      <c r="B351" s="13">
        <v>96.523899999999998</v>
      </c>
      <c r="C351" s="92">
        <v>165.59899999999999</v>
      </c>
      <c r="D351" s="92">
        <v>28.681000000000001</v>
      </c>
      <c r="E351" s="12">
        <v>-82.680450968906811</v>
      </c>
      <c r="F351" s="13"/>
      <c r="G351" s="92">
        <v>944.52130999999986</v>
      </c>
      <c r="H351" s="92">
        <v>1099.88509</v>
      </c>
      <c r="I351" s="92">
        <v>384.62003999999996</v>
      </c>
      <c r="J351" s="12">
        <v>-65.030888817667318</v>
      </c>
      <c r="K351" s="275"/>
    </row>
    <row r="352" spans="1:11" x14ac:dyDescent="0.2">
      <c r="A352" s="82" t="s">
        <v>175</v>
      </c>
      <c r="B352" s="13">
        <v>15087.2222943</v>
      </c>
      <c r="C352" s="92">
        <v>13957.694730099998</v>
      </c>
      <c r="D352" s="92">
        <v>14610.913961700002</v>
      </c>
      <c r="E352" s="12">
        <v>4.679993682562241</v>
      </c>
      <c r="F352" s="92"/>
      <c r="G352" s="92">
        <v>53577.261810000004</v>
      </c>
      <c r="H352" s="92">
        <v>51444.591010000004</v>
      </c>
      <c r="I352" s="92">
        <v>50963.75910000001</v>
      </c>
      <c r="J352" s="12">
        <v>-0.93465979719135817</v>
      </c>
      <c r="K352" s="275"/>
    </row>
    <row r="353" spans="1:12" x14ac:dyDescent="0.2">
      <c r="A353" s="82" t="s">
        <v>176</v>
      </c>
      <c r="B353" s="13">
        <v>648.79913729999998</v>
      </c>
      <c r="C353" s="92">
        <v>544.28570020000006</v>
      </c>
      <c r="D353" s="92">
        <v>485.60187810000002</v>
      </c>
      <c r="E353" s="12">
        <v>-10.781804864327029</v>
      </c>
      <c r="F353" s="92"/>
      <c r="G353" s="92">
        <v>7922.331979999999</v>
      </c>
      <c r="H353" s="92">
        <v>7071.1718199999996</v>
      </c>
      <c r="I353" s="92">
        <v>5910.7661799999996</v>
      </c>
      <c r="J353" s="12">
        <v>-16.41037255972094</v>
      </c>
      <c r="K353" s="275"/>
    </row>
    <row r="354" spans="1:12" x14ac:dyDescent="0.2">
      <c r="A354" s="82" t="s">
        <v>177</v>
      </c>
      <c r="B354" s="13">
        <v>4699.8708456999993</v>
      </c>
      <c r="C354" s="92">
        <v>5420.0853790000001</v>
      </c>
      <c r="D354" s="92">
        <v>4438.3057612000002</v>
      </c>
      <c r="E354" s="12">
        <v>-18.113729750529089</v>
      </c>
      <c r="F354" s="92"/>
      <c r="G354" s="92">
        <v>11893.379440000001</v>
      </c>
      <c r="H354" s="92">
        <v>11537.41387</v>
      </c>
      <c r="I354" s="92">
        <v>13299.632520000001</v>
      </c>
      <c r="J354" s="12">
        <v>15.273948476288822</v>
      </c>
      <c r="K354" s="275"/>
    </row>
    <row r="355" spans="1:12" x14ac:dyDescent="0.2">
      <c r="A355" s="82"/>
      <c r="B355" s="92"/>
      <c r="C355" s="92"/>
      <c r="D355" s="92"/>
      <c r="E355" s="12"/>
      <c r="F355" s="92"/>
      <c r="G355" s="92"/>
      <c r="H355" s="92"/>
      <c r="I355" s="92"/>
      <c r="J355" s="12"/>
      <c r="K355" s="275"/>
    </row>
    <row r="356" spans="1:12" s="20" customFormat="1" x14ac:dyDescent="0.2">
      <c r="A356" s="90" t="s">
        <v>182</v>
      </c>
      <c r="B356" s="21">
        <v>2023.5607699999998</v>
      </c>
      <c r="C356" s="21">
        <v>3053.0700699999998</v>
      </c>
      <c r="D356" s="21">
        <v>3459.7904280000002</v>
      </c>
      <c r="E356" s="16">
        <v>13.321684359507685</v>
      </c>
      <c r="F356" s="21"/>
      <c r="G356" s="21">
        <v>6351.3081099999999</v>
      </c>
      <c r="H356" s="21">
        <v>7526.9736400000011</v>
      </c>
      <c r="I356" s="21">
        <v>7950.4817100000018</v>
      </c>
      <c r="J356" s="16">
        <v>5.6265385034615321</v>
      </c>
      <c r="K356" s="275"/>
    </row>
    <row r="357" spans="1:12" x14ac:dyDescent="0.2">
      <c r="A357" s="82" t="s">
        <v>183</v>
      </c>
      <c r="B357" s="92">
        <v>132.85103000000004</v>
      </c>
      <c r="C357" s="92">
        <v>102.79948</v>
      </c>
      <c r="D357" s="92">
        <v>113.807648</v>
      </c>
      <c r="E357" s="12">
        <v>10.708388797297403</v>
      </c>
      <c r="F357" s="92"/>
      <c r="G357" s="92">
        <v>2046.3337300000003</v>
      </c>
      <c r="H357" s="92">
        <v>1829.9995200000005</v>
      </c>
      <c r="I357" s="92">
        <v>1794.2612900000001</v>
      </c>
      <c r="J357" s="12">
        <v>-1.9529092554079028</v>
      </c>
      <c r="K357" s="275"/>
    </row>
    <row r="358" spans="1:12" x14ac:dyDescent="0.2">
      <c r="A358" s="82" t="s">
        <v>184</v>
      </c>
      <c r="B358" s="92">
        <v>1.0715999999999999</v>
      </c>
      <c r="C358" s="92">
        <v>1.5662399999999999</v>
      </c>
      <c r="D358" s="92">
        <v>1.5490500000000003</v>
      </c>
      <c r="E358" s="12">
        <v>-1.0975329451424756</v>
      </c>
      <c r="F358" s="92"/>
      <c r="G358" s="92">
        <v>363.39645999999999</v>
      </c>
      <c r="H358" s="92">
        <v>531.37009999999998</v>
      </c>
      <c r="I358" s="92">
        <v>643.34418000000005</v>
      </c>
      <c r="J358" s="12">
        <v>21.072709962416042</v>
      </c>
      <c r="K358" s="275"/>
    </row>
    <row r="359" spans="1:12" x14ac:dyDescent="0.2">
      <c r="A359" s="82" t="s">
        <v>387</v>
      </c>
      <c r="B359" s="92">
        <v>1889.6381399999998</v>
      </c>
      <c r="C359" s="92">
        <v>2948.70435</v>
      </c>
      <c r="D359" s="92">
        <v>3344.4337300000002</v>
      </c>
      <c r="E359" s="12">
        <v>13.420449561177605</v>
      </c>
      <c r="F359" s="92"/>
      <c r="G359" s="92">
        <v>3941.5779200000002</v>
      </c>
      <c r="H359" s="92">
        <v>5165.6040200000007</v>
      </c>
      <c r="I359" s="92">
        <v>5512.8762400000014</v>
      </c>
      <c r="J359" s="12">
        <v>6.7227805045730236</v>
      </c>
      <c r="K359" s="275"/>
    </row>
    <row r="360" spans="1:12" x14ac:dyDescent="0.2">
      <c r="A360" s="82"/>
      <c r="B360" s="87"/>
      <c r="C360" s="87"/>
      <c r="D360" s="87"/>
      <c r="E360" s="12"/>
      <c r="F360" s="87"/>
      <c r="G360" s="87"/>
      <c r="H360" s="87"/>
      <c r="I360" s="92"/>
      <c r="J360" s="12"/>
      <c r="K360" s="275"/>
    </row>
    <row r="361" spans="1:12" s="20" customFormat="1" x14ac:dyDescent="0.2">
      <c r="A361" s="90" t="s">
        <v>346</v>
      </c>
      <c r="B361" s="21"/>
      <c r="C361" s="21"/>
      <c r="D361" s="21"/>
      <c r="E361" s="16"/>
      <c r="F361" s="21"/>
      <c r="G361" s="21">
        <v>1514.9270799999999</v>
      </c>
      <c r="H361" s="21">
        <v>1212.73551</v>
      </c>
      <c r="I361" s="21">
        <v>1236.4340100000002</v>
      </c>
      <c r="J361" s="16">
        <v>1.9541359022298366</v>
      </c>
      <c r="K361" s="275"/>
    </row>
    <row r="362" spans="1:12" ht="22.5" x14ac:dyDescent="0.2">
      <c r="A362" s="94" t="s">
        <v>185</v>
      </c>
      <c r="B362" s="92">
        <v>15.2435607</v>
      </c>
      <c r="C362" s="92">
        <v>6.5083190000000002</v>
      </c>
      <c r="D362" s="92">
        <v>7.5791832000000001</v>
      </c>
      <c r="E362" s="12">
        <v>16.453775544806575</v>
      </c>
      <c r="F362" s="92"/>
      <c r="G362" s="92">
        <v>398.96778999999998</v>
      </c>
      <c r="H362" s="92">
        <v>290.80447999999996</v>
      </c>
      <c r="I362" s="92">
        <v>160.27185</v>
      </c>
      <c r="J362" s="12">
        <v>-44.88673283162624</v>
      </c>
      <c r="K362" s="275"/>
    </row>
    <row r="363" spans="1:12" x14ac:dyDescent="0.2">
      <c r="A363" s="82" t="s">
        <v>186</v>
      </c>
      <c r="B363" s="92">
        <v>323.8483354</v>
      </c>
      <c r="C363" s="92">
        <v>233.9702939</v>
      </c>
      <c r="D363" s="92">
        <v>244.8142239</v>
      </c>
      <c r="E363" s="12">
        <v>4.6347464967645635</v>
      </c>
      <c r="F363" s="92"/>
      <c r="G363" s="92">
        <v>1115.95929</v>
      </c>
      <c r="H363" s="92">
        <v>921.93102999999996</v>
      </c>
      <c r="I363" s="92">
        <v>1076.1621600000001</v>
      </c>
      <c r="J363" s="12">
        <v>16.729139705819435</v>
      </c>
      <c r="K363" s="275"/>
    </row>
    <row r="364" spans="1:12" x14ac:dyDescent="0.2">
      <c r="A364" s="82"/>
      <c r="B364" s="87"/>
      <c r="C364" s="87"/>
      <c r="D364" s="87"/>
      <c r="E364" s="12"/>
      <c r="F364" s="87"/>
      <c r="G364" s="87"/>
      <c r="H364" s="87"/>
      <c r="J364" s="12"/>
      <c r="K364" s="275"/>
    </row>
    <row r="365" spans="1:12" s="21" customFormat="1" x14ac:dyDescent="0.2">
      <c r="A365" s="85" t="s">
        <v>373</v>
      </c>
      <c r="B365" s="85"/>
      <c r="C365" s="85"/>
      <c r="D365" s="85"/>
      <c r="E365" s="16"/>
      <c r="F365" s="85"/>
      <c r="G365" s="85">
        <v>22137.274470000004</v>
      </c>
      <c r="H365" s="85">
        <v>17809.637289999999</v>
      </c>
      <c r="I365" s="85">
        <v>14331.712100000001</v>
      </c>
      <c r="J365" s="16">
        <v>-19.528332516647211</v>
      </c>
      <c r="K365" s="275"/>
    </row>
    <row r="366" spans="1:12" x14ac:dyDescent="0.2">
      <c r="A366" s="82" t="s">
        <v>187</v>
      </c>
      <c r="B366" s="92">
        <v>3897</v>
      </c>
      <c r="C366" s="92">
        <v>15</v>
      </c>
      <c r="D366" s="92">
        <v>5</v>
      </c>
      <c r="E366" s="12">
        <v>-66.666666666666671</v>
      </c>
      <c r="F366" s="92"/>
      <c r="G366" s="92">
        <v>598.26979000000006</v>
      </c>
      <c r="H366" s="92">
        <v>231.79883000000001</v>
      </c>
      <c r="I366" s="92">
        <v>165.58294000000001</v>
      </c>
      <c r="J366" s="12">
        <v>-28.566101908279691</v>
      </c>
      <c r="K366" s="275"/>
    </row>
    <row r="367" spans="1:12" x14ac:dyDescent="0.2">
      <c r="A367" s="82" t="s">
        <v>188</v>
      </c>
      <c r="B367" s="92">
        <v>2</v>
      </c>
      <c r="C367" s="92">
        <v>2</v>
      </c>
      <c r="D367" s="92">
        <v>5</v>
      </c>
      <c r="E367" s="12">
        <v>150</v>
      </c>
      <c r="F367" s="92"/>
      <c r="G367" s="92">
        <v>206.74348000000001</v>
      </c>
      <c r="H367" s="92">
        <v>2.9910700000000001</v>
      </c>
      <c r="I367" s="92">
        <v>314.87482999999997</v>
      </c>
      <c r="J367" s="12">
        <v>10427.163523421383</v>
      </c>
      <c r="K367" s="275"/>
    </row>
    <row r="368" spans="1:12" ht="11.25" customHeight="1" x14ac:dyDescent="0.2">
      <c r="A368" s="94" t="s">
        <v>189</v>
      </c>
      <c r="B368" s="92">
        <v>0</v>
      </c>
      <c r="C368" s="92">
        <v>0</v>
      </c>
      <c r="D368" s="92">
        <v>0</v>
      </c>
      <c r="E368" s="12" t="s">
        <v>534</v>
      </c>
      <c r="F368" s="92"/>
      <c r="G368" s="92">
        <v>0</v>
      </c>
      <c r="H368" s="92">
        <v>0</v>
      </c>
      <c r="I368" s="92">
        <v>0</v>
      </c>
      <c r="J368" s="12" t="s">
        <v>534</v>
      </c>
      <c r="K368" s="275"/>
      <c r="L368" s="22"/>
    </row>
    <row r="369" spans="1:16" ht="12.75" x14ac:dyDescent="0.2">
      <c r="A369" s="82" t="s">
        <v>190</v>
      </c>
      <c r="B369" s="92"/>
      <c r="C369" s="92"/>
      <c r="D369" s="92"/>
      <c r="E369" s="12"/>
      <c r="F369" s="87"/>
      <c r="G369" s="92">
        <v>21332.261200000004</v>
      </c>
      <c r="H369" s="92">
        <v>17574.847389999999</v>
      </c>
      <c r="I369" s="92">
        <v>13851.254330000002</v>
      </c>
      <c r="J369" s="12">
        <v>-21.187057715896316</v>
      </c>
      <c r="K369" s="275"/>
      <c r="L369" s="234"/>
    </row>
    <row r="370" spans="1:16" ht="12.75" x14ac:dyDescent="0.2">
      <c r="B370" s="92"/>
      <c r="C370" s="92"/>
      <c r="D370" s="92"/>
      <c r="F370" s="87"/>
      <c r="G370" s="87"/>
      <c r="H370" s="87"/>
      <c r="I370" s="92"/>
      <c r="K370" s="275"/>
      <c r="L370" s="234"/>
    </row>
    <row r="371" spans="1:16" ht="12.75" x14ac:dyDescent="0.2">
      <c r="A371" s="95"/>
      <c r="B371" s="95"/>
      <c r="C371" s="96"/>
      <c r="D371" s="96"/>
      <c r="E371" s="96"/>
      <c r="F371" s="96"/>
      <c r="G371" s="96"/>
      <c r="H371" s="96"/>
      <c r="I371" s="96"/>
      <c r="J371" s="96"/>
      <c r="K371" s="275"/>
      <c r="L371" s="234"/>
    </row>
    <row r="372" spans="1:16" ht="12.75" x14ac:dyDescent="0.2">
      <c r="A372" s="9" t="s">
        <v>412</v>
      </c>
      <c r="B372" s="87"/>
      <c r="C372" s="87"/>
      <c r="E372" s="87"/>
      <c r="F372" s="87"/>
      <c r="G372" s="87"/>
      <c r="I372" s="91"/>
      <c r="J372" s="87"/>
      <c r="K372" s="275"/>
      <c r="L372" s="22"/>
    </row>
    <row r="373" spans="1:16" ht="20.100000000000001" customHeight="1" x14ac:dyDescent="0.2">
      <c r="A373" s="401" t="s">
        <v>200</v>
      </c>
      <c r="B373" s="401"/>
      <c r="C373" s="401"/>
      <c r="D373" s="401"/>
      <c r="E373" s="401"/>
      <c r="F373" s="401"/>
      <c r="G373" s="401"/>
      <c r="H373" s="401"/>
      <c r="I373" s="401"/>
      <c r="J373" s="401"/>
      <c r="K373" s="275"/>
      <c r="L373" s="234"/>
      <c r="M373" s="106"/>
    </row>
    <row r="374" spans="1:16" ht="20.100000000000001" customHeight="1" x14ac:dyDescent="0.2">
      <c r="A374" s="402" t="s">
        <v>224</v>
      </c>
      <c r="B374" s="402"/>
      <c r="C374" s="402"/>
      <c r="D374" s="402"/>
      <c r="E374" s="402"/>
      <c r="F374" s="402"/>
      <c r="G374" s="402"/>
      <c r="H374" s="402"/>
      <c r="I374" s="402"/>
      <c r="J374" s="402"/>
      <c r="K374" s="275"/>
      <c r="L374" s="234"/>
      <c r="M374" s="106"/>
      <c r="N374" s="106"/>
    </row>
    <row r="375" spans="1:16" s="20" customFormat="1" ht="12.75" x14ac:dyDescent="0.2">
      <c r="A375" s="17"/>
      <c r="B375" s="403" t="s">
        <v>100</v>
      </c>
      <c r="C375" s="403"/>
      <c r="D375" s="403"/>
      <c r="E375" s="403"/>
      <c r="F375" s="352"/>
      <c r="G375" s="403" t="s">
        <v>422</v>
      </c>
      <c r="H375" s="403"/>
      <c r="I375" s="403"/>
      <c r="J375" s="403"/>
      <c r="K375" s="275"/>
      <c r="L375" s="22"/>
      <c r="M375" s="22"/>
      <c r="N375" s="106"/>
    </row>
    <row r="376" spans="1:16" s="20" customFormat="1" ht="12.75" x14ac:dyDescent="0.2">
      <c r="A376" s="17" t="s">
        <v>257</v>
      </c>
      <c r="B376" s="407">
        <v>2017</v>
      </c>
      <c r="C376" s="404" t="s">
        <v>520</v>
      </c>
      <c r="D376" s="404"/>
      <c r="E376" s="404"/>
      <c r="F376" s="352"/>
      <c r="G376" s="407">
        <v>2017</v>
      </c>
      <c r="H376" s="404" t="s">
        <v>520</v>
      </c>
      <c r="I376" s="404"/>
      <c r="J376" s="404"/>
      <c r="K376" s="275"/>
      <c r="L376" s="234"/>
      <c r="M376" s="234"/>
      <c r="N376" s="27"/>
      <c r="O376" s="27"/>
    </row>
    <row r="377" spans="1:16" s="20" customFormat="1" ht="12.75" x14ac:dyDescent="0.2">
      <c r="A377" s="121"/>
      <c r="B377" s="408"/>
      <c r="C377" s="244">
        <v>2018</v>
      </c>
      <c r="D377" s="244">
        <v>2019</v>
      </c>
      <c r="E377" s="353" t="s">
        <v>531</v>
      </c>
      <c r="F377" s="123"/>
      <c r="G377" s="408"/>
      <c r="H377" s="244">
        <v>2018</v>
      </c>
      <c r="I377" s="244">
        <v>2019</v>
      </c>
      <c r="J377" s="353" t="s">
        <v>531</v>
      </c>
      <c r="K377" s="275"/>
      <c r="L377" s="234"/>
      <c r="M377" s="234"/>
      <c r="N377" s="249"/>
      <c r="O377" s="249"/>
    </row>
    <row r="378" spans="1:16" ht="12.75" x14ac:dyDescent="0.2">
      <c r="A378" s="9"/>
      <c r="B378" s="9"/>
      <c r="C378" s="9"/>
      <c r="D378" s="9"/>
      <c r="E378" s="9"/>
      <c r="F378" s="9"/>
      <c r="G378" s="9"/>
      <c r="H378" s="9"/>
      <c r="I378" s="9"/>
      <c r="J378" s="9"/>
      <c r="K378" s="275"/>
      <c r="L378" s="234"/>
      <c r="M378" s="234"/>
      <c r="N378" s="249"/>
      <c r="O378" s="249"/>
    </row>
    <row r="379" spans="1:16" s="21" customFormat="1" ht="12.75" x14ac:dyDescent="0.2">
      <c r="A379" s="85" t="s">
        <v>406</v>
      </c>
      <c r="B379" s="85"/>
      <c r="C379" s="85"/>
      <c r="D379" s="85"/>
      <c r="E379" s="85"/>
      <c r="F379" s="85"/>
      <c r="G379" s="85">
        <v>5844993</v>
      </c>
      <c r="H379" s="85">
        <v>6559017</v>
      </c>
      <c r="I379" s="85">
        <v>6348174</v>
      </c>
      <c r="J379" s="16">
        <v>-3.2145518147002861</v>
      </c>
      <c r="K379" s="275"/>
      <c r="L379" s="207"/>
      <c r="M379" s="22"/>
      <c r="N379" s="27"/>
      <c r="O379" s="27"/>
    </row>
    <row r="380" spans="1:16" ht="12.75" x14ac:dyDescent="0.2">
      <c r="A380" s="9"/>
      <c r="B380" s="11"/>
      <c r="C380" s="11"/>
      <c r="D380" s="11"/>
      <c r="E380" s="12"/>
      <c r="F380" s="12"/>
      <c r="G380" s="11"/>
      <c r="H380" s="11"/>
      <c r="I380" s="11"/>
      <c r="J380" s="12"/>
      <c r="K380" s="275"/>
      <c r="L380" s="208"/>
      <c r="M380" s="234"/>
      <c r="N380" s="27"/>
      <c r="O380" s="27"/>
    </row>
    <row r="381" spans="1:16" s="20" customFormat="1" ht="12.75" x14ac:dyDescent="0.2">
      <c r="A381" s="17" t="s">
        <v>254</v>
      </c>
      <c r="B381" s="18"/>
      <c r="C381" s="18"/>
      <c r="D381" s="18"/>
      <c r="E381" s="16"/>
      <c r="F381" s="16"/>
      <c r="G381" s="18">
        <v>1199189</v>
      </c>
      <c r="H381" s="18">
        <v>1398843</v>
      </c>
      <c r="I381" s="18">
        <v>1385094</v>
      </c>
      <c r="J381" s="16">
        <v>-0.98288371175321743</v>
      </c>
      <c r="K381" s="275"/>
      <c r="L381" s="207"/>
      <c r="M381" s="22"/>
      <c r="N381" s="27"/>
      <c r="O381" s="27"/>
    </row>
    <row r="382" spans="1:16" ht="12.75" x14ac:dyDescent="0.2">
      <c r="A382" s="17"/>
      <c r="B382" s="11"/>
      <c r="C382" s="11"/>
      <c r="D382" s="11"/>
      <c r="E382" s="12"/>
      <c r="F382" s="12"/>
      <c r="G382" s="11"/>
      <c r="H382" s="11"/>
      <c r="I382" s="11"/>
      <c r="J382" s="12"/>
      <c r="K382" s="275"/>
      <c r="L382" s="208"/>
      <c r="M382" s="234"/>
      <c r="N382" s="249"/>
      <c r="O382" s="249"/>
    </row>
    <row r="383" spans="1:16" ht="12.75" x14ac:dyDescent="0.2">
      <c r="A383" s="9" t="s">
        <v>77</v>
      </c>
      <c r="B383" s="11">
        <v>1594572.6912811003</v>
      </c>
      <c r="C383" s="11">
        <v>1918283.0260534</v>
      </c>
      <c r="D383" s="11">
        <v>2409228.0258109001</v>
      </c>
      <c r="E383" s="12">
        <v>25.592938742076598</v>
      </c>
      <c r="F383" s="12"/>
      <c r="G383" s="92">
        <v>287108.50027000002</v>
      </c>
      <c r="H383" s="92">
        <v>381986.18716000003</v>
      </c>
      <c r="I383" s="92">
        <v>457854.84879999998</v>
      </c>
      <c r="J383" s="12">
        <v>19.861624370260628</v>
      </c>
      <c r="K383" s="275"/>
      <c r="L383" s="208"/>
      <c r="M383" s="234"/>
      <c r="N383" s="249"/>
      <c r="O383" s="249"/>
      <c r="P383" s="22"/>
    </row>
    <row r="384" spans="1:16" ht="12.75" x14ac:dyDescent="0.2">
      <c r="A384" s="9" t="s">
        <v>407</v>
      </c>
      <c r="B384" s="11">
        <v>1422553.4691499998</v>
      </c>
      <c r="C384" s="11">
        <v>1218612.3144099999</v>
      </c>
      <c r="D384" s="11">
        <v>1144211.3390000004</v>
      </c>
      <c r="E384" s="12">
        <v>-6.1053851606629621</v>
      </c>
      <c r="F384" s="12"/>
      <c r="G384" s="92">
        <v>304962.73136000009</v>
      </c>
      <c r="H384" s="92">
        <v>293739.78447999997</v>
      </c>
      <c r="I384" s="92">
        <v>285480.14273000002</v>
      </c>
      <c r="J384" s="12">
        <v>-2.8118907231520609</v>
      </c>
      <c r="K384" s="275"/>
      <c r="L384" s="208"/>
      <c r="M384" s="234"/>
      <c r="N384" s="186"/>
      <c r="O384" s="186"/>
      <c r="P384" s="234"/>
    </row>
    <row r="385" spans="1:16" ht="12.75" x14ac:dyDescent="0.2">
      <c r="A385" s="9" t="s">
        <v>295</v>
      </c>
      <c r="B385" s="11">
        <v>3467.6089999999999</v>
      </c>
      <c r="C385" s="11">
        <v>24131.721000000001</v>
      </c>
      <c r="D385" s="11">
        <v>12067.4</v>
      </c>
      <c r="E385" s="12">
        <v>-49.993620430138407</v>
      </c>
      <c r="F385" s="12"/>
      <c r="G385" s="92">
        <v>1004.99122</v>
      </c>
      <c r="H385" s="92">
        <v>7128.0581400000001</v>
      </c>
      <c r="I385" s="92">
        <v>3084.8897999999999</v>
      </c>
      <c r="J385" s="12">
        <v>-56.721876569878823</v>
      </c>
      <c r="K385" s="275"/>
      <c r="L385" s="208"/>
      <c r="M385" s="234"/>
      <c r="N385" s="249"/>
      <c r="O385" s="28"/>
      <c r="P385" s="234"/>
    </row>
    <row r="386" spans="1:16" ht="12.75" x14ac:dyDescent="0.2">
      <c r="A386" s="9" t="s">
        <v>78</v>
      </c>
      <c r="B386" s="11">
        <v>11255.974</v>
      </c>
      <c r="C386" s="11">
        <v>32914.6334231</v>
      </c>
      <c r="D386" s="11">
        <v>52110.485612999997</v>
      </c>
      <c r="E386" s="12">
        <v>58.320115381956668</v>
      </c>
      <c r="F386" s="12"/>
      <c r="G386" s="92">
        <v>2441.4951500000002</v>
      </c>
      <c r="H386" s="92">
        <v>7567.88015</v>
      </c>
      <c r="I386" s="92">
        <v>15486.633300000003</v>
      </c>
      <c r="J386" s="12">
        <v>104.63634456473261</v>
      </c>
      <c r="K386" s="275"/>
      <c r="L386" s="234"/>
      <c r="M386" s="234"/>
      <c r="N386" s="27"/>
      <c r="O386" s="27"/>
      <c r="P386" s="234"/>
    </row>
    <row r="387" spans="1:16" ht="12.75" x14ac:dyDescent="0.2">
      <c r="A387" s="10" t="s">
        <v>30</v>
      </c>
      <c r="B387" s="11">
        <v>110551.8498344</v>
      </c>
      <c r="C387" s="11">
        <v>129767.26373079998</v>
      </c>
      <c r="D387" s="11">
        <v>76983.057140399993</v>
      </c>
      <c r="E387" s="12">
        <v>-40.676057329759175</v>
      </c>
      <c r="F387" s="12"/>
      <c r="G387" s="92">
        <v>45906.603420000007</v>
      </c>
      <c r="H387" s="92">
        <v>57073.210969999993</v>
      </c>
      <c r="I387" s="92">
        <v>30929.049930000001</v>
      </c>
      <c r="J387" s="12">
        <v>-45.808113115875727</v>
      </c>
      <c r="K387" s="275"/>
      <c r="L387" s="234"/>
      <c r="M387" s="234"/>
      <c r="N387" s="249"/>
      <c r="O387" s="249"/>
      <c r="P387" s="22"/>
    </row>
    <row r="388" spans="1:16" ht="12.75" x14ac:dyDescent="0.2">
      <c r="A388" s="10" t="s">
        <v>465</v>
      </c>
      <c r="B388" s="11">
        <v>234489.2148015</v>
      </c>
      <c r="C388" s="11">
        <v>246344.18094899997</v>
      </c>
      <c r="D388" s="11">
        <v>259914.87218950002</v>
      </c>
      <c r="E388" s="12">
        <v>5.5088336928525052</v>
      </c>
      <c r="F388" s="16"/>
      <c r="G388" s="92">
        <v>77335.49493999999</v>
      </c>
      <c r="H388" s="92">
        <v>87731.605869999985</v>
      </c>
      <c r="I388" s="92">
        <v>88498.510229999985</v>
      </c>
      <c r="J388" s="12">
        <v>0.87414832134315645</v>
      </c>
      <c r="K388" s="275"/>
      <c r="L388" s="234"/>
      <c r="M388" s="234"/>
      <c r="N388" s="249"/>
      <c r="O388" s="249"/>
      <c r="P388" s="22"/>
    </row>
    <row r="389" spans="1:16" ht="12.75" x14ac:dyDescent="0.2">
      <c r="A389" s="10" t="s">
        <v>423</v>
      </c>
      <c r="B389" s="11">
        <v>5699.7244938999993</v>
      </c>
      <c r="C389" s="11">
        <v>23777.7101874</v>
      </c>
      <c r="D389" s="11">
        <v>17275.016449900002</v>
      </c>
      <c r="E389" s="12">
        <v>-27.347855139330562</v>
      </c>
      <c r="F389" s="16"/>
      <c r="G389" s="92">
        <v>10534.94744</v>
      </c>
      <c r="H389" s="92">
        <v>41071.038479999996</v>
      </c>
      <c r="I389" s="92">
        <v>28099.085609999998</v>
      </c>
      <c r="J389" s="12">
        <v>-31.584185231441936</v>
      </c>
      <c r="K389" s="275"/>
      <c r="L389" s="234"/>
      <c r="M389" s="234"/>
      <c r="N389" s="249"/>
      <c r="O389" s="249"/>
      <c r="P389" s="22"/>
    </row>
    <row r="390" spans="1:16" ht="12.75" x14ac:dyDescent="0.2">
      <c r="A390" s="10" t="s">
        <v>478</v>
      </c>
      <c r="B390" s="11">
        <v>35135.547651899993</v>
      </c>
      <c r="C390" s="11">
        <v>40187.1330437</v>
      </c>
      <c r="D390" s="11">
        <v>32350.562740000001</v>
      </c>
      <c r="E390" s="12">
        <v>-19.500197476586379</v>
      </c>
      <c r="F390" s="16"/>
      <c r="G390" s="92">
        <v>16976.242920000001</v>
      </c>
      <c r="H390" s="92">
        <v>18552.826809999999</v>
      </c>
      <c r="I390" s="92">
        <v>14589.452600000001</v>
      </c>
      <c r="J390" s="12">
        <v>-21.36264328120464</v>
      </c>
      <c r="K390" s="275"/>
      <c r="L390" s="234"/>
      <c r="M390" s="234"/>
      <c r="N390" s="249"/>
      <c r="O390" s="249"/>
      <c r="P390" s="22"/>
    </row>
    <row r="391" spans="1:16" ht="12.75" x14ac:dyDescent="0.2">
      <c r="A391" s="10" t="s">
        <v>368</v>
      </c>
      <c r="B391" s="11">
        <v>2905.2832156999998</v>
      </c>
      <c r="C391" s="11">
        <v>3043.8993221000005</v>
      </c>
      <c r="D391" s="11">
        <v>2565.9854588000003</v>
      </c>
      <c r="E391" s="12">
        <v>-15.700711906932753</v>
      </c>
      <c r="F391" s="16"/>
      <c r="G391" s="92">
        <v>17400.226529999996</v>
      </c>
      <c r="H391" s="92">
        <v>18884.528360000004</v>
      </c>
      <c r="I391" s="92">
        <v>17259.141150000003</v>
      </c>
      <c r="J391" s="12">
        <v>-8.6069780458101945</v>
      </c>
      <c r="K391" s="275"/>
      <c r="L391" s="234"/>
      <c r="M391" s="234"/>
      <c r="N391" s="249"/>
      <c r="O391" s="249"/>
      <c r="P391" s="22"/>
    </row>
    <row r="392" spans="1:16" ht="12.75" x14ac:dyDescent="0.2">
      <c r="A392" s="10" t="s">
        <v>479</v>
      </c>
      <c r="B392" s="11">
        <v>7736.9575148000013</v>
      </c>
      <c r="C392" s="11">
        <v>7554.9563643999991</v>
      </c>
      <c r="D392" s="11">
        <v>6982.3063093999999</v>
      </c>
      <c r="E392" s="12">
        <v>-7.5797930177122623</v>
      </c>
      <c r="F392" s="16"/>
      <c r="G392" s="92">
        <v>8812.1574600000004</v>
      </c>
      <c r="H392" s="92">
        <v>8029.2390800000003</v>
      </c>
      <c r="I392" s="92">
        <v>6973.4129800000001</v>
      </c>
      <c r="J392" s="12">
        <v>-13.149765369796413</v>
      </c>
      <c r="K392" s="275"/>
      <c r="L392" s="234"/>
      <c r="M392" s="234"/>
      <c r="N392" s="249"/>
      <c r="O392" s="249"/>
      <c r="P392" s="22"/>
    </row>
    <row r="393" spans="1:16" ht="12.75" x14ac:dyDescent="0.2">
      <c r="A393" s="10" t="s">
        <v>170</v>
      </c>
      <c r="B393" s="11">
        <v>3968.5416963000002</v>
      </c>
      <c r="C393" s="11">
        <v>2860.7294446999999</v>
      </c>
      <c r="D393" s="11">
        <v>5544.2012769000003</v>
      </c>
      <c r="E393" s="12">
        <v>93.803761735371381</v>
      </c>
      <c r="F393" s="16"/>
      <c r="G393" s="92">
        <v>5813.1186299999999</v>
      </c>
      <c r="H393" s="92">
        <v>5194.5430500000011</v>
      </c>
      <c r="I393" s="92">
        <v>8273.3230299999996</v>
      </c>
      <c r="J393" s="12">
        <v>59.269505524648565</v>
      </c>
      <c r="K393" s="275"/>
      <c r="L393" s="234"/>
      <c r="M393" s="234"/>
      <c r="N393" s="249"/>
      <c r="O393" s="249"/>
      <c r="P393" s="22"/>
    </row>
    <row r="394" spans="1:16" ht="12.75" x14ac:dyDescent="0.2">
      <c r="A394" s="10" t="s">
        <v>367</v>
      </c>
      <c r="B394" s="11">
        <v>1759.4337840000001</v>
      </c>
      <c r="C394" s="11">
        <v>2486.2802280000001</v>
      </c>
      <c r="D394" s="11">
        <v>3179.5523954999999</v>
      </c>
      <c r="E394" s="12">
        <v>27.88391106088946</v>
      </c>
      <c r="F394" s="16"/>
      <c r="G394" s="92">
        <v>3080.6371099999997</v>
      </c>
      <c r="H394" s="92">
        <v>4369.1958900000009</v>
      </c>
      <c r="I394" s="92">
        <v>5731.7454699999998</v>
      </c>
      <c r="J394" s="12">
        <v>31.185362577094224</v>
      </c>
      <c r="K394" s="275"/>
      <c r="L394" s="234"/>
      <c r="M394" s="234"/>
      <c r="N394" s="249"/>
      <c r="O394" s="249"/>
      <c r="P394" s="22"/>
    </row>
    <row r="395" spans="1:16" ht="12.75" x14ac:dyDescent="0.2">
      <c r="A395" s="10" t="s">
        <v>98</v>
      </c>
      <c r="B395" s="11">
        <v>2147.9542492999999</v>
      </c>
      <c r="C395" s="11">
        <v>2340.3038859000003</v>
      </c>
      <c r="D395" s="11">
        <v>2106.3764679999999</v>
      </c>
      <c r="E395" s="12">
        <v>-9.9956001145569076</v>
      </c>
      <c r="F395" s="16"/>
      <c r="G395" s="92">
        <v>2706.18453</v>
      </c>
      <c r="H395" s="92">
        <v>3567.3266599999997</v>
      </c>
      <c r="I395" s="92">
        <v>2665.4012200000002</v>
      </c>
      <c r="J395" s="12">
        <v>-25.282950678814473</v>
      </c>
      <c r="K395" s="275"/>
      <c r="L395" s="234"/>
      <c r="M395" s="234"/>
      <c r="N395" s="249"/>
      <c r="O395" s="249"/>
      <c r="P395" s="22"/>
    </row>
    <row r="396" spans="1:16" ht="12.75" x14ac:dyDescent="0.2">
      <c r="A396" s="9" t="s">
        <v>79</v>
      </c>
      <c r="B396" s="11"/>
      <c r="C396" s="11"/>
      <c r="D396" s="11"/>
      <c r="E396" s="12"/>
      <c r="F396" s="12"/>
      <c r="G396" s="92">
        <v>415105.66901999991</v>
      </c>
      <c r="H396" s="92">
        <v>463947.57490000012</v>
      </c>
      <c r="I396" s="92">
        <v>420168.36315000011</v>
      </c>
      <c r="J396" s="12">
        <v>-9.436241101041702</v>
      </c>
      <c r="K396" s="275"/>
      <c r="L396" s="234"/>
      <c r="M396" s="234"/>
      <c r="N396" s="249"/>
      <c r="O396" s="249"/>
      <c r="P396" s="234"/>
    </row>
    <row r="397" spans="1:16" ht="12.75" x14ac:dyDescent="0.2">
      <c r="A397" s="9"/>
      <c r="B397" s="11"/>
      <c r="C397" s="11"/>
      <c r="D397" s="11"/>
      <c r="E397" s="12"/>
      <c r="F397" s="12"/>
      <c r="G397" s="11"/>
      <c r="H397" s="11"/>
      <c r="I397" s="11"/>
      <c r="J397" s="12"/>
      <c r="K397" s="275"/>
      <c r="L397" s="234"/>
      <c r="M397" s="234"/>
      <c r="N397" s="249"/>
      <c r="O397" s="249"/>
      <c r="P397" s="234"/>
    </row>
    <row r="398" spans="1:16" s="20" customFormat="1" ht="12.75" x14ac:dyDescent="0.2">
      <c r="A398" s="17" t="s">
        <v>255</v>
      </c>
      <c r="B398" s="18"/>
      <c r="C398" s="18"/>
      <c r="D398" s="18"/>
      <c r="E398" s="16"/>
      <c r="F398" s="16"/>
      <c r="G398" s="18">
        <v>4645805</v>
      </c>
      <c r="H398" s="18">
        <v>5160174</v>
      </c>
      <c r="I398" s="18">
        <v>4963080</v>
      </c>
      <c r="J398" s="16">
        <v>-3.8195223649435093</v>
      </c>
      <c r="K398" s="275"/>
      <c r="L398" s="22"/>
      <c r="M398" s="22"/>
      <c r="N398" s="27"/>
      <c r="O398" s="27"/>
      <c r="P398" s="22"/>
    </row>
    <row r="399" spans="1:16" ht="12.75" x14ac:dyDescent="0.2">
      <c r="A399" s="9"/>
      <c r="B399" s="11"/>
      <c r="C399" s="11"/>
      <c r="D399" s="11"/>
      <c r="E399" s="12"/>
      <c r="F399" s="12"/>
      <c r="G399" s="11"/>
      <c r="H399" s="11"/>
      <c r="I399" s="11"/>
      <c r="J399" s="12"/>
      <c r="K399" s="275"/>
      <c r="L399" s="234"/>
      <c r="M399" s="234"/>
      <c r="N399" s="249"/>
      <c r="O399" s="249"/>
    </row>
    <row r="400" spans="1:16" ht="11.25" customHeight="1" x14ac:dyDescent="0.2">
      <c r="A400" s="9" t="s">
        <v>80</v>
      </c>
      <c r="B400" s="195">
        <v>250.99538769999998</v>
      </c>
      <c r="C400" s="195">
        <v>144.80293099999997</v>
      </c>
      <c r="D400" s="195">
        <v>291.43365</v>
      </c>
      <c r="E400" s="12">
        <v>101.26225898010316</v>
      </c>
      <c r="F400" s="12"/>
      <c r="G400" s="196">
        <v>159.08241000000001</v>
      </c>
      <c r="H400" s="196">
        <v>100.80403</v>
      </c>
      <c r="I400" s="196">
        <v>145.09414999999998</v>
      </c>
      <c r="J400" s="12">
        <v>43.936854508693727</v>
      </c>
      <c r="K400" s="275"/>
      <c r="L400" s="234"/>
      <c r="M400" s="234"/>
      <c r="N400" s="249"/>
      <c r="O400" s="249"/>
      <c r="P400" s="13"/>
    </row>
    <row r="401" spans="1:17" ht="12.75" x14ac:dyDescent="0.2">
      <c r="A401" s="9" t="s">
        <v>81</v>
      </c>
      <c r="B401" s="195">
        <v>131150.99096629999</v>
      </c>
      <c r="C401" s="195">
        <v>135848.86980759999</v>
      </c>
      <c r="D401" s="195">
        <v>126065.48449889998</v>
      </c>
      <c r="E401" s="12">
        <v>-7.2016685325067584</v>
      </c>
      <c r="F401" s="12"/>
      <c r="G401" s="196">
        <v>66373.45074</v>
      </c>
      <c r="H401" s="196">
        <v>67186.684439999983</v>
      </c>
      <c r="I401" s="196">
        <v>59584.015700000004</v>
      </c>
      <c r="J401" s="12">
        <v>-11.315737341957131</v>
      </c>
      <c r="K401" s="275"/>
      <c r="L401" s="234"/>
      <c r="M401" s="234"/>
      <c r="N401" s="249"/>
      <c r="O401" s="249"/>
    </row>
    <row r="402" spans="1:17" ht="12.75" x14ac:dyDescent="0.2">
      <c r="A402" s="9" t="s">
        <v>82</v>
      </c>
      <c r="B402" s="195">
        <v>24384.224134799999</v>
      </c>
      <c r="C402" s="195">
        <v>30720.840420799999</v>
      </c>
      <c r="D402" s="195">
        <v>27380.79</v>
      </c>
      <c r="E402" s="12">
        <v>-10.872262526185864</v>
      </c>
      <c r="F402" s="12"/>
      <c r="G402" s="196">
        <v>9475.8942500000012</v>
      </c>
      <c r="H402" s="196">
        <v>11753.760249999999</v>
      </c>
      <c r="I402" s="196">
        <v>9821.5001899999988</v>
      </c>
      <c r="J402" s="12">
        <v>-16.439505476555908</v>
      </c>
      <c r="K402" s="275"/>
      <c r="L402" s="234"/>
      <c r="M402" s="234"/>
    </row>
    <row r="403" spans="1:17" ht="12.75" x14ac:dyDescent="0.2">
      <c r="A403" s="9" t="s">
        <v>83</v>
      </c>
      <c r="B403" s="195">
        <v>15051.593035900001</v>
      </c>
      <c r="C403" s="195">
        <v>13225.0207921</v>
      </c>
      <c r="D403" s="195">
        <v>15282.8480244</v>
      </c>
      <c r="E403" s="12">
        <v>15.560105837635049</v>
      </c>
      <c r="F403" s="12"/>
      <c r="G403" s="196">
        <v>3480.4022300000001</v>
      </c>
      <c r="H403" s="196">
        <v>3631.34915</v>
      </c>
      <c r="I403" s="196">
        <v>4684.14149</v>
      </c>
      <c r="J403" s="12">
        <v>28.991768527683433</v>
      </c>
      <c r="K403" s="275"/>
      <c r="L403" s="234"/>
      <c r="M403" s="234"/>
    </row>
    <row r="404" spans="1:17" ht="12.75" x14ac:dyDescent="0.2">
      <c r="A404" s="9" t="s">
        <v>476</v>
      </c>
      <c r="B404" s="195">
        <v>762840.69438339991</v>
      </c>
      <c r="C404" s="195">
        <v>819887.52327000001</v>
      </c>
      <c r="D404" s="195">
        <v>919105.82967000012</v>
      </c>
      <c r="E404" s="12">
        <v>12.101453380371325</v>
      </c>
      <c r="F404" s="12"/>
      <c r="G404" s="196">
        <v>282786.27272999997</v>
      </c>
      <c r="H404" s="196">
        <v>344518.21730000002</v>
      </c>
      <c r="I404" s="196">
        <v>327127.29305000004</v>
      </c>
      <c r="J404" s="12">
        <v>-5.0478968532616904</v>
      </c>
      <c r="K404" s="275"/>
      <c r="L404" s="234"/>
      <c r="M404" s="234"/>
    </row>
    <row r="405" spans="1:17" ht="12.75" x14ac:dyDescent="0.2">
      <c r="A405" s="9" t="s">
        <v>409</v>
      </c>
      <c r="B405" s="195">
        <v>28631.46804</v>
      </c>
      <c r="C405" s="195">
        <v>31714.466399999998</v>
      </c>
      <c r="D405" s="195">
        <v>31582.546839999999</v>
      </c>
      <c r="E405" s="12">
        <v>-0.41596020672760403</v>
      </c>
      <c r="F405" s="12"/>
      <c r="G405" s="196">
        <v>25351.491520000003</v>
      </c>
      <c r="H405" s="196">
        <v>28764.88896</v>
      </c>
      <c r="I405" s="196">
        <v>27476.0602</v>
      </c>
      <c r="J405" s="12">
        <v>-4.4805622639191256</v>
      </c>
      <c r="K405" s="275"/>
      <c r="L405" s="234"/>
      <c r="M405" s="234"/>
    </row>
    <row r="406" spans="1:17" x14ac:dyDescent="0.2">
      <c r="A406" s="9" t="s">
        <v>408</v>
      </c>
      <c r="B406" s="195">
        <v>109899.64976459999</v>
      </c>
      <c r="C406" s="195">
        <v>92141.246255899998</v>
      </c>
      <c r="D406" s="195">
        <v>66081.634310299996</v>
      </c>
      <c r="E406" s="12">
        <v>-28.282243842486935</v>
      </c>
      <c r="F406" s="12"/>
      <c r="G406" s="196">
        <v>118249.38607000002</v>
      </c>
      <c r="H406" s="196">
        <v>100389.55370000002</v>
      </c>
      <c r="I406" s="196">
        <v>68085.28532000001</v>
      </c>
      <c r="J406" s="12">
        <v>-32.178914229001094</v>
      </c>
      <c r="K406" s="275"/>
      <c r="L406" s="13"/>
      <c r="M406" s="13"/>
    </row>
    <row r="407" spans="1:17" x14ac:dyDescent="0.2">
      <c r="A407" s="9" t="s">
        <v>84</v>
      </c>
      <c r="B407" s="195">
        <v>11815.39</v>
      </c>
      <c r="C407" s="195">
        <v>3295.3</v>
      </c>
      <c r="D407" s="195">
        <v>5063.16</v>
      </c>
      <c r="E407" s="12">
        <v>53.647922799138144</v>
      </c>
      <c r="F407" s="12"/>
      <c r="G407" s="196">
        <v>10023.189560000001</v>
      </c>
      <c r="H407" s="196">
        <v>2600.9477900000002</v>
      </c>
      <c r="I407" s="196">
        <v>3553.9763399999997</v>
      </c>
      <c r="J407" s="12">
        <v>36.641587103907227</v>
      </c>
      <c r="K407" s="275"/>
      <c r="L407" s="13"/>
      <c r="M407" s="13"/>
    </row>
    <row r="408" spans="1:17" x14ac:dyDescent="0.2">
      <c r="A408" s="9" t="s">
        <v>85</v>
      </c>
      <c r="B408" s="195">
        <v>77719.745639899993</v>
      </c>
      <c r="C408" s="195">
        <v>61635.855544999991</v>
      </c>
      <c r="D408" s="195">
        <v>26481.621137300001</v>
      </c>
      <c r="E408" s="12">
        <v>-57.035363745432363</v>
      </c>
      <c r="F408" s="12"/>
      <c r="G408" s="196">
        <v>81795.720640000014</v>
      </c>
      <c r="H408" s="196">
        <v>61792.198199999999</v>
      </c>
      <c r="I408" s="196">
        <v>24642.759690000006</v>
      </c>
      <c r="J408" s="12">
        <v>-60.119949754433549</v>
      </c>
      <c r="K408" s="275"/>
    </row>
    <row r="409" spans="1:17" x14ac:dyDescent="0.2">
      <c r="A409" s="9" t="s">
        <v>86</v>
      </c>
      <c r="B409" s="195">
        <v>98206.684597800006</v>
      </c>
      <c r="C409" s="195">
        <v>138495.72313029997</v>
      </c>
      <c r="D409" s="195">
        <v>206166.89815939992</v>
      </c>
      <c r="E409" s="12">
        <v>48.861563014067485</v>
      </c>
      <c r="F409" s="12"/>
      <c r="G409" s="196">
        <v>95099.429749999981</v>
      </c>
      <c r="H409" s="196">
        <v>132138.02577000004</v>
      </c>
      <c r="I409" s="196">
        <v>186203.95965999996</v>
      </c>
      <c r="J409" s="12">
        <v>40.91625675118479</v>
      </c>
      <c r="K409" s="275"/>
    </row>
    <row r="410" spans="1:17" x14ac:dyDescent="0.2">
      <c r="A410" s="9" t="s">
        <v>3</v>
      </c>
      <c r="B410" s="195">
        <v>288105.9035282</v>
      </c>
      <c r="C410" s="195">
        <v>406688.17059739999</v>
      </c>
      <c r="D410" s="195">
        <v>484287.04432229995</v>
      </c>
      <c r="E410" s="12">
        <v>19.080681302067859</v>
      </c>
      <c r="F410" s="12"/>
      <c r="G410" s="196">
        <v>146065.67932999998</v>
      </c>
      <c r="H410" s="196">
        <v>164530.15297</v>
      </c>
      <c r="I410" s="196">
        <v>142156.13679000005</v>
      </c>
      <c r="J410" s="12">
        <v>-13.598732983661392</v>
      </c>
      <c r="K410" s="275"/>
    </row>
    <row r="411" spans="1:17" x14ac:dyDescent="0.2">
      <c r="A411" s="9" t="s">
        <v>63</v>
      </c>
      <c r="B411" s="195">
        <v>15245.788013200001</v>
      </c>
      <c r="C411" s="195">
        <v>13357.784892099999</v>
      </c>
      <c r="D411" s="195">
        <v>13492.038989399998</v>
      </c>
      <c r="E411" s="12">
        <v>1.005062578746859</v>
      </c>
      <c r="F411" s="12"/>
      <c r="G411" s="196">
        <v>33676.576840000002</v>
      </c>
      <c r="H411" s="196">
        <v>26268.230440000003</v>
      </c>
      <c r="I411" s="196">
        <v>32402.758109999999</v>
      </c>
      <c r="J411" s="12">
        <v>23.353410440082897</v>
      </c>
      <c r="K411" s="275"/>
    </row>
    <row r="412" spans="1:17" x14ac:dyDescent="0.2">
      <c r="A412" s="9" t="s">
        <v>64</v>
      </c>
      <c r="B412" s="195">
        <v>11797.605303899998</v>
      </c>
      <c r="C412" s="195">
        <v>8403.054715100001</v>
      </c>
      <c r="D412" s="195">
        <v>2546.2289999999998</v>
      </c>
      <c r="E412" s="12">
        <v>-69.698769241327042</v>
      </c>
      <c r="F412" s="16"/>
      <c r="G412" s="196">
        <v>35306.736989999998</v>
      </c>
      <c r="H412" s="196">
        <v>26353.389049999998</v>
      </c>
      <c r="I412" s="196">
        <v>8487.8483500000002</v>
      </c>
      <c r="J412" s="12">
        <v>-67.792194264289506</v>
      </c>
      <c r="K412" s="275"/>
    </row>
    <row r="413" spans="1:17" x14ac:dyDescent="0.2">
      <c r="A413" s="9" t="s">
        <v>66</v>
      </c>
      <c r="B413" s="195">
        <v>44384.597875999993</v>
      </c>
      <c r="C413" s="195">
        <v>51834.943813499995</v>
      </c>
      <c r="D413" s="195">
        <v>43587.662846200001</v>
      </c>
      <c r="E413" s="12">
        <v>-15.910658641732837</v>
      </c>
      <c r="F413" s="12"/>
      <c r="G413" s="196">
        <v>179709.18306000001</v>
      </c>
      <c r="H413" s="196">
        <v>203594.25063999998</v>
      </c>
      <c r="I413" s="196">
        <v>173411.72284999999</v>
      </c>
      <c r="J413" s="12">
        <v>-14.824842889777585</v>
      </c>
      <c r="K413" s="275"/>
    </row>
    <row r="414" spans="1:17" x14ac:dyDescent="0.2">
      <c r="A414" s="9"/>
      <c r="B414" s="195"/>
      <c r="C414" s="195"/>
      <c r="D414" s="195"/>
      <c r="E414" s="12"/>
      <c r="F414" s="12"/>
      <c r="G414" s="196"/>
      <c r="H414" s="196"/>
      <c r="I414" s="196"/>
      <c r="J414" s="12"/>
      <c r="K414" s="275"/>
    </row>
    <row r="415" spans="1:17" s="20" customFormat="1" ht="11.25" customHeight="1" x14ac:dyDescent="0.2">
      <c r="A415" s="17" t="s">
        <v>68</v>
      </c>
      <c r="B415" s="18">
        <v>445423.27628419996</v>
      </c>
      <c r="C415" s="18">
        <v>460818.382789</v>
      </c>
      <c r="D415" s="18">
        <v>472093.90791480005</v>
      </c>
      <c r="E415" s="16">
        <v>2.446847944206894</v>
      </c>
      <c r="F415" s="16"/>
      <c r="G415" s="18">
        <v>1439254.0798800001</v>
      </c>
      <c r="H415" s="18">
        <v>1536540.4990000003</v>
      </c>
      <c r="I415" s="18">
        <v>1575485.8726900003</v>
      </c>
      <c r="J415" s="16">
        <v>2.5346142008847892</v>
      </c>
      <c r="K415" s="275"/>
      <c r="L415" s="172"/>
      <c r="M415" s="19"/>
      <c r="N415" s="19"/>
      <c r="O415" s="172"/>
      <c r="P415" s="172"/>
      <c r="Q415" s="172"/>
    </row>
    <row r="416" spans="1:17" s="20" customFormat="1" ht="11.25" customHeight="1" x14ac:dyDescent="0.2">
      <c r="A416" s="17" t="s">
        <v>451</v>
      </c>
      <c r="B416" s="18">
        <v>93507.092320800002</v>
      </c>
      <c r="C416" s="18">
        <v>76908.041931900007</v>
      </c>
      <c r="D416" s="18">
        <v>101422.4871399</v>
      </c>
      <c r="E416" s="16">
        <v>31.875008896607824</v>
      </c>
      <c r="F416" s="16"/>
      <c r="G416" s="18">
        <v>200226.78088999999</v>
      </c>
      <c r="H416" s="18">
        <v>197173.33575000006</v>
      </c>
      <c r="I416" s="18">
        <v>265238.97987000004</v>
      </c>
      <c r="J416" s="16">
        <v>34.520714406486377</v>
      </c>
      <c r="K416" s="275"/>
    </row>
    <row r="417" spans="1:16" ht="11.25" customHeight="1" x14ac:dyDescent="0.2">
      <c r="A417" s="9" t="s">
        <v>452</v>
      </c>
      <c r="B417" s="11">
        <v>90974.367388700004</v>
      </c>
      <c r="C417" s="11">
        <v>73919.062345400002</v>
      </c>
      <c r="D417" s="11">
        <v>99185.389747599998</v>
      </c>
      <c r="E417" s="12">
        <v>34.181071296790208</v>
      </c>
      <c r="F417" s="12"/>
      <c r="G417" s="11">
        <v>182723.58027000001</v>
      </c>
      <c r="H417" s="11">
        <v>176888.56316000005</v>
      </c>
      <c r="I417" s="11">
        <v>248202.76851000002</v>
      </c>
      <c r="J417" s="12">
        <v>40.315893846395568</v>
      </c>
      <c r="K417" s="275"/>
      <c r="L417" s="234"/>
    </row>
    <row r="418" spans="1:16" ht="11.25" customHeight="1" x14ac:dyDescent="0.2">
      <c r="A418" s="336" t="s">
        <v>453</v>
      </c>
      <c r="B418" s="195">
        <v>90469.766410199998</v>
      </c>
      <c r="C418" s="195">
        <v>73389.590795399999</v>
      </c>
      <c r="D418" s="195">
        <v>98297.031339599998</v>
      </c>
      <c r="E418" s="12">
        <v>33.938655706145681</v>
      </c>
      <c r="F418" s="12"/>
      <c r="G418" s="196">
        <v>182060.49631000002</v>
      </c>
      <c r="H418" s="196">
        <v>176223.76892000006</v>
      </c>
      <c r="I418" s="196">
        <v>247282.27376000001</v>
      </c>
      <c r="J418" s="12">
        <v>40.322883385985364</v>
      </c>
      <c r="K418" s="275"/>
      <c r="L418" s="234"/>
    </row>
    <row r="419" spans="1:16" ht="11.25" customHeight="1" x14ac:dyDescent="0.2">
      <c r="A419" s="336" t="s">
        <v>461</v>
      </c>
      <c r="B419" s="195">
        <v>504.60097849999994</v>
      </c>
      <c r="C419" s="195">
        <v>529.47154999999998</v>
      </c>
      <c r="D419" s="195">
        <v>888.35840800000005</v>
      </c>
      <c r="E419" s="12">
        <v>67.782085364171138</v>
      </c>
      <c r="F419" s="12"/>
      <c r="G419" s="196">
        <v>663.08396000000016</v>
      </c>
      <c r="H419" s="196">
        <v>664.79424000000006</v>
      </c>
      <c r="I419" s="196">
        <v>920.49474999999995</v>
      </c>
      <c r="J419" s="12">
        <v>38.463105516678354</v>
      </c>
      <c r="K419" s="275"/>
      <c r="L419" s="234"/>
    </row>
    <row r="420" spans="1:16" ht="11.25" customHeight="1" x14ac:dyDescent="0.2">
      <c r="A420" s="9" t="s">
        <v>454</v>
      </c>
      <c r="B420" s="195">
        <v>2532.7249320999999</v>
      </c>
      <c r="C420" s="195">
        <v>2988.9795865000006</v>
      </c>
      <c r="D420" s="195">
        <v>2237.0973923000001</v>
      </c>
      <c r="E420" s="12">
        <v>-25.155146512072051</v>
      </c>
      <c r="F420" s="12"/>
      <c r="G420" s="196">
        <v>17503.20062</v>
      </c>
      <c r="H420" s="196">
        <v>20284.77259</v>
      </c>
      <c r="I420" s="196">
        <v>17036.211360000001</v>
      </c>
      <c r="J420" s="12">
        <v>-16.014777664312973</v>
      </c>
      <c r="K420" s="275"/>
      <c r="L420" s="234"/>
    </row>
    <row r="421" spans="1:16" s="20" customFormat="1" ht="11.25" customHeight="1" x14ac:dyDescent="0.2">
      <c r="A421" s="17" t="s">
        <v>450</v>
      </c>
      <c r="B421" s="18">
        <v>145268.96374839998</v>
      </c>
      <c r="C421" s="18">
        <v>151640.23008129999</v>
      </c>
      <c r="D421" s="18">
        <v>136013.90646330002</v>
      </c>
      <c r="E421" s="16">
        <v>-10.304866729377892</v>
      </c>
      <c r="F421" s="16"/>
      <c r="G421" s="18">
        <v>228833.13563000003</v>
      </c>
      <c r="H421" s="18">
        <v>219668.87997999997</v>
      </c>
      <c r="I421" s="18">
        <v>224713.02545000004</v>
      </c>
      <c r="J421" s="16">
        <v>2.2962494598503582</v>
      </c>
      <c r="K421" s="275"/>
      <c r="L421" s="22"/>
    </row>
    <row r="422" spans="1:16" ht="11.25" customHeight="1" x14ac:dyDescent="0.2">
      <c r="A422" s="9" t="s">
        <v>447</v>
      </c>
      <c r="B422" s="11">
        <v>139755.46107869997</v>
      </c>
      <c r="C422" s="11">
        <v>144289.94946269999</v>
      </c>
      <c r="D422" s="11">
        <v>130167.24870610001</v>
      </c>
      <c r="E422" s="12">
        <v>-9.787723129150308</v>
      </c>
      <c r="F422" s="12"/>
      <c r="G422" s="11">
        <v>212991.73392000003</v>
      </c>
      <c r="H422" s="11">
        <v>199397.05248999997</v>
      </c>
      <c r="I422" s="11">
        <v>208538.30056000003</v>
      </c>
      <c r="J422" s="12">
        <v>4.5844449332863064</v>
      </c>
      <c r="K422" s="275"/>
    </row>
    <row r="423" spans="1:16" ht="11.25" customHeight="1" x14ac:dyDescent="0.2">
      <c r="A423" s="336" t="s">
        <v>459</v>
      </c>
      <c r="B423" s="195">
        <v>9466.0943407999985</v>
      </c>
      <c r="C423" s="195">
        <v>10669.135440500002</v>
      </c>
      <c r="D423" s="195">
        <v>11972.3876568</v>
      </c>
      <c r="E423" s="12">
        <v>12.21516235844993</v>
      </c>
      <c r="F423" s="12"/>
      <c r="G423" s="196">
        <v>13234.757009999999</v>
      </c>
      <c r="H423" s="196">
        <v>15925.569090000001</v>
      </c>
      <c r="I423" s="196">
        <v>17265.969640000003</v>
      </c>
      <c r="J423" s="12">
        <v>8.4166571531918919</v>
      </c>
      <c r="K423" s="275"/>
    </row>
    <row r="424" spans="1:16" ht="11.25" customHeight="1" x14ac:dyDescent="0.2">
      <c r="A424" s="336" t="s">
        <v>460</v>
      </c>
      <c r="B424" s="195">
        <v>130289.36673789998</v>
      </c>
      <c r="C424" s="195">
        <v>133620.81402220001</v>
      </c>
      <c r="D424" s="195">
        <v>118194.86104930002</v>
      </c>
      <c r="E424" s="12">
        <v>-11.54457341528925</v>
      </c>
      <c r="F424" s="12"/>
      <c r="G424" s="196">
        <v>199756.97691000003</v>
      </c>
      <c r="H424" s="196">
        <v>183471.48339999997</v>
      </c>
      <c r="I424" s="196">
        <v>191272.33092000004</v>
      </c>
      <c r="J424" s="12">
        <v>4.2518038092016894</v>
      </c>
      <c r="K424" s="275"/>
    </row>
    <row r="425" spans="1:16" ht="11.25" customHeight="1" x14ac:dyDescent="0.2">
      <c r="A425" s="9" t="s">
        <v>449</v>
      </c>
      <c r="B425" s="195">
        <v>5513.5026697000003</v>
      </c>
      <c r="C425" s="195">
        <v>7350.2806186000007</v>
      </c>
      <c r="D425" s="195">
        <v>5846.6577571999997</v>
      </c>
      <c r="E425" s="12">
        <v>-20.456672873074538</v>
      </c>
      <c r="F425" s="12"/>
      <c r="G425" s="196">
        <v>15841.40171</v>
      </c>
      <c r="H425" s="196">
        <v>20271.82749</v>
      </c>
      <c r="I425" s="196">
        <v>16174.724890000001</v>
      </c>
      <c r="J425" s="12">
        <v>-20.210820174062164</v>
      </c>
      <c r="K425" s="275"/>
    </row>
    <row r="426" spans="1:16" s="20" customFormat="1" ht="11.25" customHeight="1" x14ac:dyDescent="0.2">
      <c r="A426" s="17" t="s">
        <v>433</v>
      </c>
      <c r="B426" s="18">
        <v>202199.49740649998</v>
      </c>
      <c r="C426" s="18">
        <v>227695.37931079997</v>
      </c>
      <c r="D426" s="18">
        <v>231066.23017330002</v>
      </c>
      <c r="E426" s="16">
        <v>1.4804212859756376</v>
      </c>
      <c r="F426" s="16"/>
      <c r="G426" s="18">
        <v>995640.20010999998</v>
      </c>
      <c r="H426" s="18">
        <v>1104402.8297800003</v>
      </c>
      <c r="I426" s="18">
        <v>1071140.87626</v>
      </c>
      <c r="J426" s="16">
        <v>-3.0117591718436785</v>
      </c>
      <c r="K426" s="275"/>
    </row>
    <row r="427" spans="1:16" ht="11.25" customHeight="1" x14ac:dyDescent="0.2">
      <c r="A427" s="9" t="s">
        <v>458</v>
      </c>
      <c r="B427" s="11">
        <v>200762.6915165</v>
      </c>
      <c r="C427" s="11">
        <v>226475.08612479997</v>
      </c>
      <c r="D427" s="11">
        <v>229294.77090970002</v>
      </c>
      <c r="E427" s="12">
        <v>1.245030891983518</v>
      </c>
      <c r="F427" s="12"/>
      <c r="G427" s="11">
        <v>989234.99089000002</v>
      </c>
      <c r="H427" s="11">
        <v>1098041.2139700002</v>
      </c>
      <c r="I427" s="11">
        <v>1062284.21065</v>
      </c>
      <c r="J427" s="12">
        <v>-3.2564354475110804</v>
      </c>
      <c r="K427" s="275"/>
    </row>
    <row r="428" spans="1:16" ht="11.25" customHeight="1" x14ac:dyDescent="0.2">
      <c r="A428" s="336" t="s">
        <v>69</v>
      </c>
      <c r="B428" s="195">
        <v>198820.66428349999</v>
      </c>
      <c r="C428" s="195">
        <v>223843.12130889998</v>
      </c>
      <c r="D428" s="195">
        <v>227301.63396370001</v>
      </c>
      <c r="E428" s="12">
        <v>1.5450609491936689</v>
      </c>
      <c r="F428" s="12"/>
      <c r="G428" s="196">
        <v>987336.23698000005</v>
      </c>
      <c r="H428" s="196">
        <v>1095207.4925900002</v>
      </c>
      <c r="I428" s="196">
        <v>1059952.9973599999</v>
      </c>
      <c r="J428" s="12">
        <v>-3.2189786381600243</v>
      </c>
      <c r="K428" s="275"/>
      <c r="M428" s="333"/>
      <c r="N428" s="333"/>
    </row>
    <row r="429" spans="1:16" ht="11.25" customHeight="1" x14ac:dyDescent="0.2">
      <c r="A429" s="336" t="s">
        <v>457</v>
      </c>
      <c r="B429" s="195">
        <v>1942.027233</v>
      </c>
      <c r="C429" s="195">
        <v>2631.9648158999998</v>
      </c>
      <c r="D429" s="195">
        <v>1993.1369459999999</v>
      </c>
      <c r="E429" s="12">
        <v>-24.271900066473833</v>
      </c>
      <c r="F429" s="12"/>
      <c r="G429" s="196">
        <v>1898.7539100000001</v>
      </c>
      <c r="H429" s="196">
        <v>2833.72138</v>
      </c>
      <c r="I429" s="196">
        <v>2331.2132900000001</v>
      </c>
      <c r="J429" s="12">
        <v>-17.733150956428887</v>
      </c>
      <c r="K429" s="275"/>
    </row>
    <row r="430" spans="1:16" ht="11.25" customHeight="1" x14ac:dyDescent="0.2">
      <c r="A430" s="9" t="s">
        <v>448</v>
      </c>
      <c r="B430" s="195">
        <v>1436.8058900000001</v>
      </c>
      <c r="C430" s="195">
        <v>1220.2931859999999</v>
      </c>
      <c r="D430" s="195">
        <v>1771.4592636</v>
      </c>
      <c r="E430" s="12">
        <v>45.16669304748541</v>
      </c>
      <c r="F430" s="12"/>
      <c r="G430" s="196">
        <v>6405.2092199999988</v>
      </c>
      <c r="H430" s="196">
        <v>6361.6158100000002</v>
      </c>
      <c r="I430" s="196">
        <v>8856.66561</v>
      </c>
      <c r="J430" s="12">
        <v>39.22037850946549</v>
      </c>
      <c r="K430" s="275"/>
    </row>
    <row r="431" spans="1:16" s="20" customFormat="1" ht="11.25" customHeight="1" x14ac:dyDescent="0.2">
      <c r="A431" s="17" t="s">
        <v>71</v>
      </c>
      <c r="B431" s="277">
        <v>4447.7228085000006</v>
      </c>
      <c r="C431" s="277">
        <v>4574.7314649999998</v>
      </c>
      <c r="D431" s="277">
        <v>3591.2841382999995</v>
      </c>
      <c r="E431" s="16">
        <v>-21.497378244473637</v>
      </c>
      <c r="F431" s="16"/>
      <c r="G431" s="278">
        <v>14553.963250000003</v>
      </c>
      <c r="H431" s="278">
        <v>15295.453490000002</v>
      </c>
      <c r="I431" s="278">
        <v>14392.991110000001</v>
      </c>
      <c r="J431" s="16">
        <v>-5.9002002169469563</v>
      </c>
      <c r="K431" s="275"/>
      <c r="L431" s="22"/>
      <c r="M431" s="172"/>
      <c r="N431" s="172"/>
      <c r="O431" s="172"/>
      <c r="P431" s="172"/>
    </row>
    <row r="432" spans="1:16" x14ac:dyDescent="0.2">
      <c r="A432" s="83"/>
      <c r="B432" s="89"/>
      <c r="C432" s="89"/>
      <c r="D432" s="89"/>
      <c r="E432" s="89"/>
      <c r="F432" s="89"/>
      <c r="G432" s="89"/>
      <c r="H432" s="89"/>
      <c r="I432" s="89"/>
      <c r="J432" s="83"/>
    </row>
    <row r="433" spans="1:16" x14ac:dyDescent="0.2">
      <c r="A433" s="9" t="s">
        <v>484</v>
      </c>
      <c r="B433" s="9"/>
      <c r="C433" s="9"/>
      <c r="D433" s="9"/>
      <c r="E433" s="9"/>
      <c r="F433" s="9"/>
      <c r="G433" s="9"/>
      <c r="H433" s="9"/>
      <c r="I433" s="9"/>
      <c r="J433" s="9"/>
    </row>
    <row r="434" spans="1:16" s="20" customFormat="1" ht="11.25" customHeight="1" x14ac:dyDescent="0.2">
      <c r="A434" s="17"/>
      <c r="B434" s="277"/>
      <c r="C434" s="277"/>
      <c r="D434" s="277"/>
      <c r="E434" s="16"/>
      <c r="F434" s="16"/>
      <c r="G434" s="278"/>
      <c r="H434" s="278"/>
      <c r="I434" s="278"/>
      <c r="J434" s="16"/>
      <c r="K434" s="276"/>
      <c r="L434" s="22"/>
      <c r="M434" s="172"/>
      <c r="N434" s="172"/>
      <c r="O434" s="172"/>
      <c r="P434" s="172"/>
    </row>
    <row r="435" spans="1:16" ht="20.100000000000001" customHeight="1" x14ac:dyDescent="0.2">
      <c r="A435" s="401" t="s">
        <v>481</v>
      </c>
      <c r="B435" s="401"/>
      <c r="C435" s="401"/>
      <c r="D435" s="401"/>
      <c r="E435" s="401"/>
      <c r="F435" s="401"/>
      <c r="G435" s="401"/>
      <c r="H435" s="401"/>
      <c r="I435" s="401"/>
      <c r="J435" s="401"/>
      <c r="K435" s="163"/>
      <c r="L435" s="234"/>
      <c r="M435" s="106"/>
    </row>
    <row r="436" spans="1:16" ht="20.100000000000001" customHeight="1" x14ac:dyDescent="0.2">
      <c r="A436" s="402" t="s">
        <v>224</v>
      </c>
      <c r="B436" s="402"/>
      <c r="C436" s="402"/>
      <c r="D436" s="402"/>
      <c r="E436" s="402"/>
      <c r="F436" s="402"/>
      <c r="G436" s="402"/>
      <c r="H436" s="402"/>
      <c r="I436" s="402"/>
      <c r="J436" s="402"/>
      <c r="K436" s="163"/>
      <c r="L436" s="234"/>
      <c r="M436" s="106"/>
      <c r="N436" s="106"/>
    </row>
    <row r="437" spans="1:16" s="20" customFormat="1" ht="12.75" x14ac:dyDescent="0.2">
      <c r="A437" s="17"/>
      <c r="B437" s="405" t="s">
        <v>100</v>
      </c>
      <c r="C437" s="405"/>
      <c r="D437" s="405"/>
      <c r="E437" s="405"/>
      <c r="F437" s="352"/>
      <c r="G437" s="405" t="s">
        <v>422</v>
      </c>
      <c r="H437" s="405"/>
      <c r="I437" s="405"/>
      <c r="J437" s="405"/>
      <c r="K437" s="22"/>
      <c r="L437" s="22"/>
      <c r="M437" s="22"/>
      <c r="N437" s="106"/>
    </row>
    <row r="438" spans="1:16" s="20" customFormat="1" ht="12.75" x14ac:dyDescent="0.2">
      <c r="A438" s="17" t="s">
        <v>257</v>
      </c>
      <c r="B438" s="407">
        <v>2017</v>
      </c>
      <c r="C438" s="406" t="s">
        <v>520</v>
      </c>
      <c r="D438" s="406"/>
      <c r="E438" s="406"/>
      <c r="F438" s="352"/>
      <c r="G438" s="407">
        <v>2017</v>
      </c>
      <c r="H438" s="406" t="s">
        <v>520</v>
      </c>
      <c r="I438" s="406"/>
      <c r="J438" s="406"/>
      <c r="K438" s="234"/>
      <c r="L438" s="234"/>
      <c r="M438" s="234"/>
      <c r="N438" s="27"/>
      <c r="O438" s="27"/>
    </row>
    <row r="439" spans="1:16" s="20" customFormat="1" ht="12.75" x14ac:dyDescent="0.2">
      <c r="A439" s="121"/>
      <c r="B439" s="411"/>
      <c r="C439" s="244">
        <v>2018</v>
      </c>
      <c r="D439" s="244">
        <v>2019</v>
      </c>
      <c r="E439" s="353" t="s">
        <v>531</v>
      </c>
      <c r="F439" s="123"/>
      <c r="G439" s="411"/>
      <c r="H439" s="244">
        <v>2018</v>
      </c>
      <c r="I439" s="244">
        <v>2019</v>
      </c>
      <c r="J439" s="353" t="s">
        <v>531</v>
      </c>
      <c r="K439" s="234"/>
      <c r="L439" s="234"/>
      <c r="M439" s="234"/>
      <c r="N439" s="249"/>
      <c r="O439" s="249"/>
    </row>
    <row r="440" spans="1:16" s="20" customFormat="1" ht="11.25" customHeight="1" x14ac:dyDescent="0.2">
      <c r="A440" s="17" t="s">
        <v>261</v>
      </c>
      <c r="B440" s="277"/>
      <c r="C440" s="277"/>
      <c r="D440" s="277"/>
      <c r="E440" s="16"/>
      <c r="F440" s="16"/>
      <c r="G440" s="278"/>
      <c r="H440" s="278"/>
      <c r="I440" s="278"/>
      <c r="J440" s="16"/>
      <c r="K440" s="276"/>
      <c r="L440" s="22"/>
      <c r="M440" s="172"/>
      <c r="N440" s="172"/>
      <c r="O440" s="172"/>
      <c r="P440" s="172"/>
    </row>
    <row r="441" spans="1:16" s="20" customFormat="1" ht="11.25" customHeight="1" x14ac:dyDescent="0.2">
      <c r="A441" s="17" t="s">
        <v>466</v>
      </c>
      <c r="B441" s="277">
        <v>210413.47891590011</v>
      </c>
      <c r="C441" s="277">
        <v>211499.03570870004</v>
      </c>
      <c r="D441" s="277">
        <v>226967.25279990002</v>
      </c>
      <c r="E441" s="16">
        <v>7.3136111658232323</v>
      </c>
      <c r="F441" s="16"/>
      <c r="G441" s="278">
        <v>186499.42325000002</v>
      </c>
      <c r="H441" s="278">
        <v>191203.88846000002</v>
      </c>
      <c r="I441" s="278">
        <v>222027.70428999999</v>
      </c>
      <c r="J441" s="16">
        <v>16.120914735710684</v>
      </c>
      <c r="K441" s="276"/>
      <c r="L441" s="22"/>
      <c r="M441" s="172"/>
      <c r="N441" s="172"/>
      <c r="O441" s="172"/>
      <c r="P441" s="172"/>
    </row>
    <row r="442" spans="1:16" s="20" customFormat="1" ht="11.25" customHeight="1" x14ac:dyDescent="0.2">
      <c r="A442" s="17"/>
      <c r="B442" s="277"/>
      <c r="C442" s="277">
        <v>211.49903570870003</v>
      </c>
      <c r="D442" s="277">
        <v>226.96725279990002</v>
      </c>
      <c r="E442" s="338">
        <v>7.3136111658232528E-2</v>
      </c>
      <c r="F442" s="16"/>
      <c r="G442" s="278"/>
      <c r="H442" s="278">
        <v>191.20388846000003</v>
      </c>
      <c r="I442" s="278">
        <v>222.02770429</v>
      </c>
      <c r="J442" s="338">
        <v>0.1612091473571069</v>
      </c>
      <c r="K442" s="276"/>
      <c r="L442" s="22"/>
      <c r="M442" s="172"/>
      <c r="N442" s="172"/>
      <c r="O442" s="172"/>
      <c r="P442" s="172"/>
    </row>
    <row r="443" spans="1:16" s="20" customFormat="1" ht="11.25" customHeight="1" x14ac:dyDescent="0.2">
      <c r="A443" s="17" t="s">
        <v>10</v>
      </c>
      <c r="B443" s="277"/>
      <c r="C443" s="277"/>
      <c r="D443" s="277"/>
      <c r="E443" s="16"/>
      <c r="F443" s="16"/>
      <c r="G443" s="278"/>
      <c r="H443" s="278"/>
      <c r="I443" s="278"/>
      <c r="J443" s="16"/>
      <c r="K443" s="276"/>
      <c r="L443" s="22"/>
      <c r="M443" s="172"/>
      <c r="N443" s="172"/>
      <c r="O443" s="172"/>
      <c r="P443" s="172"/>
    </row>
    <row r="444" spans="1:16" s="20" customFormat="1" ht="11.25" customHeight="1" x14ac:dyDescent="0.2">
      <c r="A444" s="17" t="s">
        <v>352</v>
      </c>
      <c r="B444" s="278">
        <v>220676.91787649997</v>
      </c>
      <c r="C444" s="278">
        <v>339908.38290079997</v>
      </c>
      <c r="D444" s="278">
        <v>225710.93155490005</v>
      </c>
      <c r="E444" s="16">
        <v>-33.596538682374216</v>
      </c>
      <c r="F444" s="12"/>
      <c r="G444" s="278">
        <v>209029.89791</v>
      </c>
      <c r="H444" s="278">
        <v>277380.85658999998</v>
      </c>
      <c r="I444" s="278">
        <v>212323.86925000011</v>
      </c>
      <c r="J444" s="16">
        <v>-23.454029286585339</v>
      </c>
      <c r="K444" s="276"/>
      <c r="L444" s="22"/>
      <c r="M444" s="172"/>
      <c r="N444" s="172"/>
      <c r="O444" s="172"/>
      <c r="P444" s="172"/>
    </row>
    <row r="445" spans="1:16" s="20" customFormat="1" ht="11.25" customHeight="1" x14ac:dyDescent="0.2">
      <c r="A445" s="9" t="s">
        <v>353</v>
      </c>
      <c r="B445" s="195">
        <v>679.21526559999995</v>
      </c>
      <c r="C445" s="195">
        <v>6919.3072908999993</v>
      </c>
      <c r="D445" s="195">
        <v>1879.4558007000003</v>
      </c>
      <c r="E445" s="12">
        <v>-72.837515062067169</v>
      </c>
      <c r="F445" s="12"/>
      <c r="G445" s="196">
        <v>1420.9820399999999</v>
      </c>
      <c r="H445" s="196">
        <v>5332.6030699999992</v>
      </c>
      <c r="I445" s="196">
        <v>2024.9544000000001</v>
      </c>
      <c r="J445" s="16">
        <v>-62.026905557776672</v>
      </c>
      <c r="K445" s="276"/>
      <c r="L445" s="22"/>
      <c r="M445" s="172"/>
      <c r="N445" s="172"/>
      <c r="O445" s="172"/>
      <c r="P445" s="172"/>
    </row>
    <row r="446" spans="1:16" s="20" customFormat="1" ht="11.25" customHeight="1" x14ac:dyDescent="0.2">
      <c r="A446" s="9" t="s">
        <v>354</v>
      </c>
      <c r="B446" s="195">
        <v>34065.528054499999</v>
      </c>
      <c r="C446" s="195">
        <v>77552.750132400004</v>
      </c>
      <c r="D446" s="195">
        <v>17229.239878600001</v>
      </c>
      <c r="E446" s="12">
        <v>-77.783844094263827</v>
      </c>
      <c r="F446" s="12"/>
      <c r="G446" s="196">
        <v>41538.562770000004</v>
      </c>
      <c r="H446" s="196">
        <v>57674.225599999998</v>
      </c>
      <c r="I446" s="196">
        <v>40273.638319999998</v>
      </c>
      <c r="J446" s="16">
        <v>-30.170474070483237</v>
      </c>
      <c r="K446" s="276"/>
      <c r="L446" s="22"/>
      <c r="M446" s="172"/>
      <c r="N446" s="172"/>
      <c r="O446" s="172"/>
      <c r="P446" s="172"/>
    </row>
    <row r="447" spans="1:16" s="20" customFormat="1" ht="11.25" customHeight="1" x14ac:dyDescent="0.2">
      <c r="A447" s="9" t="s">
        <v>330</v>
      </c>
      <c r="B447" s="195">
        <v>185932.17455639996</v>
      </c>
      <c r="C447" s="195">
        <v>255436.32547749995</v>
      </c>
      <c r="D447" s="195">
        <v>206602.23587560005</v>
      </c>
      <c r="E447" s="12">
        <v>-19.11791109217215</v>
      </c>
      <c r="F447" s="12"/>
      <c r="G447" s="196">
        <v>166070.35310000001</v>
      </c>
      <c r="H447" s="196">
        <v>214374.02791999999</v>
      </c>
      <c r="I447" s="196">
        <v>170025.27653000009</v>
      </c>
      <c r="J447" s="16">
        <v>-20.687558012647855</v>
      </c>
      <c r="K447" s="276"/>
      <c r="L447" s="22"/>
      <c r="M447" s="172"/>
      <c r="N447" s="172"/>
      <c r="O447" s="172"/>
      <c r="P447" s="172"/>
    </row>
    <row r="448" spans="1:16" x14ac:dyDescent="0.2">
      <c r="B448" s="195"/>
      <c r="C448" s="195"/>
      <c r="D448" s="195"/>
      <c r="E448" s="12"/>
      <c r="F448" s="12"/>
      <c r="G448" s="196"/>
      <c r="H448" s="196"/>
      <c r="I448" s="196"/>
      <c r="J448" s="12"/>
    </row>
    <row r="449" spans="1:12" x14ac:dyDescent="0.2">
      <c r="A449" s="9" t="s">
        <v>79</v>
      </c>
      <c r="B449" s="11"/>
      <c r="C449" s="11"/>
      <c r="D449" s="11"/>
      <c r="E449" s="12"/>
      <c r="F449" s="12"/>
      <c r="G449" s="196">
        <v>1723469.1028399996</v>
      </c>
      <c r="H449" s="196">
        <v>1981426.30326</v>
      </c>
      <c r="I449" s="196">
        <v>1885460.0018799996</v>
      </c>
      <c r="J449" s="12">
        <v>-4.8432940060454968</v>
      </c>
      <c r="K449" s="170"/>
      <c r="L449" s="13"/>
    </row>
    <row r="450" spans="1:12" x14ac:dyDescent="0.2">
      <c r="A450" s="83"/>
      <c r="B450" s="89"/>
      <c r="C450" s="89"/>
      <c r="D450" s="89"/>
      <c r="E450" s="89"/>
      <c r="F450" s="89"/>
      <c r="G450" s="89"/>
      <c r="H450" s="89"/>
      <c r="I450" s="89"/>
      <c r="J450" s="83"/>
    </row>
    <row r="451" spans="1:12" x14ac:dyDescent="0.2">
      <c r="A451" s="9" t="s">
        <v>467</v>
      </c>
      <c r="B451" s="9"/>
      <c r="C451" s="9"/>
      <c r="D451" s="9"/>
      <c r="E451" s="9"/>
      <c r="F451" s="9"/>
      <c r="G451" s="9"/>
      <c r="H451" s="9"/>
      <c r="I451" s="9"/>
      <c r="J451" s="9"/>
    </row>
    <row r="453" spans="1:12" ht="20.100000000000001" customHeight="1" x14ac:dyDescent="0.2">
      <c r="A453" s="401" t="s">
        <v>279</v>
      </c>
      <c r="B453" s="401"/>
      <c r="C453" s="401"/>
      <c r="D453" s="401"/>
      <c r="E453" s="401"/>
      <c r="F453" s="401"/>
      <c r="G453" s="401"/>
      <c r="H453" s="401"/>
      <c r="I453" s="401"/>
      <c r="J453" s="401"/>
    </row>
    <row r="454" spans="1:12" ht="20.100000000000001" customHeight="1" x14ac:dyDescent="0.2">
      <c r="A454" s="402" t="s">
        <v>225</v>
      </c>
      <c r="B454" s="402"/>
      <c r="C454" s="402"/>
      <c r="D454" s="402"/>
      <c r="E454" s="402"/>
      <c r="F454" s="402"/>
      <c r="G454" s="402"/>
      <c r="H454" s="402"/>
      <c r="I454" s="402"/>
      <c r="J454" s="402"/>
      <c r="K454" s="170"/>
    </row>
    <row r="455" spans="1:12" s="20" customFormat="1" ht="12.75" x14ac:dyDescent="0.2">
      <c r="A455" s="17"/>
      <c r="B455" s="405" t="s">
        <v>100</v>
      </c>
      <c r="C455" s="405"/>
      <c r="D455" s="405"/>
      <c r="E455" s="405"/>
      <c r="F455" s="352"/>
      <c r="G455" s="405" t="s">
        <v>422</v>
      </c>
      <c r="H455" s="405"/>
      <c r="I455" s="405"/>
      <c r="J455" s="405"/>
      <c r="K455" s="161"/>
      <c r="L455" s="90"/>
    </row>
    <row r="456" spans="1:12" s="20" customFormat="1" x14ac:dyDescent="0.2">
      <c r="A456" s="17" t="s">
        <v>257</v>
      </c>
      <c r="B456" s="407">
        <v>2017</v>
      </c>
      <c r="C456" s="406" t="s">
        <v>520</v>
      </c>
      <c r="D456" s="406"/>
      <c r="E456" s="406"/>
      <c r="F456" s="352"/>
      <c r="G456" s="407">
        <v>2017</v>
      </c>
      <c r="H456" s="406" t="s">
        <v>520</v>
      </c>
      <c r="I456" s="406"/>
      <c r="J456" s="406"/>
      <c r="K456" s="167"/>
    </row>
    <row r="457" spans="1:12" s="20" customFormat="1" x14ac:dyDescent="0.2">
      <c r="A457" s="121"/>
      <c r="B457" s="408"/>
      <c r="C457" s="244">
        <v>2018</v>
      </c>
      <c r="D457" s="244">
        <v>2019</v>
      </c>
      <c r="E457" s="353" t="s">
        <v>531</v>
      </c>
      <c r="F457" s="123"/>
      <c r="G457" s="408"/>
      <c r="H457" s="244">
        <v>2018</v>
      </c>
      <c r="I457" s="244">
        <v>2019</v>
      </c>
      <c r="J457" s="353" t="s">
        <v>531</v>
      </c>
      <c r="K457" s="167"/>
    </row>
    <row r="458" spans="1:12" s="20" customFormat="1" x14ac:dyDescent="0.2">
      <c r="A458" s="17"/>
      <c r="B458" s="17"/>
      <c r="C458" s="243"/>
      <c r="D458" s="243"/>
      <c r="E458" s="352"/>
      <c r="F458" s="352"/>
      <c r="G458" s="17"/>
      <c r="H458" s="243"/>
      <c r="I458" s="243"/>
      <c r="J458" s="352"/>
      <c r="K458" s="167"/>
    </row>
    <row r="459" spans="1:12" s="20" customFormat="1" x14ac:dyDescent="0.2">
      <c r="A459" s="17" t="s">
        <v>383</v>
      </c>
      <c r="B459" s="17"/>
      <c r="C459" s="243"/>
      <c r="D459" s="243"/>
      <c r="E459" s="352"/>
      <c r="F459" s="352"/>
      <c r="G459" s="18">
        <v>1523847.8395100001</v>
      </c>
      <c r="H459" s="18">
        <v>1755127.7156599998</v>
      </c>
      <c r="I459" s="18">
        <v>1819140.33149</v>
      </c>
      <c r="J459" s="16">
        <v>3.6471770834026813</v>
      </c>
      <c r="K459" s="167"/>
    </row>
    <row r="460" spans="1:12" s="20" customFormat="1" x14ac:dyDescent="0.2">
      <c r="A460" s="17"/>
      <c r="B460" s="17"/>
      <c r="C460" s="243"/>
      <c r="D460" s="243"/>
      <c r="E460" s="352"/>
      <c r="F460" s="352"/>
      <c r="G460" s="17"/>
      <c r="H460" s="243"/>
      <c r="I460" s="243"/>
      <c r="J460" s="352"/>
      <c r="K460" s="167"/>
    </row>
    <row r="461" spans="1:12" s="21" customFormat="1" x14ac:dyDescent="0.2">
      <c r="A461" s="85" t="s">
        <v>256</v>
      </c>
      <c r="B461" s="85"/>
      <c r="C461" s="85"/>
      <c r="D461" s="85"/>
      <c r="E461" s="85"/>
      <c r="F461" s="85"/>
      <c r="G461" s="85">
        <v>876870.43402999989</v>
      </c>
      <c r="H461" s="85">
        <v>978857.27545000007</v>
      </c>
      <c r="I461" s="85">
        <v>1006053.88306</v>
      </c>
      <c r="J461" s="16">
        <v>2.7784037869562894</v>
      </c>
      <c r="K461" s="193"/>
    </row>
    <row r="462" spans="1:12" x14ac:dyDescent="0.2">
      <c r="A462" s="82"/>
      <c r="B462" s="192"/>
      <c r="C462" s="87"/>
      <c r="E462" s="87"/>
      <c r="F462" s="87"/>
      <c r="G462" s="87"/>
      <c r="I462" s="91"/>
      <c r="J462" s="12"/>
    </row>
    <row r="463" spans="1:12" s="20" customFormat="1" x14ac:dyDescent="0.2">
      <c r="A463" s="90" t="s">
        <v>178</v>
      </c>
      <c r="B463" s="21">
        <v>1075537.4426219</v>
      </c>
      <c r="C463" s="21">
        <v>1165763.9747094002</v>
      </c>
      <c r="D463" s="21">
        <v>1192929.4500243</v>
      </c>
      <c r="E463" s="16">
        <v>2.3302723282104836</v>
      </c>
      <c r="F463" s="21"/>
      <c r="G463" s="21">
        <v>360205.44785999996</v>
      </c>
      <c r="H463" s="21">
        <v>449092.36676999996</v>
      </c>
      <c r="I463" s="21">
        <v>443304.90405000001</v>
      </c>
      <c r="J463" s="16">
        <v>-1.2887020907580933</v>
      </c>
      <c r="K463" s="167"/>
    </row>
    <row r="464" spans="1:12" x14ac:dyDescent="0.2">
      <c r="A464" s="82" t="s">
        <v>179</v>
      </c>
      <c r="B464" s="92">
        <v>522049.0932303</v>
      </c>
      <c r="C464" s="92">
        <v>519874.62029190006</v>
      </c>
      <c r="D464" s="92">
        <v>539253.48450170003</v>
      </c>
      <c r="E464" s="12">
        <v>3.7276034361744905</v>
      </c>
      <c r="F464" s="92"/>
      <c r="G464" s="92">
        <v>135860.09501000002</v>
      </c>
      <c r="H464" s="92">
        <v>163855.23112999997</v>
      </c>
      <c r="I464" s="92">
        <v>170666.17501000001</v>
      </c>
      <c r="J464" s="12">
        <v>4.1566838196312119</v>
      </c>
    </row>
    <row r="465" spans="1:11" x14ac:dyDescent="0.2">
      <c r="A465" s="82" t="s">
        <v>180</v>
      </c>
      <c r="B465" s="92">
        <v>98921.297999999995</v>
      </c>
      <c r="C465" s="92">
        <v>129697.026</v>
      </c>
      <c r="D465" s="92">
        <v>86070.521999999997</v>
      </c>
      <c r="E465" s="12">
        <v>-33.637243154673413</v>
      </c>
      <c r="F465" s="92"/>
      <c r="G465" s="92">
        <v>29118.103090000001</v>
      </c>
      <c r="H465" s="92">
        <v>46273.215490000002</v>
      </c>
      <c r="I465" s="92">
        <v>27130.63264</v>
      </c>
      <c r="J465" s="12">
        <v>-41.368603083433577</v>
      </c>
    </row>
    <row r="466" spans="1:11" x14ac:dyDescent="0.2">
      <c r="A466" s="82" t="s">
        <v>384</v>
      </c>
      <c r="B466" s="92">
        <v>61016.407220000001</v>
      </c>
      <c r="C466" s="92">
        <v>70678.663665200002</v>
      </c>
      <c r="D466" s="92">
        <v>98589.407619899997</v>
      </c>
      <c r="E466" s="12">
        <v>39.489631675708068</v>
      </c>
      <c r="F466" s="92"/>
      <c r="G466" s="92">
        <v>19212.050910000002</v>
      </c>
      <c r="H466" s="92">
        <v>22650.100430000002</v>
      </c>
      <c r="I466" s="92">
        <v>30729.526659999996</v>
      </c>
      <c r="J466" s="12">
        <v>35.670597819066671</v>
      </c>
    </row>
    <row r="467" spans="1:11" x14ac:dyDescent="0.2">
      <c r="A467" s="82" t="s">
        <v>385</v>
      </c>
      <c r="B467" s="92">
        <v>42113.759461499998</v>
      </c>
      <c r="C467" s="92">
        <v>42959.981110000008</v>
      </c>
      <c r="D467" s="92">
        <v>37183.893149999996</v>
      </c>
      <c r="E467" s="12">
        <v>-13.445275837552657</v>
      </c>
      <c r="F467" s="92"/>
      <c r="G467" s="92">
        <v>17146.878579999997</v>
      </c>
      <c r="H467" s="92">
        <v>19952.626029999999</v>
      </c>
      <c r="I467" s="92">
        <v>16018.977999999999</v>
      </c>
      <c r="J467" s="12">
        <v>-19.714938896191001</v>
      </c>
      <c r="K467" s="14"/>
    </row>
    <row r="468" spans="1:11" x14ac:dyDescent="0.2">
      <c r="A468" s="82" t="s">
        <v>386</v>
      </c>
      <c r="B468" s="92">
        <v>142881.2006143</v>
      </c>
      <c r="C468" s="92">
        <v>128605.427171</v>
      </c>
      <c r="D468" s="92">
        <v>124869.57566500001</v>
      </c>
      <c r="E468" s="12">
        <v>-2.9048941309705612</v>
      </c>
      <c r="F468" s="92"/>
      <c r="G468" s="92">
        <v>58525.214780000009</v>
      </c>
      <c r="H468" s="92">
        <v>63735.019559999993</v>
      </c>
      <c r="I468" s="92">
        <v>56566.353579999995</v>
      </c>
      <c r="J468" s="12">
        <v>-11.247609288409237</v>
      </c>
      <c r="K468" s="14"/>
    </row>
    <row r="469" spans="1:11" x14ac:dyDescent="0.2">
      <c r="A469" s="82" t="s">
        <v>181</v>
      </c>
      <c r="B469" s="92">
        <v>208555.68409579998</v>
      </c>
      <c r="C469" s="92">
        <v>273948.25647129997</v>
      </c>
      <c r="D469" s="92">
        <v>306962.56708770001</v>
      </c>
      <c r="E469" s="12">
        <v>12.05129429975355</v>
      </c>
      <c r="F469" s="92"/>
      <c r="G469" s="92">
        <v>100343.10548999999</v>
      </c>
      <c r="H469" s="92">
        <v>132626.17413</v>
      </c>
      <c r="I469" s="92">
        <v>142193.23816000004</v>
      </c>
      <c r="J469" s="12">
        <v>7.2135565191094173</v>
      </c>
      <c r="K469" s="14"/>
    </row>
    <row r="470" spans="1:11" x14ac:dyDescent="0.2">
      <c r="A470" s="82"/>
      <c r="B470" s="87"/>
      <c r="C470" s="87"/>
      <c r="D470" s="87"/>
      <c r="E470" s="12"/>
      <c r="F470" s="87"/>
      <c r="G470" s="87"/>
      <c r="H470" s="87"/>
      <c r="I470" s="93"/>
      <c r="J470" s="12"/>
      <c r="K470" s="14"/>
    </row>
    <row r="471" spans="1:11" s="20" customFormat="1" x14ac:dyDescent="0.2">
      <c r="A471" s="90" t="s">
        <v>320</v>
      </c>
      <c r="B471" s="21">
        <v>51126.520567800006</v>
      </c>
      <c r="C471" s="21">
        <v>51169.029043400005</v>
      </c>
      <c r="D471" s="21">
        <v>52769.8706829</v>
      </c>
      <c r="E471" s="16">
        <v>3.1285362834268682</v>
      </c>
      <c r="F471" s="21"/>
      <c r="G471" s="21">
        <v>336352.05758999998</v>
      </c>
      <c r="H471" s="21">
        <v>324286.19465999998</v>
      </c>
      <c r="I471" s="21">
        <v>337751.30946000002</v>
      </c>
      <c r="J471" s="16">
        <v>4.1522318932255615</v>
      </c>
    </row>
    <row r="472" spans="1:11" x14ac:dyDescent="0.2">
      <c r="A472" s="82" t="s">
        <v>174</v>
      </c>
      <c r="B472" s="13">
        <v>10576.744397400002</v>
      </c>
      <c r="C472" s="92">
        <v>10669.2375144</v>
      </c>
      <c r="D472" s="92">
        <v>9847.0426498000015</v>
      </c>
      <c r="E472" s="12">
        <v>-7.7062195259061639</v>
      </c>
      <c r="F472" s="13"/>
      <c r="G472" s="92">
        <v>75994.987180000026</v>
      </c>
      <c r="H472" s="92">
        <v>73181.882919999989</v>
      </c>
      <c r="I472" s="92">
        <v>73986.01112000001</v>
      </c>
      <c r="J472" s="12">
        <v>1.0988077484683743</v>
      </c>
      <c r="K472" s="14"/>
    </row>
    <row r="473" spans="1:11" x14ac:dyDescent="0.2">
      <c r="A473" s="82" t="s">
        <v>175</v>
      </c>
      <c r="B473" s="13">
        <v>8039.6850366999988</v>
      </c>
      <c r="C473" s="92">
        <v>7708.1821000999998</v>
      </c>
      <c r="D473" s="92">
        <v>7989.1025126000004</v>
      </c>
      <c r="E473" s="12">
        <v>3.644444420901209</v>
      </c>
      <c r="F473" s="92"/>
      <c r="G473" s="92">
        <v>98820.501019999996</v>
      </c>
      <c r="H473" s="92">
        <v>78051.781019999995</v>
      </c>
      <c r="I473" s="92">
        <v>88033.624490000002</v>
      </c>
      <c r="J473" s="12">
        <v>12.788745291337108</v>
      </c>
      <c r="K473" s="14"/>
    </row>
    <row r="474" spans="1:11" x14ac:dyDescent="0.2">
      <c r="A474" s="82" t="s">
        <v>176</v>
      </c>
      <c r="B474" s="13">
        <v>8278.4889411000004</v>
      </c>
      <c r="C474" s="92">
        <v>8310.5092931999989</v>
      </c>
      <c r="D474" s="92">
        <v>8667.4244074999988</v>
      </c>
      <c r="E474" s="12">
        <v>4.2947441812265765</v>
      </c>
      <c r="F474" s="92"/>
      <c r="G474" s="92">
        <v>74982.730859999996</v>
      </c>
      <c r="H474" s="92">
        <v>79134.095779999989</v>
      </c>
      <c r="I474" s="92">
        <v>86380.443240000008</v>
      </c>
      <c r="J474" s="12">
        <v>9.1570484107704146</v>
      </c>
      <c r="K474" s="14"/>
    </row>
    <row r="475" spans="1:11" x14ac:dyDescent="0.2">
      <c r="A475" s="82" t="s">
        <v>177</v>
      </c>
      <c r="B475" s="13">
        <v>24231.602192600007</v>
      </c>
      <c r="C475" s="92">
        <v>24481.100135700006</v>
      </c>
      <c r="D475" s="92">
        <v>26266.301113000001</v>
      </c>
      <c r="E475" s="12">
        <v>7.2921599413610352</v>
      </c>
      <c r="F475" s="92"/>
      <c r="G475" s="92">
        <v>86553.838529999979</v>
      </c>
      <c r="H475" s="92">
        <v>93918.434940000006</v>
      </c>
      <c r="I475" s="92">
        <v>89351.230609999999</v>
      </c>
      <c r="J475" s="12">
        <v>-4.8629476555031772</v>
      </c>
      <c r="K475" s="14"/>
    </row>
    <row r="476" spans="1:11" x14ac:dyDescent="0.2">
      <c r="A476" s="82"/>
      <c r="B476" s="92"/>
      <c r="C476" s="92"/>
      <c r="D476" s="92"/>
      <c r="E476" s="12"/>
      <c r="F476" s="92"/>
      <c r="G476" s="92"/>
      <c r="H476" s="92"/>
      <c r="I476" s="92"/>
      <c r="J476" s="12"/>
      <c r="K476" s="14"/>
    </row>
    <row r="477" spans="1:11" s="20" customFormat="1" x14ac:dyDescent="0.2">
      <c r="A477" s="90" t="s">
        <v>182</v>
      </c>
      <c r="B477" s="21">
        <v>5258.0612092999991</v>
      </c>
      <c r="C477" s="21">
        <v>3879.8612991999998</v>
      </c>
      <c r="D477" s="21">
        <v>3387.6848724000001</v>
      </c>
      <c r="E477" s="16">
        <v>-12.685412927041568</v>
      </c>
      <c r="F477" s="21"/>
      <c r="G477" s="21">
        <v>137109.75865999999</v>
      </c>
      <c r="H477" s="21">
        <v>151763.47743999999</v>
      </c>
      <c r="I477" s="21">
        <v>181146.76602000001</v>
      </c>
      <c r="J477" s="16">
        <v>19.361238339848114</v>
      </c>
    </row>
    <row r="478" spans="1:11" x14ac:dyDescent="0.2">
      <c r="A478" s="82" t="s">
        <v>183</v>
      </c>
      <c r="B478" s="92">
        <v>1117.0352499999999</v>
      </c>
      <c r="C478" s="92">
        <v>1398.3365303</v>
      </c>
      <c r="D478" s="92">
        <v>1131.7783351</v>
      </c>
      <c r="E478" s="12">
        <v>-19.06252103295995</v>
      </c>
      <c r="F478" s="92"/>
      <c r="G478" s="92">
        <v>21579.126910000003</v>
      </c>
      <c r="H478" s="92">
        <v>24120.541459999997</v>
      </c>
      <c r="I478" s="92">
        <v>21887.332860000006</v>
      </c>
      <c r="J478" s="12">
        <v>-9.2585342816760772</v>
      </c>
      <c r="K478" s="14"/>
    </row>
    <row r="479" spans="1:11" x14ac:dyDescent="0.2">
      <c r="A479" s="82" t="s">
        <v>184</v>
      </c>
      <c r="B479" s="92">
        <v>159.8972162</v>
      </c>
      <c r="C479" s="92">
        <v>373.26880929999999</v>
      </c>
      <c r="D479" s="92">
        <v>909.4136817000001</v>
      </c>
      <c r="E479" s="12">
        <v>143.6350584463367</v>
      </c>
      <c r="F479" s="92"/>
      <c r="G479" s="92">
        <v>63334.88996</v>
      </c>
      <c r="H479" s="92">
        <v>74603.284909999988</v>
      </c>
      <c r="I479" s="92">
        <v>86336.030450000006</v>
      </c>
      <c r="J479" s="12">
        <v>15.726848427859693</v>
      </c>
      <c r="K479" s="14"/>
    </row>
    <row r="480" spans="1:11" x14ac:dyDescent="0.2">
      <c r="A480" s="82" t="s">
        <v>387</v>
      </c>
      <c r="B480" s="92">
        <v>3981.1287430999992</v>
      </c>
      <c r="C480" s="92">
        <v>2108.2559595999996</v>
      </c>
      <c r="D480" s="92">
        <v>1346.4928556</v>
      </c>
      <c r="E480" s="12">
        <v>-36.132382338647787</v>
      </c>
      <c r="F480" s="92"/>
      <c r="G480" s="92">
        <v>52195.74179</v>
      </c>
      <c r="H480" s="92">
        <v>53039.651069999993</v>
      </c>
      <c r="I480" s="92">
        <v>72923.402709999995</v>
      </c>
      <c r="J480" s="12">
        <v>37.488466154798203</v>
      </c>
      <c r="K480" s="14"/>
    </row>
    <row r="481" spans="1:11" x14ac:dyDescent="0.2">
      <c r="A481" s="82"/>
      <c r="B481" s="87"/>
      <c r="C481" s="87"/>
      <c r="D481" s="87"/>
      <c r="E481" s="12"/>
      <c r="F481" s="87"/>
      <c r="G481" s="87"/>
      <c r="H481" s="87"/>
      <c r="I481" s="92"/>
      <c r="J481" s="12"/>
      <c r="K481" s="14"/>
    </row>
    <row r="482" spans="1:11" s="20" customFormat="1" x14ac:dyDescent="0.2">
      <c r="A482" s="90" t="s">
        <v>346</v>
      </c>
      <c r="B482" s="21"/>
      <c r="C482" s="21"/>
      <c r="D482" s="21"/>
      <c r="E482" s="16"/>
      <c r="F482" s="21"/>
      <c r="G482" s="21">
        <v>43203.16992</v>
      </c>
      <c r="H482" s="21">
        <v>53715.236579999997</v>
      </c>
      <c r="I482" s="21">
        <v>43850.903529999996</v>
      </c>
      <c r="J482" s="16">
        <v>-18.364124740116722</v>
      </c>
    </row>
    <row r="483" spans="1:11" ht="22.5" x14ac:dyDescent="0.2">
      <c r="A483" s="94" t="s">
        <v>185</v>
      </c>
      <c r="B483" s="92">
        <v>697.71139240000002</v>
      </c>
      <c r="C483" s="92">
        <v>886.98088359999997</v>
      </c>
      <c r="D483" s="92">
        <v>828.37143579999997</v>
      </c>
      <c r="E483" s="12">
        <v>-6.6077464445593392</v>
      </c>
      <c r="F483" s="92"/>
      <c r="G483" s="92">
        <v>17590.923219999997</v>
      </c>
      <c r="H483" s="92">
        <v>21329.392489999995</v>
      </c>
      <c r="I483" s="92">
        <v>17488.391049999998</v>
      </c>
      <c r="J483" s="12">
        <v>-18.008020818224423</v>
      </c>
    </row>
    <row r="484" spans="1:11" x14ac:dyDescent="0.2">
      <c r="A484" s="82" t="s">
        <v>186</v>
      </c>
      <c r="B484" s="92">
        <v>10413.545806400003</v>
      </c>
      <c r="C484" s="92">
        <v>13741.663477500006</v>
      </c>
      <c r="D484" s="92">
        <v>10399.7603089</v>
      </c>
      <c r="E484" s="12">
        <v>-24.319495045646335</v>
      </c>
      <c r="F484" s="92"/>
      <c r="G484" s="92">
        <v>25612.246700000007</v>
      </c>
      <c r="H484" s="92">
        <v>32385.844089999999</v>
      </c>
      <c r="I484" s="92">
        <v>26362.512479999998</v>
      </c>
      <c r="J484" s="12">
        <v>-18.598655614043011</v>
      </c>
    </row>
    <row r="485" spans="1:11" x14ac:dyDescent="0.2">
      <c r="A485" s="82"/>
      <c r="B485" s="87"/>
      <c r="C485" s="87"/>
      <c r="D485" s="87"/>
      <c r="E485" s="12"/>
      <c r="F485" s="87"/>
      <c r="G485" s="87"/>
      <c r="H485" s="87"/>
      <c r="J485" s="12"/>
    </row>
    <row r="486" spans="1:11" s="21" customFormat="1" x14ac:dyDescent="0.2">
      <c r="A486" s="85" t="s">
        <v>373</v>
      </c>
      <c r="B486" s="85"/>
      <c r="C486" s="85"/>
      <c r="D486" s="85"/>
      <c r="E486" s="16"/>
      <c r="F486" s="85"/>
      <c r="G486" s="85">
        <v>646977.40548000019</v>
      </c>
      <c r="H486" s="85">
        <v>776270.44020999968</v>
      </c>
      <c r="I486" s="85">
        <v>813086.44842999999</v>
      </c>
      <c r="J486" s="16">
        <v>4.7426781071350206</v>
      </c>
      <c r="K486" s="193"/>
    </row>
    <row r="487" spans="1:11" x14ac:dyDescent="0.2">
      <c r="A487" s="82" t="s">
        <v>187</v>
      </c>
      <c r="B487" s="92">
        <v>6809</v>
      </c>
      <c r="C487" s="92">
        <v>4951</v>
      </c>
      <c r="D487" s="92">
        <v>8004.2100000000009</v>
      </c>
      <c r="E487" s="12">
        <v>61.66855180771563</v>
      </c>
      <c r="F487" s="92"/>
      <c r="G487" s="92">
        <v>99819.836750000002</v>
      </c>
      <c r="H487" s="92">
        <v>115138.86101000001</v>
      </c>
      <c r="I487" s="92">
        <v>91204.43614999998</v>
      </c>
      <c r="J487" s="12">
        <v>-20.787442788687372</v>
      </c>
    </row>
    <row r="488" spans="1:11" x14ac:dyDescent="0.2">
      <c r="A488" s="82" t="s">
        <v>188</v>
      </c>
      <c r="B488" s="92">
        <v>156</v>
      </c>
      <c r="C488" s="92">
        <v>139</v>
      </c>
      <c r="D488" s="92">
        <v>144</v>
      </c>
      <c r="E488" s="12">
        <v>3.5971223021582688</v>
      </c>
      <c r="F488" s="92"/>
      <c r="G488" s="92">
        <v>7765.6989600000015</v>
      </c>
      <c r="H488" s="92">
        <v>6953.7257499999987</v>
      </c>
      <c r="I488" s="92">
        <v>5684.3929100000005</v>
      </c>
      <c r="J488" s="12">
        <v>-18.253996283934526</v>
      </c>
    </row>
    <row r="489" spans="1:11" ht="11.25" customHeight="1" x14ac:dyDescent="0.2">
      <c r="A489" s="94" t="s">
        <v>189</v>
      </c>
      <c r="B489" s="92">
        <v>0</v>
      </c>
      <c r="C489" s="92">
        <v>0</v>
      </c>
      <c r="D489" s="92">
        <v>0</v>
      </c>
      <c r="E489" s="12" t="s">
        <v>534</v>
      </c>
      <c r="F489" s="92"/>
      <c r="G489" s="92">
        <v>0</v>
      </c>
      <c r="H489" s="92">
        <v>0</v>
      </c>
      <c r="I489" s="92">
        <v>0</v>
      </c>
      <c r="J489" s="12" t="s">
        <v>534</v>
      </c>
    </row>
    <row r="490" spans="1:11" x14ac:dyDescent="0.2">
      <c r="A490" s="82" t="s">
        <v>190</v>
      </c>
      <c r="B490" s="87"/>
      <c r="C490" s="87"/>
      <c r="D490" s="87"/>
      <c r="E490" s="12"/>
      <c r="F490" s="87"/>
      <c r="G490" s="92">
        <v>539391.86977000022</v>
      </c>
      <c r="H490" s="92">
        <v>654177.8534499997</v>
      </c>
      <c r="I490" s="92">
        <v>716197.61936999997</v>
      </c>
      <c r="J490" s="12">
        <v>9.4805664228650954</v>
      </c>
    </row>
    <row r="491" spans="1:11" x14ac:dyDescent="0.2">
      <c r="B491" s="92"/>
      <c r="C491" s="92"/>
      <c r="D491" s="92"/>
      <c r="F491" s="87"/>
      <c r="G491" s="87"/>
      <c r="H491" s="87"/>
      <c r="I491" s="92"/>
    </row>
    <row r="492" spans="1:11" x14ac:dyDescent="0.2">
      <c r="A492" s="95"/>
      <c r="B492" s="95"/>
      <c r="C492" s="96"/>
      <c r="D492" s="96"/>
      <c r="E492" s="96"/>
      <c r="F492" s="96"/>
      <c r="G492" s="96"/>
      <c r="H492" s="96"/>
      <c r="I492" s="96"/>
      <c r="J492" s="96"/>
    </row>
    <row r="493" spans="1:11" x14ac:dyDescent="0.2">
      <c r="A493" s="9" t="s">
        <v>414</v>
      </c>
      <c r="B493" s="87"/>
      <c r="C493" s="87"/>
      <c r="E493" s="87"/>
      <c r="F493" s="87"/>
      <c r="G493" s="87"/>
      <c r="I493" s="91"/>
      <c r="J493" s="87"/>
    </row>
  </sheetData>
  <mergeCells count="98">
    <mergeCell ref="C98:E98"/>
    <mergeCell ref="H98:J98"/>
    <mergeCell ref="B97:E97"/>
    <mergeCell ref="G97:J97"/>
    <mergeCell ref="C4:E4"/>
    <mergeCell ref="H4:J4"/>
    <mergeCell ref="A42:J42"/>
    <mergeCell ref="B4:B5"/>
    <mergeCell ref="G4:G5"/>
    <mergeCell ref="B45:B46"/>
    <mergeCell ref="G45:G46"/>
    <mergeCell ref="B98:B99"/>
    <mergeCell ref="G98:G99"/>
    <mergeCell ref="B438:B439"/>
    <mergeCell ref="C438:E438"/>
    <mergeCell ref="G438:G439"/>
    <mergeCell ref="H438:J438"/>
    <mergeCell ref="B297:B298"/>
    <mergeCell ref="G297:G298"/>
    <mergeCell ref="B336:B337"/>
    <mergeCell ref="G336:G337"/>
    <mergeCell ref="B376:B377"/>
    <mergeCell ref="G376:G377"/>
    <mergeCell ref="A435:J435"/>
    <mergeCell ref="A436:J436"/>
    <mergeCell ref="B437:E437"/>
    <mergeCell ref="G437:J437"/>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A1:J1"/>
    <mergeCell ref="A2:J2"/>
    <mergeCell ref="A95:J95"/>
    <mergeCell ref="A96:J96"/>
    <mergeCell ref="B3:E3"/>
    <mergeCell ref="G3:J3"/>
    <mergeCell ref="C45:E45"/>
    <mergeCell ref="H45:J45"/>
    <mergeCell ref="B44:E44"/>
    <mergeCell ref="G44:J44"/>
    <mergeCell ref="A43:J43"/>
    <mergeCell ref="A41:J41"/>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s>
  <phoneticPr fontId="0" type="noConversion"/>
  <printOptions horizontalCentered="1" verticalCentered="1"/>
  <pageMargins left="1.3385826771653544" right="0.78740157480314965" top="0.51181102362204722" bottom="0.78740157480314965" header="0" footer="0.59055118110236227"/>
  <pageSetup scale="66"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election activeCell="A4" sqref="A4"/>
    </sheetView>
  </sheetViews>
  <sheetFormatPr baseColWidth="10" defaultRowHeight="12.75" x14ac:dyDescent="0.2"/>
  <cols>
    <col min="1" max="1" width="1.42578125" customWidth="1"/>
    <col min="2" max="2" width="36.7109375" bestFit="1" customWidth="1"/>
    <col min="3" max="3" width="38.140625" bestFit="1" customWidth="1"/>
    <col min="4" max="4" width="44" customWidth="1"/>
    <col min="5"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377</v>
      </c>
      <c r="C3" t="s">
        <v>378</v>
      </c>
      <c r="D3" s="103" t="s">
        <v>379</v>
      </c>
      <c r="E3" s="103" t="s">
        <v>380</v>
      </c>
      <c r="F3" t="s">
        <v>381</v>
      </c>
      <c r="G3" t="s">
        <v>229</v>
      </c>
      <c r="H3" t="s">
        <v>218</v>
      </c>
      <c r="I3" t="s">
        <v>150</v>
      </c>
      <c r="J3" t="s">
        <v>250</v>
      </c>
      <c r="K3" s="103" t="s">
        <v>462</v>
      </c>
    </row>
    <row r="4" spans="2:11" x14ac:dyDescent="0.2">
      <c r="B4" t="str">
        <f ca="1">"Participación enero - "&amp;LOWER(TEXT(TODAY()-20,"mmmm"))&amp;" "&amp;YEAR(TODAY())-1</f>
        <v>Participación enero - marzo 2019</v>
      </c>
      <c r="C4" t="str">
        <f ca="1">"Participación enero - "&amp;LOWER(TEXT(TODAY()-20,"mmmm"))&amp;" "&amp;YEAR(TODAY())-1</f>
        <v>Participación enero - marzo 2019</v>
      </c>
      <c r="D4" t="str">
        <f ca="1">"Participación enero - "&amp;LOWER(TEXT(TODAY()-20,"mmmm"))&amp;" "&amp;YEAR(TODAY())-1</f>
        <v>Participación enero - marzo 2019</v>
      </c>
      <c r="E4" t="str">
        <f ca="1">"Participación enero - "&amp;LOWER(TEXT(TODAY()-20,"mmmm"))&amp;" "&amp;YEAR(TODAY())-1</f>
        <v>Participación enero - marzo 2019</v>
      </c>
      <c r="F4" t="str">
        <f ca="1">"Miles de dólares  enero - "&amp;LOWER(TEXT(TODAY()-20,"mmmm"))&amp;" "&amp;YEAR(TODAY())-1</f>
        <v>Miles de dólares  enero - marzo 2019</v>
      </c>
      <c r="G4" t="str">
        <f ca="1">"Miles de dólares  enero - "&amp;LOWER(TEXT(TODAY()-20,"mmmm"))&amp;" "&amp;YEAR(TODAY())-1</f>
        <v>Miles de dólares  enero - marzo 2019</v>
      </c>
      <c r="H4" t="str">
        <f ca="1">"Miles de dólares  enero - "&amp;LOWER(TEXT(TODAY()-20,"mmmm"))&amp;" "&amp;YEAR(TODAY())-1</f>
        <v>Miles de dólares  enero - marzo 2019</v>
      </c>
      <c r="I4" t="str">
        <f ca="1">"Miles de dólares  enero - "&amp;LOWER(TEXT(TODAY()-20,"mmmm"))&amp;" "&amp;YEAR(TODAY())-1</f>
        <v>Miles de dólares  enero - marzo 2019</v>
      </c>
      <c r="J4" t="str">
        <f ca="1">"Millones de dólares  enero - "&amp;LOWER(TEXT(TODAY()-20,"mmmm"))&amp;" "&amp;YEAR(TODAY())-1</f>
        <v>Millones de dólares  enero - marzo 2019</v>
      </c>
      <c r="K4" t="str">
        <f ca="1">"Millones de dólares  enero - "&amp;LOWER(TEXT(TODAY()-20,"mmmm"))&amp;" "&amp;YEAR(TODAY())-1</f>
        <v>Millones de dólares  enero - marzo 2019</v>
      </c>
    </row>
    <row r="5" spans="2:11" s="212" customFormat="1" ht="114.75" x14ac:dyDescent="0.2">
      <c r="B5" s="242" t="str">
        <f ca="1">CONCATENATE(B2,CHAR(10),B3,CHAR(10),B4)</f>
        <v>Gráfico  Nº 5
Exportaciones silvoagropecuarias por clase
Participación enero - marzo 2019</v>
      </c>
      <c r="C5" s="242" t="str">
        <f ca="1">CONCATENATE(C2,CHAR(10),C3,CHAR(10),C4)</f>
        <v>Gráfico  Nº 6
Exportaciones silvoagropecuarias por sector
Participación enero - marzo 2019</v>
      </c>
      <c r="D5" s="242" t="str">
        <f ca="1">CONCATENATE(D2,CHAR(10),D3,CHAR(10),D4)</f>
        <v>Gráfico  Nº 7
Exportación de productos silvoagropecuarios por zona económica
Participación enero - marzo 2019</v>
      </c>
      <c r="E5" s="242" t="str">
        <f ca="1">CONCATENATE(E2,CHAR(10),E3,CHAR(10),E4)</f>
        <v>Gráfico  Nº 8
Importación de productos silvoagropecuarios por zona económica
Participación enero - marzo 2019</v>
      </c>
      <c r="F5" s="242" t="str">
        <f t="shared" ref="F5:G5" ca="1" si="2">CONCATENATE(F2,CHAR(10),F3,CHAR(10),F4)</f>
        <v>Gráfico  Nº 9
Exportación de productos silvoagropecuarios por país de  destino
Miles de dólares  enero - marzo 2019</v>
      </c>
      <c r="G5" s="242" t="str">
        <f t="shared" ca="1" si="2"/>
        <v>Gráfico  Nº 10
Importación de productos silvoagropecuarios por país de origen
Miles de dólares  enero - marzo 2019</v>
      </c>
      <c r="H5" s="242" t="str">
        <f t="shared" ref="H5" ca="1" si="3">CONCATENATE(H2,CHAR(10),H3,CHAR(10),H4)</f>
        <v>Gráfico  Nº 11
Principales productos silvoagropecuarios exportados
Miles de dólares  enero - marzo 2019</v>
      </c>
      <c r="I5" s="242" t="str">
        <f t="shared" ref="I5:K5" ca="1" si="4">CONCATENATE(I2,CHAR(10),I3,CHAR(10),I4)</f>
        <v>Gráfico  Nº 12
Principales productos silvoagropecuarios importados
Miles de dólares  enero - marzo 2019</v>
      </c>
      <c r="J5" s="242" t="str">
        <f t="shared" ca="1" si="4"/>
        <v>Gráfico  Nº 13
Principales rubros exportados
Millones de dólares  enero - marzo 2019</v>
      </c>
      <c r="K5" s="242" t="str">
        <f t="shared" ca="1" si="4"/>
        <v>Gráfico  Nº 14
Principales rubros importados
Millones de dólares  enero - marzo 2019</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9C5B4-C0FF-4A25-BD97-3096A873510F}">
  <sheetPr codeName="Hoja30">
    <pageSetUpPr fitToPage="1"/>
  </sheetPr>
  <dimension ref="A1:I19"/>
  <sheetViews>
    <sheetView workbookViewId="0">
      <selection activeCell="B21" sqref="B21"/>
    </sheetView>
  </sheetViews>
  <sheetFormatPr baseColWidth="10" defaultColWidth="11.42578125" defaultRowHeight="12.75" x14ac:dyDescent="0.2"/>
  <cols>
    <col min="1" max="1" width="31.28515625" style="1" customWidth="1"/>
    <col min="2" max="2" width="17.140625" style="1" bestFit="1" customWidth="1"/>
    <col min="3" max="4" width="11.42578125" style="1" customWidth="1"/>
    <col min="5" max="5" width="10.28515625" style="1" bestFit="1" customWidth="1"/>
    <col min="6" max="6" width="13" style="1" bestFit="1" customWidth="1"/>
    <col min="7" max="9" width="11.42578125" style="34"/>
    <col min="10" max="16384" width="11.42578125" style="1"/>
  </cols>
  <sheetData>
    <row r="1" spans="1:9" s="34" customFormat="1" ht="15.95" customHeight="1" x14ac:dyDescent="0.2">
      <c r="A1" s="358"/>
      <c r="B1" s="358"/>
      <c r="C1" s="358"/>
      <c r="D1" s="358"/>
      <c r="E1" s="358"/>
      <c r="F1" s="358"/>
      <c r="G1" s="129"/>
      <c r="H1" s="129"/>
      <c r="I1" s="129"/>
    </row>
    <row r="2" spans="1:9" s="34" customFormat="1" ht="15.95" customHeight="1" x14ac:dyDescent="0.2">
      <c r="A2" s="358" t="s">
        <v>515</v>
      </c>
      <c r="B2" s="358"/>
      <c r="C2" s="358"/>
      <c r="D2" s="358"/>
      <c r="E2" s="358"/>
      <c r="F2" s="358"/>
      <c r="G2" s="129"/>
      <c r="H2" s="129"/>
      <c r="I2" s="129"/>
    </row>
    <row r="3" spans="1:9" s="34" customFormat="1" ht="15.95" customHeight="1" x14ac:dyDescent="0.2">
      <c r="A3" s="358" t="s">
        <v>127</v>
      </c>
      <c r="B3" s="358"/>
      <c r="C3" s="358"/>
      <c r="D3" s="358"/>
      <c r="E3" s="358"/>
      <c r="F3" s="358"/>
      <c r="G3" s="129"/>
      <c r="H3" s="129"/>
      <c r="I3" s="129"/>
    </row>
    <row r="4" spans="1:9" s="34" customFormat="1" ht="15.95" customHeight="1" thickBot="1" x14ac:dyDescent="0.25">
      <c r="A4" s="358" t="s">
        <v>237</v>
      </c>
      <c r="B4" s="358"/>
      <c r="C4" s="358"/>
      <c r="D4" s="358"/>
      <c r="E4" s="358"/>
      <c r="F4" s="358"/>
      <c r="G4" s="348"/>
      <c r="H4" s="348"/>
      <c r="I4" s="348"/>
    </row>
    <row r="5" spans="1:9" s="34" customFormat="1" ht="13.5" thickTop="1" x14ac:dyDescent="0.2">
      <c r="A5" s="301" t="s">
        <v>128</v>
      </c>
      <c r="B5" s="362">
        <v>2017</v>
      </c>
      <c r="C5" s="360" t="s">
        <v>520</v>
      </c>
      <c r="D5" s="360"/>
      <c r="E5" s="299" t="s">
        <v>143</v>
      </c>
      <c r="F5" s="299" t="s">
        <v>134</v>
      </c>
      <c r="G5" s="349"/>
      <c r="H5" s="349"/>
      <c r="I5" s="349"/>
    </row>
    <row r="6" spans="1:9" s="34" customFormat="1" ht="13.5" thickBot="1" x14ac:dyDescent="0.25">
      <c r="A6" s="302"/>
      <c r="B6" s="363"/>
      <c r="C6" s="298">
        <v>2018</v>
      </c>
      <c r="D6" s="298">
        <v>2019</v>
      </c>
      <c r="E6" s="298" t="s">
        <v>521</v>
      </c>
      <c r="F6" s="300">
        <v>2019</v>
      </c>
    </row>
    <row r="7" spans="1:9" s="34" customFormat="1" ht="15.95" customHeight="1" thickTop="1" x14ac:dyDescent="0.2">
      <c r="A7" s="361" t="s">
        <v>510</v>
      </c>
      <c r="B7" s="361"/>
      <c r="C7" s="361"/>
      <c r="D7" s="361"/>
      <c r="E7" s="361"/>
      <c r="F7" s="361"/>
    </row>
    <row r="8" spans="1:9" s="113" customFormat="1" x14ac:dyDescent="0.2">
      <c r="A8" s="320" t="s">
        <v>512</v>
      </c>
      <c r="B8" s="328">
        <v>68859010.63756679</v>
      </c>
      <c r="C8" s="321">
        <v>75451827.199996904</v>
      </c>
      <c r="D8" s="321">
        <v>69681889.818288088</v>
      </c>
      <c r="E8" s="313">
        <v>-7.6471804538473159E-2</v>
      </c>
      <c r="F8" s="322"/>
      <c r="G8" s="284"/>
    </row>
    <row r="9" spans="1:9" s="34" customFormat="1" ht="15.95" customHeight="1" x14ac:dyDescent="0.2">
      <c r="A9" s="26" t="s">
        <v>511</v>
      </c>
      <c r="B9" s="234">
        <v>15381835</v>
      </c>
      <c r="C9" s="234">
        <v>17897719</v>
      </c>
      <c r="D9" s="234">
        <v>16712895</v>
      </c>
      <c r="E9" s="27">
        <v>-6.6199720757712202E-2</v>
      </c>
      <c r="F9" s="27">
        <v>0.23984560469847765</v>
      </c>
    </row>
    <row r="10" spans="1:9" s="34" customFormat="1" ht="15.95" customHeight="1" x14ac:dyDescent="0.2">
      <c r="A10" s="318" t="s">
        <v>516</v>
      </c>
      <c r="B10" s="330">
        <v>53477175.63756679</v>
      </c>
      <c r="C10" s="330">
        <v>57554108.199996904</v>
      </c>
      <c r="D10" s="330">
        <v>52968994.818288088</v>
      </c>
      <c r="E10" s="319">
        <v>-7.9666135487250281E-2</v>
      </c>
      <c r="F10" s="319">
        <v>0.76015439530152229</v>
      </c>
    </row>
    <row r="11" spans="1:9" s="34" customFormat="1" ht="15.95" customHeight="1" x14ac:dyDescent="0.2">
      <c r="A11" s="358" t="s">
        <v>5</v>
      </c>
      <c r="B11" s="358"/>
      <c r="C11" s="358"/>
      <c r="D11" s="358"/>
      <c r="E11" s="358"/>
      <c r="F11" s="358"/>
    </row>
    <row r="12" spans="1:9" s="34" customFormat="1" ht="15.95" customHeight="1" x14ac:dyDescent="0.2">
      <c r="A12" s="323" t="s">
        <v>513</v>
      </c>
      <c r="B12" s="329">
        <v>65258000</v>
      </c>
      <c r="C12" s="324">
        <v>75003000</v>
      </c>
      <c r="D12" s="324">
        <v>69593000</v>
      </c>
      <c r="E12" s="313">
        <v>-7.213044811540871E-2</v>
      </c>
      <c r="F12" s="323"/>
    </row>
    <row r="13" spans="1:9" s="34" customFormat="1" ht="15.95" customHeight="1" x14ac:dyDescent="0.2">
      <c r="A13" s="32" t="s">
        <v>508</v>
      </c>
      <c r="B13" s="234">
        <v>5844993</v>
      </c>
      <c r="C13" s="234">
        <v>6559017</v>
      </c>
      <c r="D13" s="234">
        <v>6348174</v>
      </c>
      <c r="E13" s="27">
        <v>-3.2145518147002818E-2</v>
      </c>
      <c r="F13" s="27">
        <v>9.1218570833273463E-2</v>
      </c>
      <c r="G13" s="28"/>
      <c r="H13" s="28"/>
      <c r="I13" s="28"/>
    </row>
    <row r="14" spans="1:9" s="34" customFormat="1" ht="15.95" customHeight="1" x14ac:dyDescent="0.2">
      <c r="A14" s="318" t="s">
        <v>516</v>
      </c>
      <c r="B14" s="330">
        <v>59413007</v>
      </c>
      <c r="C14" s="330">
        <v>68443983</v>
      </c>
      <c r="D14" s="330">
        <v>63244826</v>
      </c>
      <c r="E14" s="306">
        <v>-7.5962221544003367E-2</v>
      </c>
      <c r="F14" s="319">
        <v>0.90878142916672655</v>
      </c>
      <c r="G14" s="33"/>
      <c r="H14" s="33"/>
      <c r="I14" s="33"/>
    </row>
    <row r="15" spans="1:9" s="34" customFormat="1" ht="15.95" customHeight="1" x14ac:dyDescent="0.2">
      <c r="A15" s="358" t="s">
        <v>514</v>
      </c>
      <c r="B15" s="358"/>
      <c r="C15" s="358"/>
      <c r="D15" s="358"/>
      <c r="E15" s="358"/>
      <c r="F15" s="358"/>
    </row>
    <row r="16" spans="1:9" s="34" customFormat="1" ht="15.95" customHeight="1" x14ac:dyDescent="0.2">
      <c r="A16" s="311" t="s">
        <v>517</v>
      </c>
      <c r="B16" s="312">
        <v>3601010.63756679</v>
      </c>
      <c r="C16" s="312">
        <v>448827.19999690354</v>
      </c>
      <c r="D16" s="312">
        <v>88889.818288087845</v>
      </c>
      <c r="E16" s="313">
        <v>-0.80195091053148937</v>
      </c>
      <c r="F16" s="327"/>
      <c r="G16" s="33"/>
      <c r="H16" s="33"/>
      <c r="I16" s="33"/>
    </row>
    <row r="17" spans="1:9" s="34" customFormat="1" ht="15.95" customHeight="1" x14ac:dyDescent="0.2">
      <c r="A17" s="26" t="s">
        <v>509</v>
      </c>
      <c r="B17" s="23">
        <v>9536842</v>
      </c>
      <c r="C17" s="23">
        <v>11338702</v>
      </c>
      <c r="D17" s="23">
        <v>10364721</v>
      </c>
      <c r="E17" s="31">
        <v>-8.5898809228781209E-2</v>
      </c>
      <c r="F17" s="31"/>
      <c r="G17" s="33"/>
      <c r="H17" s="33"/>
      <c r="I17" s="33"/>
    </row>
    <row r="18" spans="1:9" s="34" customFormat="1" ht="15.95" customHeight="1" thickBot="1" x14ac:dyDescent="0.25">
      <c r="A18" s="332" t="s">
        <v>516</v>
      </c>
      <c r="B18" s="325">
        <v>-5935831.36243321</v>
      </c>
      <c r="C18" s="325">
        <v>-10889874.800003096</v>
      </c>
      <c r="D18" s="325">
        <v>-10275831.181711912</v>
      </c>
      <c r="E18" s="326">
        <v>5.6386655454570486E-2</v>
      </c>
      <c r="F18" s="326"/>
      <c r="G18" s="33"/>
      <c r="H18" s="33"/>
      <c r="I18" s="33"/>
    </row>
    <row r="19" spans="1:9" ht="27" customHeight="1" thickTop="1" x14ac:dyDescent="0.2">
      <c r="A19" s="359" t="s">
        <v>446</v>
      </c>
      <c r="B19" s="359"/>
      <c r="C19" s="359"/>
      <c r="D19" s="359"/>
      <c r="E19" s="359"/>
      <c r="F19" s="359"/>
      <c r="G19" s="33"/>
      <c r="H19" s="33"/>
      <c r="I19" s="33"/>
    </row>
  </sheetData>
  <mergeCells count="10">
    <mergeCell ref="A11:F11"/>
    <mergeCell ref="A15:F15"/>
    <mergeCell ref="A19:F19"/>
    <mergeCell ref="A1:F1"/>
    <mergeCell ref="A2:F2"/>
    <mergeCell ref="A3:F3"/>
    <mergeCell ref="A4:F4"/>
    <mergeCell ref="C5:D5"/>
    <mergeCell ref="A7:F7"/>
    <mergeCell ref="B5:B6"/>
  </mergeCells>
  <printOptions horizontalCentered="1"/>
  <pageMargins left="0.78740157480314965" right="0.78740157480314965" top="1.8897637795275593" bottom="0.78740157480314965" header="0" footer="0.59055118110236227"/>
  <pageSetup scale="94"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XFD1048576"/>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364" t="s">
        <v>125</v>
      </c>
      <c r="B1" s="364"/>
      <c r="C1" s="364"/>
      <c r="D1" s="364"/>
      <c r="E1" s="364"/>
      <c r="F1" s="364"/>
      <c r="G1" s="346"/>
      <c r="H1" s="346"/>
      <c r="I1" s="346"/>
      <c r="J1" s="346"/>
      <c r="K1" s="346"/>
      <c r="L1" s="346"/>
      <c r="M1" s="129"/>
      <c r="N1" s="129"/>
      <c r="O1" s="129"/>
      <c r="P1" s="129"/>
      <c r="Q1" s="129"/>
      <c r="R1"/>
      <c r="S1"/>
      <c r="T1"/>
      <c r="U1"/>
      <c r="V1"/>
    </row>
    <row r="2" spans="1:22" s="34" customFormat="1" ht="15.95" customHeight="1" x14ac:dyDescent="0.2">
      <c r="A2" s="358" t="s">
        <v>126</v>
      </c>
      <c r="B2" s="358"/>
      <c r="C2" s="358"/>
      <c r="D2" s="358"/>
      <c r="E2" s="358"/>
      <c r="F2" s="358"/>
      <c r="G2" s="346"/>
      <c r="H2" s="346"/>
      <c r="I2" s="346"/>
      <c r="J2" s="346"/>
      <c r="K2" s="346"/>
      <c r="L2" s="346"/>
      <c r="M2" s="129"/>
      <c r="N2" s="129"/>
      <c r="O2" s="129"/>
      <c r="P2" s="129"/>
      <c r="Q2" s="129"/>
      <c r="R2"/>
      <c r="S2"/>
      <c r="T2"/>
      <c r="U2"/>
      <c r="V2"/>
    </row>
    <row r="3" spans="1:22" s="34" customFormat="1" ht="15.95" customHeight="1" x14ac:dyDescent="0.2">
      <c r="A3" s="358" t="s">
        <v>127</v>
      </c>
      <c r="B3" s="358"/>
      <c r="C3" s="358"/>
      <c r="D3" s="358"/>
      <c r="E3" s="358"/>
      <c r="F3" s="358"/>
      <c r="G3" s="346"/>
      <c r="H3" s="346"/>
      <c r="I3" s="346"/>
      <c r="J3" s="346"/>
      <c r="K3" s="346"/>
      <c r="L3" s="346"/>
      <c r="M3" s="129"/>
      <c r="N3" s="129"/>
      <c r="O3" s="129"/>
      <c r="P3" s="129"/>
      <c r="Q3" s="129"/>
      <c r="R3"/>
      <c r="S3"/>
      <c r="T3"/>
      <c r="U3"/>
      <c r="V3"/>
    </row>
    <row r="4" spans="1:22" s="34" customFormat="1" ht="15.95" customHeight="1" thickBot="1" x14ac:dyDescent="0.25">
      <c r="A4" s="358" t="s">
        <v>237</v>
      </c>
      <c r="B4" s="358"/>
      <c r="C4" s="358"/>
      <c r="D4" s="358"/>
      <c r="E4" s="358"/>
      <c r="F4" s="358"/>
      <c r="G4" s="346"/>
      <c r="H4" s="346"/>
      <c r="I4" s="346"/>
      <c r="J4" s="346"/>
      <c r="K4" s="346"/>
      <c r="L4" s="346"/>
      <c r="M4" s="348"/>
      <c r="N4" s="348"/>
      <c r="O4" s="348"/>
      <c r="P4" s="348"/>
      <c r="Q4" s="348"/>
      <c r="R4"/>
      <c r="S4"/>
      <c r="T4"/>
      <c r="U4"/>
      <c r="V4"/>
    </row>
    <row r="5" spans="1:22" s="34" customFormat="1" ht="13.5" thickTop="1" x14ac:dyDescent="0.2">
      <c r="A5" s="301" t="s">
        <v>128</v>
      </c>
      <c r="B5" s="365">
        <v>2017</v>
      </c>
      <c r="C5" s="360" t="s">
        <v>520</v>
      </c>
      <c r="D5" s="360"/>
      <c r="E5" s="299" t="s">
        <v>143</v>
      </c>
      <c r="F5" s="299" t="s">
        <v>134</v>
      </c>
      <c r="G5" s="346"/>
      <c r="H5" s="346"/>
      <c r="I5" s="346"/>
      <c r="J5" s="346"/>
      <c r="K5" s="346"/>
      <c r="L5" s="346"/>
      <c r="M5" s="349"/>
      <c r="N5" s="349"/>
      <c r="O5" s="349"/>
      <c r="P5" s="349"/>
      <c r="Q5" s="349"/>
      <c r="R5"/>
      <c r="S5"/>
      <c r="T5"/>
      <c r="U5"/>
      <c r="V5"/>
    </row>
    <row r="6" spans="1:22" s="34" customFormat="1" ht="13.5" thickBot="1" x14ac:dyDescent="0.25">
      <c r="A6" s="302"/>
      <c r="B6" s="366"/>
      <c r="C6" s="298">
        <v>2018</v>
      </c>
      <c r="D6" s="298">
        <v>2019</v>
      </c>
      <c r="E6" s="298" t="s">
        <v>521</v>
      </c>
      <c r="F6" s="300">
        <v>2019</v>
      </c>
      <c r="G6" s="346"/>
      <c r="H6" s="346"/>
      <c r="I6" s="346"/>
      <c r="J6" s="346"/>
      <c r="K6" s="346"/>
      <c r="L6" s="346"/>
      <c r="R6"/>
      <c r="S6"/>
      <c r="T6"/>
      <c r="U6"/>
      <c r="V6"/>
    </row>
    <row r="7" spans="1:22" s="113" customFormat="1" ht="13.5" thickTop="1" x14ac:dyDescent="0.2">
      <c r="A7" s="349" t="s">
        <v>439</v>
      </c>
      <c r="B7" s="342">
        <v>68859010.63756679</v>
      </c>
      <c r="C7" s="342">
        <v>75451827.199996904</v>
      </c>
      <c r="D7" s="342">
        <v>69681889.818288088</v>
      </c>
      <c r="E7" s="27">
        <v>-7.6471804538473159E-2</v>
      </c>
      <c r="F7" s="265"/>
      <c r="G7" s="346"/>
      <c r="H7" s="346"/>
      <c r="I7" s="346"/>
      <c r="J7" s="346"/>
      <c r="K7" s="346"/>
      <c r="L7" s="346"/>
      <c r="M7" s="284"/>
    </row>
    <row r="8" spans="1:22" s="113" customFormat="1" x14ac:dyDescent="0.2">
      <c r="A8" s="349" t="s">
        <v>440</v>
      </c>
      <c r="B8" s="342">
        <v>37198998.222640596</v>
      </c>
      <c r="C8" s="342">
        <v>39922600.0749382</v>
      </c>
      <c r="D8" s="342">
        <v>36320671.892476797</v>
      </c>
      <c r="E8" s="27">
        <v>-9.0222785482415233E-2</v>
      </c>
      <c r="F8" s="265"/>
      <c r="G8" s="346"/>
      <c r="H8" s="346"/>
      <c r="I8" s="346"/>
      <c r="J8" s="346"/>
      <c r="K8" s="346"/>
      <c r="L8" s="346"/>
    </row>
    <row r="9" spans="1:22" s="34" customFormat="1" x14ac:dyDescent="0.2">
      <c r="A9" s="349"/>
      <c r="B9" s="349"/>
      <c r="C9" s="349"/>
      <c r="D9" s="349"/>
      <c r="E9" s="349"/>
      <c r="F9" s="265"/>
      <c r="G9" s="346"/>
      <c r="H9" s="346"/>
      <c r="I9" s="346"/>
      <c r="J9" s="346"/>
      <c r="K9" s="346"/>
      <c r="L9" s="346"/>
      <c r="R9"/>
      <c r="S9"/>
      <c r="T9"/>
      <c r="U9"/>
      <c r="V9"/>
    </row>
    <row r="10" spans="1:22" s="34" customFormat="1" ht="15.95" customHeight="1" x14ac:dyDescent="0.2">
      <c r="A10" s="361" t="s">
        <v>130</v>
      </c>
      <c r="B10" s="361"/>
      <c r="C10" s="361"/>
      <c r="D10" s="361"/>
      <c r="E10" s="361"/>
      <c r="F10" s="361"/>
      <c r="G10" s="346"/>
      <c r="H10" s="346"/>
      <c r="I10" s="346"/>
      <c r="J10" s="346"/>
      <c r="K10" s="346"/>
      <c r="L10" s="346"/>
      <c r="R10"/>
      <c r="S10"/>
      <c r="T10"/>
      <c r="U10"/>
      <c r="V10"/>
    </row>
    <row r="11" spans="1:22" s="34" customFormat="1" ht="15.95" customHeight="1" x14ac:dyDescent="0.2">
      <c r="A11" s="307" t="s">
        <v>242</v>
      </c>
      <c r="B11" s="308">
        <v>15381835</v>
      </c>
      <c r="C11" s="308">
        <v>17897719</v>
      </c>
      <c r="D11" s="308">
        <v>16712895</v>
      </c>
      <c r="E11" s="309">
        <v>-6.6199720757712202E-2</v>
      </c>
      <c r="F11" s="309">
        <v>0.23984560469847765</v>
      </c>
      <c r="G11" s="341"/>
      <c r="H11" s="346"/>
      <c r="I11" s="341"/>
      <c r="J11" s="343"/>
      <c r="K11" s="346"/>
      <c r="L11" s="346"/>
      <c r="M11" s="339"/>
      <c r="N11" s="340"/>
      <c r="O11" s="335"/>
      <c r="R11"/>
      <c r="S11"/>
      <c r="T11"/>
      <c r="U11"/>
      <c r="V11"/>
    </row>
    <row r="12" spans="1:22" s="34" customFormat="1" ht="15.95" customHeight="1" x14ac:dyDescent="0.2">
      <c r="A12" s="109" t="s">
        <v>265</v>
      </c>
      <c r="B12" s="303">
        <v>9238481</v>
      </c>
      <c r="C12" s="303">
        <v>10209380</v>
      </c>
      <c r="D12" s="303">
        <v>10190231</v>
      </c>
      <c r="E12" s="31">
        <v>-1.8756280988659448E-3</v>
      </c>
      <c r="F12" s="31">
        <v>0.60972267222405219</v>
      </c>
      <c r="G12" s="341"/>
      <c r="H12" s="346"/>
      <c r="I12" s="346"/>
      <c r="J12" s="346"/>
      <c r="K12" s="346"/>
      <c r="L12" s="346"/>
      <c r="R12"/>
      <c r="S12"/>
      <c r="T12"/>
      <c r="U12"/>
      <c r="V12"/>
    </row>
    <row r="13" spans="1:22" s="34" customFormat="1" ht="15.95" customHeight="1" x14ac:dyDescent="0.2">
      <c r="A13" s="109" t="s">
        <v>266</v>
      </c>
      <c r="B13" s="303">
        <v>1182554</v>
      </c>
      <c r="C13" s="303">
        <v>1380778</v>
      </c>
      <c r="D13" s="303">
        <v>1458841</v>
      </c>
      <c r="E13" s="31">
        <v>5.653551838166599E-2</v>
      </c>
      <c r="F13" s="31">
        <v>8.7288348308297278E-2</v>
      </c>
      <c r="G13" s="341"/>
      <c r="H13" s="346"/>
      <c r="I13" s="346"/>
      <c r="J13" s="346"/>
      <c r="K13" s="346"/>
      <c r="L13" s="346"/>
      <c r="M13" s="33"/>
      <c r="N13" s="33"/>
      <c r="O13" s="33"/>
      <c r="P13" s="33"/>
      <c r="Q13" s="33"/>
      <c r="R13"/>
      <c r="S13"/>
      <c r="T13"/>
      <c r="U13"/>
      <c r="V13"/>
    </row>
    <row r="14" spans="1:22" s="34" customFormat="1" ht="15.95" customHeight="1" x14ac:dyDescent="0.2">
      <c r="A14" s="304" t="s">
        <v>267</v>
      </c>
      <c r="B14" s="305">
        <v>4960800</v>
      </c>
      <c r="C14" s="305">
        <v>6307561</v>
      </c>
      <c r="D14" s="305">
        <v>5063823</v>
      </c>
      <c r="E14" s="306">
        <v>-0.19718208036355098</v>
      </c>
      <c r="F14" s="306">
        <v>0.30298897946765058</v>
      </c>
      <c r="G14" s="341"/>
      <c r="H14" s="346"/>
      <c r="I14" s="346"/>
      <c r="J14" s="346"/>
      <c r="K14" s="346"/>
      <c r="L14" s="346"/>
      <c r="M14" s="33"/>
      <c r="N14" s="33"/>
      <c r="O14" s="33"/>
      <c r="P14" s="33"/>
      <c r="Q14" s="33"/>
      <c r="R14"/>
      <c r="S14"/>
      <c r="T14"/>
      <c r="U14"/>
      <c r="V14"/>
    </row>
    <row r="15" spans="1:22" s="34" customFormat="1" ht="15.95" customHeight="1" x14ac:dyDescent="0.2">
      <c r="A15" s="358" t="s">
        <v>132</v>
      </c>
      <c r="B15" s="358"/>
      <c r="C15" s="358"/>
      <c r="D15" s="358"/>
      <c r="E15" s="358"/>
      <c r="F15" s="358"/>
      <c r="G15" s="346"/>
      <c r="H15" s="346"/>
      <c r="I15" s="346"/>
      <c r="J15" s="346"/>
      <c r="K15" s="346"/>
      <c r="L15" s="346"/>
      <c r="R15"/>
      <c r="S15"/>
      <c r="T15"/>
      <c r="U15"/>
      <c r="V15"/>
    </row>
    <row r="16" spans="1:22" s="34" customFormat="1" ht="15.95" customHeight="1" x14ac:dyDescent="0.2">
      <c r="A16" s="311" t="s">
        <v>242</v>
      </c>
      <c r="B16" s="312">
        <v>5844993</v>
      </c>
      <c r="C16" s="312">
        <v>6559017</v>
      </c>
      <c r="D16" s="312">
        <v>6348174</v>
      </c>
      <c r="E16" s="313">
        <v>-3.2145518147002818E-2</v>
      </c>
      <c r="F16" s="314"/>
      <c r="G16" s="346"/>
      <c r="H16" s="346"/>
      <c r="I16" s="346"/>
      <c r="J16" s="346"/>
      <c r="K16" s="346"/>
      <c r="L16" s="346"/>
      <c r="M16" s="28"/>
      <c r="N16" s="28"/>
      <c r="O16" s="28"/>
      <c r="P16" s="28"/>
      <c r="Q16" s="28"/>
      <c r="R16"/>
      <c r="S16"/>
      <c r="T16"/>
      <c r="U16"/>
      <c r="V16"/>
    </row>
    <row r="17" spans="1:24" s="34" customFormat="1" ht="15.95" customHeight="1" x14ac:dyDescent="0.2">
      <c r="A17" s="109" t="s">
        <v>265</v>
      </c>
      <c r="B17" s="23">
        <v>3619177</v>
      </c>
      <c r="C17" s="23">
        <v>4084928</v>
      </c>
      <c r="D17" s="23">
        <v>3947320</v>
      </c>
      <c r="E17" s="31">
        <v>-3.3686762655302613E-2</v>
      </c>
      <c r="F17" s="31">
        <v>0.62180400222174126</v>
      </c>
      <c r="G17" s="346"/>
      <c r="H17" s="346"/>
      <c r="I17" s="346"/>
      <c r="J17" s="346"/>
      <c r="K17" s="346"/>
      <c r="L17" s="346"/>
      <c r="M17" s="33"/>
      <c r="N17" s="33"/>
      <c r="O17" s="33"/>
      <c r="P17" s="33"/>
      <c r="Q17" s="33"/>
      <c r="R17"/>
      <c r="S17"/>
      <c r="T17"/>
      <c r="U17"/>
      <c r="V17"/>
    </row>
    <row r="18" spans="1:24" s="34" customFormat="1" ht="15.95" customHeight="1" x14ac:dyDescent="0.2">
      <c r="A18" s="109" t="s">
        <v>266</v>
      </c>
      <c r="B18" s="23">
        <v>1965208</v>
      </c>
      <c r="C18" s="23">
        <v>2142662</v>
      </c>
      <c r="D18" s="23">
        <v>2140762</v>
      </c>
      <c r="E18" s="31">
        <v>-8.8674741979836297E-4</v>
      </c>
      <c r="F18" s="31">
        <v>0.3372248460738474</v>
      </c>
      <c r="G18" s="346"/>
      <c r="H18" s="346"/>
      <c r="I18" s="346"/>
      <c r="J18" s="346"/>
      <c r="K18" s="346"/>
      <c r="L18" s="346"/>
      <c r="M18" s="33"/>
      <c r="N18" s="33"/>
      <c r="O18" s="33"/>
      <c r="P18" s="33"/>
      <c r="Q18" s="33"/>
      <c r="R18"/>
      <c r="S18"/>
      <c r="T18"/>
      <c r="U18"/>
      <c r="V18"/>
    </row>
    <row r="19" spans="1:24" s="34" customFormat="1" ht="15.95" customHeight="1" x14ac:dyDescent="0.2">
      <c r="A19" s="304" t="s">
        <v>267</v>
      </c>
      <c r="B19" s="310">
        <v>260608</v>
      </c>
      <c r="C19" s="310">
        <v>331427</v>
      </c>
      <c r="D19" s="310">
        <v>260092</v>
      </c>
      <c r="E19" s="306">
        <v>-0.21523593430830923</v>
      </c>
      <c r="F19" s="306">
        <v>4.0971151704411381E-2</v>
      </c>
      <c r="G19" s="346"/>
      <c r="H19" s="346"/>
      <c r="I19" s="346"/>
      <c r="J19" s="346"/>
      <c r="K19" s="346"/>
      <c r="L19" s="346"/>
      <c r="M19" s="33"/>
      <c r="N19" s="33"/>
      <c r="O19" s="33"/>
      <c r="P19" s="33"/>
      <c r="Q19" s="33"/>
      <c r="R19"/>
      <c r="S19"/>
      <c r="T19"/>
      <c r="U19"/>
      <c r="V19"/>
    </row>
    <row r="20" spans="1:24" s="34" customFormat="1" ht="15.95" customHeight="1" x14ac:dyDescent="0.2">
      <c r="A20" s="358" t="s">
        <v>144</v>
      </c>
      <c r="B20" s="358"/>
      <c r="C20" s="358"/>
      <c r="D20" s="358"/>
      <c r="E20" s="358"/>
      <c r="F20" s="358"/>
      <c r="G20" s="346"/>
      <c r="H20" s="346"/>
      <c r="I20" s="346"/>
      <c r="J20" s="346"/>
      <c r="K20" s="346"/>
      <c r="L20" s="346"/>
      <c r="S20" s="30"/>
      <c r="T20" s="30"/>
      <c r="U20" s="30"/>
    </row>
    <row r="21" spans="1:24" s="34" customFormat="1" ht="15.95" customHeight="1" x14ac:dyDescent="0.2">
      <c r="A21" s="315" t="s">
        <v>242</v>
      </c>
      <c r="B21" s="316">
        <v>9536842</v>
      </c>
      <c r="C21" s="316">
        <v>11338702</v>
      </c>
      <c r="D21" s="316">
        <v>10364721</v>
      </c>
      <c r="E21" s="309">
        <v>-8.5898809228781209E-2</v>
      </c>
      <c r="F21" s="317"/>
      <c r="G21" s="346"/>
      <c r="H21" s="346"/>
      <c r="I21" s="346"/>
      <c r="J21" s="346"/>
      <c r="K21" s="346"/>
      <c r="L21" s="346"/>
      <c r="M21" s="33"/>
      <c r="N21" s="33"/>
      <c r="O21" s="33"/>
      <c r="P21" s="33"/>
      <c r="Q21" s="33"/>
    </row>
    <row r="22" spans="1:24" s="34" customFormat="1" ht="15.95" customHeight="1" x14ac:dyDescent="0.2">
      <c r="A22" s="109" t="s">
        <v>265</v>
      </c>
      <c r="B22" s="23">
        <v>5619304</v>
      </c>
      <c r="C22" s="23">
        <v>6124452</v>
      </c>
      <c r="D22" s="23">
        <v>6242911</v>
      </c>
      <c r="E22" s="31">
        <v>1.9341975412657329E-2</v>
      </c>
      <c r="F22" s="31">
        <v>0.60232311125403182</v>
      </c>
      <c r="G22" s="346"/>
      <c r="H22" s="346"/>
      <c r="I22" s="346"/>
      <c r="J22" s="346"/>
      <c r="K22" s="346"/>
      <c r="L22" s="346"/>
      <c r="M22" s="33"/>
      <c r="N22" s="33"/>
      <c r="O22" s="33"/>
      <c r="P22" s="33"/>
      <c r="Q22" s="33"/>
    </row>
    <row r="23" spans="1:24" s="34" customFormat="1" ht="15.95" customHeight="1" x14ac:dyDescent="0.2">
      <c r="A23" s="109" t="s">
        <v>266</v>
      </c>
      <c r="B23" s="23">
        <v>-782654</v>
      </c>
      <c r="C23" s="23">
        <v>-761884</v>
      </c>
      <c r="D23" s="23">
        <v>-681921</v>
      </c>
      <c r="E23" s="31">
        <v>0.104954297504607</v>
      </c>
      <c r="F23" s="31">
        <v>-6.579250903135743E-2</v>
      </c>
      <c r="G23" s="346"/>
      <c r="H23" s="346"/>
      <c r="I23" s="346"/>
      <c r="J23" s="346"/>
      <c r="K23" s="346"/>
      <c r="L23" s="346"/>
      <c r="M23" s="33"/>
      <c r="N23" s="33"/>
      <c r="O23" s="33"/>
      <c r="P23" s="33"/>
      <c r="Q23" s="33"/>
    </row>
    <row r="24" spans="1:24" s="34" customFormat="1" ht="15.95" customHeight="1" thickBot="1" x14ac:dyDescent="0.25">
      <c r="A24" s="110" t="s">
        <v>267</v>
      </c>
      <c r="B24" s="63">
        <v>4700192</v>
      </c>
      <c r="C24" s="63">
        <v>5976134</v>
      </c>
      <c r="D24" s="63">
        <v>4803731</v>
      </c>
      <c r="E24" s="64">
        <v>-0.19618084199584548</v>
      </c>
      <c r="F24" s="64">
        <v>0.4634693977773256</v>
      </c>
      <c r="G24" s="346"/>
      <c r="H24" s="346"/>
      <c r="I24" s="346"/>
      <c r="J24" s="346"/>
      <c r="K24" s="346"/>
      <c r="L24" s="346"/>
      <c r="M24" s="33"/>
      <c r="N24" s="33"/>
      <c r="O24" s="33"/>
      <c r="P24" s="33"/>
      <c r="Q24" s="33"/>
    </row>
    <row r="25" spans="1:24" ht="27" customHeight="1" thickTop="1" x14ac:dyDescent="0.2">
      <c r="A25" s="359" t="s">
        <v>446</v>
      </c>
      <c r="B25" s="359"/>
      <c r="C25" s="359"/>
      <c r="D25" s="359"/>
      <c r="E25" s="359"/>
      <c r="F25" s="359"/>
      <c r="G25" s="347"/>
      <c r="H25" s="346"/>
      <c r="I25" s="346"/>
      <c r="J25" s="346"/>
      <c r="K25" s="346"/>
      <c r="L25" s="346"/>
      <c r="M25" s="33"/>
      <c r="N25" s="33"/>
      <c r="O25" s="33"/>
      <c r="P25" s="33"/>
      <c r="Q25" s="33"/>
      <c r="R25" s="36"/>
      <c r="S25" s="191"/>
      <c r="T25" s="25"/>
      <c r="U25" s="206" t="s">
        <v>372</v>
      </c>
    </row>
    <row r="26" spans="1:24" ht="33" customHeight="1" x14ac:dyDescent="0.2">
      <c r="H26" s="346"/>
      <c r="I26" s="346"/>
      <c r="J26" s="346"/>
      <c r="K26" s="346"/>
      <c r="L26" s="346"/>
      <c r="M26" s="33"/>
      <c r="N26" s="33"/>
      <c r="O26" s="33"/>
      <c r="P26" s="33"/>
      <c r="Q26" s="33"/>
      <c r="R26" s="34"/>
      <c r="S26" s="190"/>
      <c r="U26" s="103" t="s">
        <v>195</v>
      </c>
    </row>
    <row r="27" spans="1:24" x14ac:dyDescent="0.2">
      <c r="A27" s="7"/>
      <c r="B27" s="7"/>
      <c r="C27" s="7"/>
      <c r="D27" s="7"/>
      <c r="E27" s="7"/>
      <c r="F27" s="7"/>
      <c r="G27" s="7"/>
      <c r="H27" s="346"/>
      <c r="I27" s="346"/>
      <c r="J27" s="346"/>
      <c r="K27" s="346"/>
      <c r="L27" s="346"/>
      <c r="M27" s="33"/>
      <c r="N27" s="33"/>
      <c r="O27" s="33"/>
      <c r="P27" s="33"/>
      <c r="Q27" s="33"/>
      <c r="R27" s="34"/>
      <c r="S27" s="190"/>
      <c r="U27" s="185" t="s">
        <v>265</v>
      </c>
      <c r="V27" s="185" t="s">
        <v>266</v>
      </c>
      <c r="W27" s="185" t="s">
        <v>267</v>
      </c>
      <c r="X27" s="185" t="s">
        <v>192</v>
      </c>
    </row>
    <row r="28" spans="1:24" ht="15" x14ac:dyDescent="0.25">
      <c r="A28" s="7"/>
      <c r="B28" s="7"/>
      <c r="C28" s="7"/>
      <c r="D28" s="7"/>
      <c r="E28" s="7"/>
      <c r="F28" s="7"/>
      <c r="G28" s="7"/>
      <c r="H28" s="346"/>
      <c r="I28" s="346"/>
      <c r="J28" s="346"/>
      <c r="K28" s="346"/>
      <c r="L28" s="346"/>
      <c r="M28" s="33"/>
      <c r="N28" s="33"/>
      <c r="O28" s="33"/>
      <c r="P28" s="33"/>
      <c r="Q28" s="33"/>
      <c r="R28">
        <v>5</v>
      </c>
      <c r="S28" s="190" t="s">
        <v>133</v>
      </c>
      <c r="T28" s="108" t="s">
        <v>522</v>
      </c>
      <c r="U28" s="134">
        <v>5149872</v>
      </c>
      <c r="V28" s="134">
        <v>-127785</v>
      </c>
      <c r="W28" s="134">
        <v>4591408</v>
      </c>
      <c r="X28" s="134">
        <v>9613495</v>
      </c>
    </row>
    <row r="29" spans="1:24" ht="15" x14ac:dyDescent="0.25">
      <c r="A29" s="7"/>
      <c r="B29" s="7"/>
      <c r="C29" s="7"/>
      <c r="D29" s="7"/>
      <c r="E29" s="7"/>
      <c r="F29" s="7"/>
      <c r="G29" s="7"/>
      <c r="H29" s="346"/>
      <c r="I29" s="346"/>
      <c r="J29" s="346"/>
      <c r="K29" s="346"/>
      <c r="L29" s="346"/>
      <c r="M29" s="33"/>
      <c r="N29" s="33"/>
      <c r="O29" s="33"/>
      <c r="P29" s="33"/>
      <c r="Q29" s="33"/>
      <c r="R29">
        <v>4</v>
      </c>
      <c r="S29" s="190"/>
      <c r="T29" s="108" t="s">
        <v>523</v>
      </c>
      <c r="U29" s="134">
        <v>5924661</v>
      </c>
      <c r="V29" s="134">
        <v>-325421</v>
      </c>
      <c r="W29" s="134">
        <v>4468104</v>
      </c>
      <c r="X29" s="134">
        <v>10067344</v>
      </c>
    </row>
    <row r="30" spans="1:24" ht="15" x14ac:dyDescent="0.25">
      <c r="A30" s="7"/>
      <c r="B30" s="7"/>
      <c r="C30" s="7"/>
      <c r="D30" s="7"/>
      <c r="E30" s="7"/>
      <c r="F30" s="7"/>
      <c r="G30" s="7"/>
      <c r="H30" s="346"/>
      <c r="I30" s="346"/>
      <c r="J30" s="346"/>
      <c r="K30" s="346"/>
      <c r="L30" s="346"/>
      <c r="M30" s="33"/>
      <c r="R30">
        <v>3</v>
      </c>
      <c r="S30" s="190"/>
      <c r="T30" s="108" t="s">
        <v>524</v>
      </c>
      <c r="U30" s="134">
        <v>5619304</v>
      </c>
      <c r="V30" s="134">
        <v>-782654</v>
      </c>
      <c r="W30" s="134">
        <v>4700192</v>
      </c>
      <c r="X30" s="134">
        <v>9536842</v>
      </c>
    </row>
    <row r="31" spans="1:24" ht="15" x14ac:dyDescent="0.25">
      <c r="A31" s="7"/>
      <c r="B31" s="7"/>
      <c r="C31" s="7"/>
      <c r="D31" s="7"/>
      <c r="E31" s="7"/>
      <c r="F31" s="7"/>
      <c r="G31" s="7"/>
      <c r="H31" s="346"/>
      <c r="I31" s="346"/>
      <c r="J31" s="346"/>
      <c r="K31" s="346"/>
      <c r="L31" s="346"/>
      <c r="M31" s="33"/>
      <c r="R31">
        <v>2</v>
      </c>
      <c r="S31" s="190"/>
      <c r="T31" s="108" t="s">
        <v>525</v>
      </c>
      <c r="U31" s="134">
        <v>6124452</v>
      </c>
      <c r="V31" s="134">
        <v>-761884</v>
      </c>
      <c r="W31" s="134">
        <v>5976134</v>
      </c>
      <c r="X31" s="134">
        <v>11338702</v>
      </c>
    </row>
    <row r="32" spans="1:24" ht="15" x14ac:dyDescent="0.25">
      <c r="A32" s="7"/>
      <c r="B32" s="7"/>
      <c r="C32" s="7"/>
      <c r="D32" s="7"/>
      <c r="E32" s="7"/>
      <c r="F32" s="7"/>
      <c r="G32" s="7"/>
      <c r="H32" s="346"/>
      <c r="I32" s="346"/>
      <c r="J32" s="346"/>
      <c r="K32" s="346"/>
      <c r="L32" s="346"/>
      <c r="M32" s="33"/>
      <c r="R32">
        <v>1</v>
      </c>
      <c r="S32" s="190"/>
      <c r="T32" s="108" t="s">
        <v>526</v>
      </c>
      <c r="U32" s="134">
        <v>6242911</v>
      </c>
      <c r="V32" s="134">
        <v>-681921</v>
      </c>
      <c r="W32" s="134">
        <v>4803731</v>
      </c>
      <c r="X32" s="134">
        <v>10364721</v>
      </c>
    </row>
    <row r="33" spans="1:18" x14ac:dyDescent="0.2">
      <c r="A33" s="7"/>
      <c r="B33" s="7"/>
      <c r="C33" s="7"/>
      <c r="D33" s="7"/>
      <c r="E33" s="7"/>
      <c r="F33" s="7"/>
      <c r="G33" s="7"/>
      <c r="H33" s="346"/>
      <c r="I33" s="346"/>
      <c r="J33" s="346"/>
      <c r="K33" s="346"/>
      <c r="L33" s="346"/>
      <c r="M33" s="33"/>
    </row>
    <row r="34" spans="1:18" x14ac:dyDescent="0.2">
      <c r="A34" s="7"/>
      <c r="B34" s="7"/>
      <c r="C34" s="7"/>
      <c r="D34" s="7"/>
      <c r="E34" s="7"/>
      <c r="F34" s="7"/>
      <c r="G34" s="7"/>
      <c r="H34" s="346"/>
      <c r="I34" s="346"/>
      <c r="J34" s="346"/>
      <c r="K34" s="346"/>
      <c r="L34" s="346"/>
      <c r="M34" s="33"/>
    </row>
    <row r="35" spans="1:18" x14ac:dyDescent="0.2">
      <c r="A35" s="7"/>
      <c r="B35" s="7"/>
      <c r="C35" s="7"/>
      <c r="D35" s="7"/>
      <c r="E35" s="7"/>
      <c r="F35" s="7"/>
      <c r="G35" s="7"/>
      <c r="H35" s="346"/>
      <c r="I35" s="346"/>
      <c r="J35" s="346"/>
      <c r="K35" s="346"/>
      <c r="L35" s="346"/>
      <c r="M35" s="33"/>
      <c r="R35" s="6"/>
    </row>
    <row r="36" spans="1:18" x14ac:dyDescent="0.2">
      <c r="A36" s="7"/>
      <c r="B36" s="7"/>
      <c r="C36" s="7"/>
      <c r="D36" s="7"/>
      <c r="E36" s="7"/>
      <c r="F36" s="7"/>
      <c r="G36" s="7"/>
      <c r="H36" s="346"/>
      <c r="I36" s="346"/>
      <c r="J36" s="346"/>
      <c r="K36" s="346"/>
      <c r="L36" s="346"/>
      <c r="M36" s="33"/>
      <c r="R36" s="6"/>
    </row>
    <row r="37" spans="1:18" x14ac:dyDescent="0.2">
      <c r="A37" s="7"/>
      <c r="B37" s="7"/>
      <c r="C37" s="7"/>
      <c r="D37" s="7"/>
      <c r="E37" s="7"/>
      <c r="F37" s="7"/>
      <c r="G37" s="7"/>
      <c r="H37" s="346"/>
      <c r="I37" s="346"/>
      <c r="J37" s="346"/>
      <c r="K37" s="346"/>
      <c r="L37" s="346"/>
      <c r="M37" s="33"/>
      <c r="R37" s="6"/>
    </row>
    <row r="38" spans="1:18" x14ac:dyDescent="0.2">
      <c r="A38" s="7"/>
      <c r="B38" s="7"/>
      <c r="C38" s="7"/>
      <c r="D38" s="7"/>
      <c r="E38" s="7"/>
      <c r="F38" s="7"/>
      <c r="G38" s="7"/>
      <c r="H38" s="346"/>
      <c r="I38" s="346"/>
      <c r="J38" s="346"/>
      <c r="K38" s="346"/>
      <c r="L38" s="346"/>
      <c r="M38" s="33"/>
    </row>
    <row r="39" spans="1:18" x14ac:dyDescent="0.2">
      <c r="A39" s="7"/>
      <c r="B39" s="7"/>
      <c r="C39" s="7"/>
      <c r="D39" s="7"/>
      <c r="E39" s="7"/>
      <c r="F39" s="7"/>
      <c r="G39" s="7"/>
      <c r="H39" s="346"/>
      <c r="I39" s="346"/>
      <c r="J39" s="346"/>
      <c r="K39" s="346"/>
      <c r="L39" s="346"/>
      <c r="M39" s="33"/>
      <c r="R39" s="6"/>
    </row>
    <row r="40" spans="1:18" x14ac:dyDescent="0.2">
      <c r="A40" s="7"/>
      <c r="B40" s="7"/>
      <c r="C40" s="7"/>
      <c r="D40" s="7"/>
      <c r="E40" s="7"/>
      <c r="F40" s="7"/>
      <c r="G40" s="7"/>
      <c r="H40" s="346"/>
      <c r="I40" s="346"/>
      <c r="J40" s="346"/>
      <c r="K40" s="346"/>
      <c r="L40" s="346"/>
      <c r="M40" s="33"/>
      <c r="R40" s="6"/>
    </row>
    <row r="41" spans="1:18" x14ac:dyDescent="0.2">
      <c r="A41" s="7"/>
      <c r="B41" s="7"/>
      <c r="C41" s="7"/>
      <c r="D41" s="7"/>
      <c r="E41" s="7"/>
      <c r="F41" s="7"/>
      <c r="G41" s="7"/>
      <c r="H41" s="346"/>
      <c r="I41" s="346"/>
      <c r="J41" s="346"/>
      <c r="K41" s="346"/>
      <c r="L41" s="346"/>
      <c r="M41" s="33"/>
      <c r="R41" s="6"/>
    </row>
    <row r="42" spans="1:18" x14ac:dyDescent="0.2">
      <c r="A42" s="7"/>
      <c r="B42" s="7"/>
      <c r="C42" s="7"/>
      <c r="D42" s="7"/>
      <c r="E42" s="7"/>
      <c r="F42" s="7"/>
      <c r="G42" s="7"/>
      <c r="H42" s="346"/>
      <c r="I42" s="346"/>
      <c r="J42" s="346"/>
      <c r="K42" s="346"/>
      <c r="L42" s="346"/>
      <c r="M42" s="33"/>
      <c r="R42" s="6"/>
    </row>
    <row r="43" spans="1:18" x14ac:dyDescent="0.2">
      <c r="A43" s="7"/>
      <c r="B43" s="7"/>
      <c r="C43" s="7"/>
      <c r="D43" s="7"/>
      <c r="E43" s="7"/>
      <c r="F43" s="7"/>
      <c r="G43" s="7"/>
      <c r="H43" s="346"/>
      <c r="I43" s="346"/>
      <c r="J43" s="346"/>
      <c r="K43" s="346"/>
      <c r="L43" s="346"/>
      <c r="M43" s="33"/>
    </row>
    <row r="44" spans="1:18" x14ac:dyDescent="0.2">
      <c r="A44" s="7"/>
      <c r="B44" s="7"/>
      <c r="C44" s="7"/>
      <c r="D44" s="7"/>
      <c r="E44" s="7"/>
      <c r="F44" s="7"/>
      <c r="G44" s="7"/>
      <c r="H44" s="346"/>
      <c r="I44" s="346"/>
      <c r="J44" s="346"/>
      <c r="K44" s="346"/>
      <c r="L44" s="346"/>
      <c r="M44" s="33"/>
      <c r="R44" s="6"/>
    </row>
    <row r="45" spans="1:18" x14ac:dyDescent="0.2">
      <c r="A45" s="7"/>
      <c r="B45" s="7"/>
      <c r="C45" s="7"/>
      <c r="D45" s="7"/>
      <c r="E45" s="7"/>
      <c r="F45" s="7"/>
      <c r="G45" s="7"/>
      <c r="H45" s="346"/>
      <c r="I45" s="346"/>
      <c r="J45" s="346"/>
      <c r="K45" s="346"/>
      <c r="L45" s="346"/>
      <c r="M45" s="33"/>
      <c r="R45" s="6"/>
    </row>
    <row r="46" spans="1:18" x14ac:dyDescent="0.2">
      <c r="A46" s="7"/>
      <c r="B46" s="7"/>
      <c r="C46" s="7"/>
      <c r="D46" s="7"/>
      <c r="E46" s="7"/>
      <c r="F46" s="7"/>
      <c r="G46" s="7"/>
      <c r="H46" s="346"/>
      <c r="I46" s="346"/>
      <c r="J46" s="346"/>
      <c r="K46" s="346"/>
      <c r="L46" s="346"/>
      <c r="M46" s="33"/>
      <c r="R46" s="6"/>
    </row>
    <row r="47" spans="1:18" x14ac:dyDescent="0.2">
      <c r="A47" s="7"/>
      <c r="B47" s="7"/>
      <c r="C47" s="7"/>
      <c r="D47" s="7"/>
      <c r="E47" s="7"/>
      <c r="F47" s="7"/>
      <c r="G47" s="7"/>
      <c r="H47" s="346"/>
      <c r="I47" s="346"/>
      <c r="J47" s="346"/>
      <c r="K47" s="346"/>
      <c r="L47" s="346"/>
      <c r="M47" s="33"/>
      <c r="R47" s="6"/>
    </row>
    <row r="48" spans="1:18" x14ac:dyDescent="0.2">
      <c r="A48" s="7"/>
      <c r="B48" s="7"/>
      <c r="C48" s="7"/>
      <c r="D48" s="7"/>
      <c r="E48" s="7"/>
      <c r="F48" s="7"/>
      <c r="G48" s="7"/>
      <c r="H48" s="346"/>
      <c r="I48" s="346"/>
      <c r="J48" s="346"/>
      <c r="K48" s="346"/>
      <c r="L48" s="346"/>
      <c r="M48" s="33"/>
    </row>
    <row r="49" spans="1:18" x14ac:dyDescent="0.2">
      <c r="A49" s="7"/>
      <c r="B49" s="7"/>
      <c r="C49" s="7"/>
      <c r="D49" s="7"/>
      <c r="E49" s="7"/>
      <c r="F49" s="7"/>
      <c r="G49" s="7"/>
      <c r="H49" s="346"/>
      <c r="I49" s="346"/>
      <c r="J49" s="346"/>
      <c r="K49" s="346"/>
      <c r="L49" s="346"/>
      <c r="M49" s="33"/>
      <c r="R49" s="6"/>
    </row>
    <row r="50" spans="1:18" x14ac:dyDescent="0.2">
      <c r="A50" s="7"/>
      <c r="B50" s="7"/>
      <c r="C50" s="7"/>
      <c r="D50" s="7"/>
      <c r="E50" s="7"/>
      <c r="F50" s="7"/>
      <c r="G50" s="7"/>
      <c r="H50" s="346"/>
      <c r="I50" s="346"/>
      <c r="J50" s="346"/>
      <c r="K50" s="346"/>
      <c r="L50" s="346"/>
      <c r="M50" s="33"/>
      <c r="R50" s="6"/>
    </row>
    <row r="51" spans="1:18" x14ac:dyDescent="0.2">
      <c r="A51" s="7"/>
      <c r="B51" s="7"/>
      <c r="C51" s="7"/>
      <c r="D51" s="7"/>
      <c r="E51" s="7"/>
      <c r="F51" s="7"/>
      <c r="G51" s="7"/>
      <c r="H51" s="346"/>
      <c r="I51" s="346"/>
      <c r="J51" s="346"/>
      <c r="K51" s="346"/>
      <c r="L51" s="346"/>
      <c r="M51" s="33"/>
      <c r="R51" s="6"/>
    </row>
    <row r="52" spans="1:18" x14ac:dyDescent="0.2">
      <c r="H52" s="346"/>
      <c r="I52" s="346"/>
      <c r="J52" s="346"/>
      <c r="K52" s="346"/>
      <c r="L52" s="346"/>
      <c r="M52" s="33"/>
      <c r="R52" s="6"/>
    </row>
  </sheetData>
  <mergeCells count="10">
    <mergeCell ref="A20:F20"/>
    <mergeCell ref="A25:F25"/>
    <mergeCell ref="A10:F10"/>
    <mergeCell ref="C5:D5"/>
    <mergeCell ref="A1:F1"/>
    <mergeCell ref="A2:F2"/>
    <mergeCell ref="A3:F3"/>
    <mergeCell ref="A4:F4"/>
    <mergeCell ref="A15:F15"/>
    <mergeCell ref="B5:B6"/>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364" t="s">
        <v>135</v>
      </c>
      <c r="B1" s="364"/>
      <c r="C1" s="364"/>
      <c r="D1" s="364"/>
      <c r="E1" s="364"/>
      <c r="F1" s="364"/>
      <c r="G1" s="364"/>
      <c r="H1" s="364"/>
      <c r="I1" s="346"/>
      <c r="J1" s="346"/>
      <c r="K1" s="346"/>
      <c r="L1" s="346"/>
      <c r="M1" s="346"/>
      <c r="N1" s="346"/>
      <c r="O1" s="129"/>
      <c r="P1" s="130"/>
    </row>
    <row r="2" spans="1:29" s="34" customFormat="1" ht="15.95" customHeight="1" x14ac:dyDescent="0.2">
      <c r="A2" s="358" t="s">
        <v>441</v>
      </c>
      <c r="B2" s="358"/>
      <c r="C2" s="358"/>
      <c r="D2" s="358"/>
      <c r="E2" s="358"/>
      <c r="F2" s="358"/>
      <c r="G2" s="358"/>
      <c r="H2" s="358"/>
      <c r="I2" s="346"/>
      <c r="J2" s="346"/>
      <c r="K2" s="346"/>
      <c r="L2" s="346"/>
      <c r="M2" s="346"/>
      <c r="N2" s="346"/>
      <c r="O2" s="129"/>
      <c r="P2" s="270"/>
      <c r="Q2" s="29"/>
      <c r="R2" s="29"/>
      <c r="S2" s="29"/>
      <c r="T2" s="29"/>
      <c r="U2" s="29"/>
      <c r="V2" s="29"/>
      <c r="W2" s="29"/>
      <c r="X2" s="29"/>
      <c r="Y2" s="29"/>
      <c r="Z2" s="29"/>
      <c r="AA2" s="29"/>
      <c r="AB2" s="29"/>
      <c r="AC2" s="29"/>
    </row>
    <row r="3" spans="1:29" s="34" customFormat="1" ht="15.95" customHeight="1" x14ac:dyDescent="0.2">
      <c r="A3" s="358" t="s">
        <v>127</v>
      </c>
      <c r="B3" s="358"/>
      <c r="C3" s="358"/>
      <c r="D3" s="358"/>
      <c r="E3" s="358"/>
      <c r="F3" s="358"/>
      <c r="G3" s="358"/>
      <c r="H3" s="358"/>
      <c r="I3" s="346"/>
      <c r="J3" s="346"/>
      <c r="K3" s="346"/>
      <c r="L3" s="346"/>
      <c r="M3" s="346"/>
      <c r="N3" s="346"/>
      <c r="O3" s="129"/>
      <c r="P3" s="334"/>
      <c r="Q3" s="334"/>
      <c r="R3" s="334"/>
      <c r="S3" s="334"/>
      <c r="T3" s="334"/>
      <c r="U3" s="334"/>
      <c r="V3" s="334"/>
      <c r="W3" s="334"/>
      <c r="X3" s="334"/>
      <c r="Y3" s="334"/>
      <c r="Z3" s="29"/>
      <c r="AA3" s="29"/>
      <c r="AB3" s="29"/>
      <c r="AC3" s="29"/>
    </row>
    <row r="4" spans="1:29" s="34" customFormat="1" ht="15.95" customHeight="1" thickBot="1" x14ac:dyDescent="0.25">
      <c r="A4" s="358" t="s">
        <v>237</v>
      </c>
      <c r="B4" s="358"/>
      <c r="C4" s="358"/>
      <c r="D4" s="358"/>
      <c r="E4" s="358"/>
      <c r="F4" s="358"/>
      <c r="G4" s="358"/>
      <c r="H4" s="358"/>
      <c r="I4" s="346"/>
      <c r="J4" s="346"/>
      <c r="K4" s="346"/>
      <c r="L4" s="346"/>
      <c r="M4" s="346"/>
      <c r="N4" s="346"/>
      <c r="O4" s="348"/>
      <c r="P4" s="271"/>
      <c r="Q4" s="266"/>
      <c r="R4" s="266"/>
      <c r="S4" s="266"/>
      <c r="T4" s="266"/>
      <c r="U4" s="266"/>
      <c r="V4" s="266"/>
      <c r="W4" s="266"/>
      <c r="X4" s="266"/>
      <c r="Y4" s="266"/>
      <c r="Z4" s="29"/>
      <c r="AA4" s="29"/>
      <c r="AB4" s="29"/>
      <c r="AC4" s="29"/>
    </row>
    <row r="5" spans="1:29" s="34" customFormat="1" ht="13.5" thickTop="1" x14ac:dyDescent="0.2">
      <c r="A5" s="37" t="s">
        <v>128</v>
      </c>
      <c r="B5" s="367">
        <v>2014</v>
      </c>
      <c r="C5" s="367">
        <v>2015</v>
      </c>
      <c r="D5" s="367">
        <v>2016</v>
      </c>
      <c r="E5" s="367">
        <v>2017</v>
      </c>
      <c r="F5" s="367">
        <v>2018</v>
      </c>
      <c r="G5" s="61" t="s">
        <v>142</v>
      </c>
      <c r="H5" s="61" t="s">
        <v>134</v>
      </c>
      <c r="I5" s="265"/>
      <c r="J5" s="265"/>
      <c r="K5" s="265"/>
      <c r="L5" s="265"/>
      <c r="M5" s="265"/>
      <c r="N5" s="265"/>
      <c r="O5" s="349"/>
      <c r="P5" s="266"/>
      <c r="Q5" s="266"/>
      <c r="R5" s="266"/>
      <c r="S5" s="266"/>
      <c r="T5" s="266"/>
      <c r="U5" s="266"/>
      <c r="V5" s="266"/>
      <c r="W5" s="266"/>
      <c r="X5" s="266"/>
      <c r="Y5" s="266"/>
      <c r="Z5" s="29"/>
      <c r="AA5" s="29"/>
      <c r="AB5" s="29"/>
      <c r="AC5" s="29"/>
    </row>
    <row r="6" spans="1:29" s="34" customFormat="1" ht="13.5" thickBot="1" x14ac:dyDescent="0.25">
      <c r="A6" s="267"/>
      <c r="B6" s="368"/>
      <c r="C6" s="368"/>
      <c r="D6" s="368"/>
      <c r="E6" s="368"/>
      <c r="F6" s="368"/>
      <c r="G6" s="268" t="s">
        <v>527</v>
      </c>
      <c r="H6" s="269">
        <v>2018</v>
      </c>
      <c r="I6" s="265"/>
      <c r="J6" s="265"/>
      <c r="K6" s="265"/>
      <c r="L6" s="265"/>
      <c r="M6" s="265"/>
      <c r="N6" s="265"/>
      <c r="P6" s="266"/>
      <c r="Q6" s="266"/>
      <c r="R6" s="266"/>
      <c r="S6" s="266"/>
      <c r="T6" s="266"/>
      <c r="U6" s="266"/>
      <c r="V6" s="266"/>
      <c r="W6" s="266"/>
      <c r="X6" s="266"/>
      <c r="Y6" s="266"/>
      <c r="Z6" s="29"/>
      <c r="AA6" s="29"/>
      <c r="AB6" s="29"/>
      <c r="AC6" s="29"/>
    </row>
    <row r="7" spans="1:29" s="34" customFormat="1" ht="13.5" thickTop="1" x14ac:dyDescent="0.2">
      <c r="A7" s="349" t="s">
        <v>439</v>
      </c>
      <c r="B7" s="107">
        <v>75064697.829607397</v>
      </c>
      <c r="C7" s="107">
        <v>62035090.309760004</v>
      </c>
      <c r="D7" s="107">
        <v>60718332.353969805</v>
      </c>
      <c r="E7" s="107">
        <v>68859010.63756679</v>
      </c>
      <c r="F7" s="107">
        <v>75451827.199996904</v>
      </c>
      <c r="G7" s="27">
        <v>9.574370153429608E-2</v>
      </c>
      <c r="H7" s="265"/>
      <c r="I7" s="265"/>
      <c r="J7" s="265"/>
      <c r="K7" s="265"/>
      <c r="L7" s="265"/>
      <c r="M7" s="265"/>
      <c r="N7" s="265"/>
      <c r="P7" s="272"/>
    </row>
    <row r="8" spans="1:29" s="34" customFormat="1" x14ac:dyDescent="0.2">
      <c r="A8" s="349" t="s">
        <v>440</v>
      </c>
      <c r="B8" s="107">
        <v>40437482.567322396</v>
      </c>
      <c r="C8" s="107">
        <v>32339510.383173</v>
      </c>
      <c r="D8" s="107">
        <v>30697544.7045395</v>
      </c>
      <c r="E8" s="107">
        <v>37198998.222640596</v>
      </c>
      <c r="F8" s="107">
        <v>39922600.0749382</v>
      </c>
      <c r="G8" s="27">
        <v>7.3217075255535405E-2</v>
      </c>
      <c r="H8" s="265"/>
      <c r="I8" s="265"/>
      <c r="J8" s="265"/>
      <c r="K8" s="265"/>
      <c r="L8" s="265"/>
      <c r="M8" s="265"/>
      <c r="N8" s="265"/>
    </row>
    <row r="9" spans="1:29" s="34" customFormat="1" ht="15.95" customHeight="1" x14ac:dyDescent="0.2">
      <c r="A9" s="358" t="s">
        <v>130</v>
      </c>
      <c r="B9" s="358"/>
      <c r="C9" s="358"/>
      <c r="D9" s="358"/>
      <c r="E9" s="358"/>
      <c r="F9" s="358"/>
      <c r="G9" s="358"/>
      <c r="H9" s="358"/>
      <c r="I9" s="346"/>
      <c r="J9" s="346"/>
      <c r="K9" s="346"/>
      <c r="L9" s="346"/>
      <c r="M9" s="346"/>
      <c r="N9" s="346"/>
      <c r="P9" s="273"/>
      <c r="Q9" s="30"/>
      <c r="R9" s="272"/>
    </row>
    <row r="10" spans="1:29" s="34" customFormat="1" ht="15.95" customHeight="1" x14ac:dyDescent="0.2">
      <c r="A10" s="26" t="s">
        <v>242</v>
      </c>
      <c r="B10" s="111">
        <v>16043216</v>
      </c>
      <c r="C10" s="111">
        <v>14817037</v>
      </c>
      <c r="D10" s="111">
        <v>15210095</v>
      </c>
      <c r="E10" s="111">
        <v>15381835</v>
      </c>
      <c r="F10" s="111">
        <v>17897719</v>
      </c>
      <c r="G10" s="27">
        <v>0.16356201974601861</v>
      </c>
      <c r="H10" s="27">
        <v>0.23720723094696286</v>
      </c>
      <c r="I10" s="27"/>
      <c r="J10" s="27"/>
      <c r="K10" s="27"/>
      <c r="L10" s="27"/>
      <c r="M10" s="27"/>
      <c r="N10" s="27"/>
      <c r="O10" s="30"/>
      <c r="P10" s="273"/>
      <c r="Q10" s="30"/>
      <c r="R10" s="272"/>
    </row>
    <row r="11" spans="1:29" s="34" customFormat="1" ht="15.95" customHeight="1" x14ac:dyDescent="0.2">
      <c r="A11" s="109" t="s">
        <v>265</v>
      </c>
      <c r="B11" s="107">
        <v>9232765</v>
      </c>
      <c r="C11" s="107">
        <v>8623933</v>
      </c>
      <c r="D11" s="107">
        <v>9250572</v>
      </c>
      <c r="E11" s="107">
        <v>9238481</v>
      </c>
      <c r="F11" s="107">
        <v>10209380</v>
      </c>
      <c r="G11" s="31">
        <v>0.10509292599075541</v>
      </c>
      <c r="H11" s="31">
        <v>0.57042911445866373</v>
      </c>
      <c r="I11" s="31"/>
      <c r="J11" s="31"/>
      <c r="K11" s="31"/>
      <c r="L11" s="31"/>
      <c r="M11" s="31"/>
      <c r="N11" s="31"/>
      <c r="O11" s="272"/>
      <c r="P11" s="130"/>
    </row>
    <row r="12" spans="1:29" s="34" customFormat="1" ht="15.95" customHeight="1" x14ac:dyDescent="0.2">
      <c r="A12" s="109" t="s">
        <v>266</v>
      </c>
      <c r="B12" s="107">
        <v>1387980</v>
      </c>
      <c r="C12" s="107">
        <v>1338945</v>
      </c>
      <c r="D12" s="107">
        <v>1236616</v>
      </c>
      <c r="E12" s="107">
        <v>1182554</v>
      </c>
      <c r="F12" s="107">
        <v>1380778</v>
      </c>
      <c r="G12" s="31">
        <v>0.16762363494605742</v>
      </c>
      <c r="H12" s="31">
        <v>7.7148266770754412E-2</v>
      </c>
      <c r="I12" s="31"/>
      <c r="J12" s="31"/>
      <c r="K12" s="31"/>
      <c r="L12" s="31"/>
      <c r="M12" s="31"/>
      <c r="N12" s="31"/>
      <c r="O12" s="33"/>
    </row>
    <row r="13" spans="1:29" s="34" customFormat="1" ht="15.95" customHeight="1" x14ac:dyDescent="0.2">
      <c r="A13" s="109" t="s">
        <v>267</v>
      </c>
      <c r="B13" s="107">
        <v>5422471</v>
      </c>
      <c r="C13" s="107">
        <v>4854159</v>
      </c>
      <c r="D13" s="107">
        <v>4722907</v>
      </c>
      <c r="E13" s="107">
        <v>4960800</v>
      </c>
      <c r="F13" s="107">
        <v>6307561</v>
      </c>
      <c r="G13" s="31">
        <v>0.27148060796645701</v>
      </c>
      <c r="H13" s="31">
        <v>0.3524226187705819</v>
      </c>
      <c r="I13" s="31"/>
      <c r="J13" s="31"/>
      <c r="K13" s="31"/>
      <c r="L13" s="31"/>
      <c r="M13" s="31"/>
      <c r="N13" s="31"/>
      <c r="O13" s="33"/>
    </row>
    <row r="14" spans="1:29" s="34" customFormat="1" ht="15.95" customHeight="1" x14ac:dyDescent="0.2">
      <c r="A14" s="358" t="s">
        <v>132</v>
      </c>
      <c r="B14" s="358"/>
      <c r="C14" s="358"/>
      <c r="D14" s="358"/>
      <c r="E14" s="358"/>
      <c r="F14" s="358"/>
      <c r="G14" s="358"/>
      <c r="H14" s="358"/>
      <c r="I14" s="346"/>
      <c r="J14" s="346"/>
      <c r="K14" s="346"/>
      <c r="L14" s="346"/>
      <c r="M14" s="346"/>
      <c r="N14" s="346"/>
    </row>
    <row r="15" spans="1:29" s="34" customFormat="1" ht="15.95" customHeight="1" x14ac:dyDescent="0.2">
      <c r="A15" s="32" t="s">
        <v>242</v>
      </c>
      <c r="B15" s="111">
        <v>5664467</v>
      </c>
      <c r="C15" s="111">
        <v>5203542</v>
      </c>
      <c r="D15" s="111">
        <v>5142751</v>
      </c>
      <c r="E15" s="111">
        <v>5844993</v>
      </c>
      <c r="F15" s="111">
        <v>6559017</v>
      </c>
      <c r="G15" s="27">
        <v>0.12215994099565218</v>
      </c>
      <c r="H15" s="28"/>
      <c r="I15" s="28"/>
      <c r="J15" s="28"/>
      <c r="K15" s="28"/>
      <c r="L15" s="28"/>
      <c r="M15" s="28"/>
      <c r="N15" s="28"/>
      <c r="O15" s="28"/>
    </row>
    <row r="16" spans="1:29" s="34" customFormat="1" ht="15.95" customHeight="1" x14ac:dyDescent="0.2">
      <c r="A16" s="109" t="s">
        <v>265</v>
      </c>
      <c r="B16" s="23">
        <v>3808241</v>
      </c>
      <c r="C16" s="23">
        <v>3474061</v>
      </c>
      <c r="D16" s="23">
        <v>3325911</v>
      </c>
      <c r="E16" s="23">
        <v>3619177</v>
      </c>
      <c r="F16" s="23">
        <v>4084928</v>
      </c>
      <c r="G16" s="31">
        <v>0.12868975460443077</v>
      </c>
      <c r="H16" s="31">
        <v>0.62279576345052923</v>
      </c>
      <c r="I16" s="31"/>
      <c r="J16" s="31"/>
      <c r="K16" s="31"/>
      <c r="L16" s="31"/>
      <c r="M16" s="31"/>
      <c r="N16" s="31"/>
      <c r="O16" s="33"/>
    </row>
    <row r="17" spans="1:24" s="34" customFormat="1" ht="15.95" customHeight="1" x14ac:dyDescent="0.2">
      <c r="A17" s="109" t="s">
        <v>266</v>
      </c>
      <c r="B17" s="23">
        <v>1583623</v>
      </c>
      <c r="C17" s="23">
        <v>1466730</v>
      </c>
      <c r="D17" s="23">
        <v>1562037</v>
      </c>
      <c r="E17" s="23">
        <v>1965208</v>
      </c>
      <c r="F17" s="23">
        <v>2142662</v>
      </c>
      <c r="G17" s="31">
        <v>9.0297820892241434E-2</v>
      </c>
      <c r="H17" s="31">
        <v>0.32667425621857665</v>
      </c>
      <c r="I17" s="31"/>
      <c r="J17" s="31"/>
      <c r="K17" s="31"/>
      <c r="L17" s="31"/>
      <c r="M17" s="31"/>
      <c r="N17" s="31"/>
      <c r="O17" s="33"/>
    </row>
    <row r="18" spans="1:24" s="34" customFormat="1" ht="15.95" customHeight="1" x14ac:dyDescent="0.2">
      <c r="A18" s="109" t="s">
        <v>267</v>
      </c>
      <c r="B18" s="23">
        <v>272603</v>
      </c>
      <c r="C18" s="23">
        <v>262751</v>
      </c>
      <c r="D18" s="23">
        <v>254803</v>
      </c>
      <c r="E18" s="23">
        <v>260608</v>
      </c>
      <c r="F18" s="23">
        <v>331427</v>
      </c>
      <c r="G18" s="31">
        <v>0.27174530329076618</v>
      </c>
      <c r="H18" s="31">
        <v>5.0529980330894099E-2</v>
      </c>
      <c r="I18" s="31"/>
      <c r="J18" s="31"/>
      <c r="K18" s="31"/>
      <c r="L18" s="31"/>
      <c r="M18" s="31"/>
      <c r="N18" s="31"/>
      <c r="O18" s="33"/>
    </row>
    <row r="19" spans="1:24" s="34" customFormat="1" ht="15.95" customHeight="1" x14ac:dyDescent="0.2">
      <c r="A19" s="358" t="s">
        <v>144</v>
      </c>
      <c r="B19" s="358"/>
      <c r="C19" s="358"/>
      <c r="D19" s="358"/>
      <c r="E19" s="358"/>
      <c r="F19" s="358"/>
      <c r="G19" s="358"/>
      <c r="H19" s="358"/>
      <c r="I19" s="346"/>
      <c r="J19" s="31"/>
      <c r="K19" s="31"/>
      <c r="L19" s="31"/>
      <c r="M19" s="31"/>
      <c r="N19" s="346"/>
    </row>
    <row r="20" spans="1:24" s="34" customFormat="1" ht="15.95" customHeight="1" x14ac:dyDescent="0.2">
      <c r="A20" s="32" t="s">
        <v>242</v>
      </c>
      <c r="B20" s="111">
        <v>10378749</v>
      </c>
      <c r="C20" s="111">
        <v>9613495</v>
      </c>
      <c r="D20" s="111">
        <v>10067344</v>
      </c>
      <c r="E20" s="111">
        <v>9536842</v>
      </c>
      <c r="F20" s="111">
        <v>11338702</v>
      </c>
      <c r="G20" s="27">
        <v>0.18893675705228208</v>
      </c>
      <c r="H20" s="33"/>
      <c r="I20" s="33"/>
      <c r="J20" s="31"/>
      <c r="K20" s="31"/>
      <c r="L20" s="31"/>
      <c r="M20" s="31"/>
      <c r="N20" s="33"/>
      <c r="O20" s="33"/>
    </row>
    <row r="21" spans="1:24" s="34" customFormat="1" ht="15.95" customHeight="1" x14ac:dyDescent="0.2">
      <c r="A21" s="109" t="s">
        <v>265</v>
      </c>
      <c r="B21" s="23">
        <v>5424524</v>
      </c>
      <c r="C21" s="23">
        <v>5149872</v>
      </c>
      <c r="D21" s="23">
        <v>5924661</v>
      </c>
      <c r="E21" s="23">
        <v>5619304</v>
      </c>
      <c r="F21" s="23">
        <v>6124452</v>
      </c>
      <c r="G21" s="31">
        <v>8.9895118683737341E-2</v>
      </c>
      <c r="H21" s="31">
        <v>0.54013695747537949</v>
      </c>
      <c r="I21" s="31"/>
      <c r="J21" s="31"/>
      <c r="K21" s="31"/>
      <c r="L21" s="31"/>
      <c r="M21" s="31"/>
      <c r="N21" s="33"/>
      <c r="O21" s="33"/>
    </row>
    <row r="22" spans="1:24" s="34" customFormat="1" ht="15.95" customHeight="1" x14ac:dyDescent="0.2">
      <c r="A22" s="109" t="s">
        <v>266</v>
      </c>
      <c r="B22" s="23">
        <v>-195643</v>
      </c>
      <c r="C22" s="23">
        <v>-127785</v>
      </c>
      <c r="D22" s="23">
        <v>-325421</v>
      </c>
      <c r="E22" s="23">
        <v>-782654</v>
      </c>
      <c r="F22" s="23">
        <v>-761884</v>
      </c>
      <c r="G22" s="31">
        <v>2.6537908194425634E-2</v>
      </c>
      <c r="H22" s="31">
        <v>-6.7193228995699864E-2</v>
      </c>
      <c r="I22" s="31"/>
      <c r="J22" s="31"/>
      <c r="K22" s="31"/>
      <c r="L22" s="31"/>
      <c r="M22" s="31"/>
      <c r="N22" s="33"/>
      <c r="O22" s="33"/>
      <c r="P22" s="272"/>
    </row>
    <row r="23" spans="1:24" s="34" customFormat="1" ht="15.95" customHeight="1" thickBot="1" x14ac:dyDescent="0.25">
      <c r="A23" s="110" t="s">
        <v>267</v>
      </c>
      <c r="B23" s="63">
        <v>5149868</v>
      </c>
      <c r="C23" s="63">
        <v>4591408</v>
      </c>
      <c r="D23" s="63">
        <v>4468104</v>
      </c>
      <c r="E23" s="63">
        <v>4700192</v>
      </c>
      <c r="F23" s="63">
        <v>5976134</v>
      </c>
      <c r="G23" s="64">
        <v>0.27146593160449617</v>
      </c>
      <c r="H23" s="64">
        <v>0.52705627152032042</v>
      </c>
      <c r="I23" s="31"/>
      <c r="J23" s="31"/>
      <c r="K23" s="31"/>
      <c r="L23" s="31"/>
      <c r="M23" s="31"/>
      <c r="N23" s="33"/>
      <c r="O23" s="33"/>
    </row>
    <row r="24" spans="1:24" ht="27" customHeight="1" thickTop="1" x14ac:dyDescent="0.2">
      <c r="A24" s="359" t="s">
        <v>445</v>
      </c>
      <c r="B24" s="359"/>
      <c r="C24" s="359"/>
      <c r="D24" s="359"/>
      <c r="E24" s="359"/>
      <c r="F24" s="359"/>
      <c r="G24" s="359"/>
      <c r="H24" s="359"/>
      <c r="I24" s="347"/>
      <c r="J24" s="31"/>
      <c r="K24" s="31"/>
      <c r="L24" s="31"/>
      <c r="M24" s="31"/>
      <c r="N24" s="33"/>
      <c r="O24" s="33"/>
      <c r="T24" s="25"/>
      <c r="U24" s="206" t="s">
        <v>372</v>
      </c>
    </row>
    <row r="25" spans="1:24" ht="33" customHeight="1" x14ac:dyDescent="0.2">
      <c r="J25" s="31"/>
      <c r="K25" s="31"/>
      <c r="L25" s="31"/>
      <c r="M25" s="31"/>
      <c r="N25" s="33"/>
      <c r="O25" s="33"/>
      <c r="U25" s="103" t="s">
        <v>195</v>
      </c>
    </row>
    <row r="26" spans="1:24" x14ac:dyDescent="0.2">
      <c r="A26" s="7"/>
      <c r="B26" s="7"/>
      <c r="C26" s="7"/>
      <c r="D26" s="7"/>
      <c r="E26" s="7"/>
      <c r="F26" s="7"/>
      <c r="G26" s="7"/>
      <c r="H26" s="7"/>
      <c r="I26" s="7"/>
      <c r="J26" s="31"/>
      <c r="K26" s="31"/>
      <c r="L26" s="31"/>
      <c r="M26" s="31"/>
      <c r="N26" s="33"/>
      <c r="O26" s="33"/>
      <c r="U26" s="185" t="s">
        <v>265</v>
      </c>
      <c r="V26" s="185" t="s">
        <v>266</v>
      </c>
      <c r="W26" s="185" t="s">
        <v>267</v>
      </c>
      <c r="X26" s="185" t="s">
        <v>192</v>
      </c>
    </row>
    <row r="27" spans="1:24" ht="15" x14ac:dyDescent="0.25">
      <c r="A27" s="7"/>
      <c r="B27" s="7"/>
      <c r="C27" s="7"/>
      <c r="D27" s="7"/>
      <c r="E27" s="7"/>
      <c r="F27" s="7"/>
      <c r="G27" s="7"/>
      <c r="H27" s="7"/>
      <c r="I27" s="7"/>
      <c r="J27" s="31"/>
      <c r="K27" s="31"/>
      <c r="L27" s="31"/>
      <c r="M27" s="31"/>
      <c r="N27" s="33"/>
      <c r="O27" s="33"/>
      <c r="T27" s="251">
        <v>2014</v>
      </c>
      <c r="U27" s="134">
        <v>5424524</v>
      </c>
      <c r="V27" s="134">
        <v>-195643</v>
      </c>
      <c r="W27" s="134">
        <v>5149868</v>
      </c>
      <c r="X27" s="134">
        <v>10378749</v>
      </c>
    </row>
    <row r="28" spans="1:24" ht="15" x14ac:dyDescent="0.25">
      <c r="A28" s="7"/>
      <c r="B28" s="7"/>
      <c r="C28" s="7"/>
      <c r="D28" s="7"/>
      <c r="E28" s="7"/>
      <c r="F28" s="7"/>
      <c r="G28" s="7"/>
      <c r="H28" s="7"/>
      <c r="I28" s="7"/>
      <c r="J28" s="31"/>
      <c r="K28" s="31"/>
      <c r="L28" s="31"/>
      <c r="M28" s="31"/>
      <c r="N28" s="33"/>
      <c r="O28" s="33"/>
      <c r="T28" s="251">
        <v>2015</v>
      </c>
      <c r="U28" s="134">
        <v>5149872</v>
      </c>
      <c r="V28" s="134">
        <v>-127785</v>
      </c>
      <c r="W28" s="134">
        <v>4591408</v>
      </c>
      <c r="X28" s="134">
        <v>9613495</v>
      </c>
    </row>
    <row r="29" spans="1:24" ht="15" x14ac:dyDescent="0.25">
      <c r="A29" s="7"/>
      <c r="B29" s="7"/>
      <c r="C29" s="7"/>
      <c r="D29" s="7"/>
      <c r="E29" s="7"/>
      <c r="F29" s="7"/>
      <c r="G29" s="7"/>
      <c r="H29" s="7"/>
      <c r="I29" s="7"/>
      <c r="J29" s="31"/>
      <c r="K29" s="31"/>
      <c r="L29" s="31"/>
      <c r="M29" s="31"/>
      <c r="N29" s="33"/>
      <c r="T29" s="251">
        <v>2016</v>
      </c>
      <c r="U29" s="134">
        <v>5924661</v>
      </c>
      <c r="V29" s="134">
        <v>-325421</v>
      </c>
      <c r="W29" s="134">
        <v>4468104</v>
      </c>
      <c r="X29" s="134">
        <v>10067344</v>
      </c>
    </row>
    <row r="30" spans="1:24" ht="15" x14ac:dyDescent="0.25">
      <c r="A30" s="7"/>
      <c r="B30" s="7"/>
      <c r="C30" s="7"/>
      <c r="D30" s="7"/>
      <c r="E30" s="7"/>
      <c r="F30" s="7"/>
      <c r="G30" s="7"/>
      <c r="H30" s="7"/>
      <c r="I30" s="7"/>
      <c r="J30" s="31"/>
      <c r="K30" s="31"/>
      <c r="L30" s="31"/>
      <c r="M30" s="31"/>
      <c r="N30" s="33"/>
      <c r="T30" s="251">
        <v>2017</v>
      </c>
      <c r="U30" s="134">
        <v>5619304</v>
      </c>
      <c r="V30" s="134">
        <v>-782654</v>
      </c>
      <c r="W30" s="134">
        <v>4700192</v>
      </c>
      <c r="X30" s="134">
        <v>9536842</v>
      </c>
    </row>
    <row r="31" spans="1:24" ht="15" x14ac:dyDescent="0.25">
      <c r="A31" s="7"/>
      <c r="B31" s="7"/>
      <c r="C31" s="7"/>
      <c r="D31" s="7"/>
      <c r="E31" s="7"/>
      <c r="F31" s="7"/>
      <c r="G31" s="7"/>
      <c r="H31" s="7"/>
      <c r="I31" s="7"/>
      <c r="J31" s="31"/>
      <c r="K31" s="31"/>
      <c r="L31" s="31"/>
      <c r="M31" s="31"/>
      <c r="N31" s="33"/>
      <c r="T31" s="251">
        <v>2018</v>
      </c>
      <c r="U31" s="134">
        <v>6124452</v>
      </c>
      <c r="V31" s="134">
        <v>-761884</v>
      </c>
      <c r="W31" s="134">
        <v>5976134</v>
      </c>
      <c r="X31" s="134">
        <v>11338702</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4:H14"/>
    <mergeCell ref="A19:H19"/>
    <mergeCell ref="A24:H24"/>
    <mergeCell ref="B5:B6"/>
    <mergeCell ref="C5:C6"/>
    <mergeCell ref="D5:D6"/>
    <mergeCell ref="E5:E6"/>
    <mergeCell ref="F5:F6"/>
    <mergeCell ref="A1:H1"/>
    <mergeCell ref="A2:H2"/>
    <mergeCell ref="A3:H3"/>
    <mergeCell ref="A4:H4"/>
    <mergeCell ref="A9:H9"/>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3" bestFit="1" customWidth="1"/>
    <col min="18" max="18" width="18.5703125" style="103" bestFit="1" customWidth="1"/>
    <col min="19" max="19" width="14.7109375" style="103" customWidth="1"/>
    <col min="20" max="20" width="18.5703125" style="103" bestFit="1" customWidth="1"/>
    <col min="21" max="21" width="16.140625" style="103" bestFit="1" customWidth="1"/>
    <col min="22" max="22" width="12.7109375" bestFit="1" customWidth="1"/>
  </cols>
  <sheetData>
    <row r="1" spans="1:30" s="34" customFormat="1" ht="15.95" customHeight="1" x14ac:dyDescent="0.2">
      <c r="A1" s="364" t="s">
        <v>193</v>
      </c>
      <c r="B1" s="364"/>
      <c r="C1" s="364"/>
      <c r="D1" s="364"/>
      <c r="E1" s="364"/>
      <c r="F1" s="364"/>
      <c r="G1" s="346"/>
      <c r="H1" s="346"/>
      <c r="I1" s="346"/>
      <c r="J1" s="346"/>
      <c r="K1" s="346"/>
      <c r="L1" s="346"/>
      <c r="M1" s="346"/>
      <c r="N1" s="346"/>
      <c r="O1" s="346"/>
      <c r="P1" s="346"/>
      <c r="Q1" s="32" t="s">
        <v>194</v>
      </c>
      <c r="R1" s="32"/>
      <c r="S1" s="32"/>
      <c r="T1" s="32"/>
      <c r="U1" s="32"/>
      <c r="V1" s="29"/>
      <c r="W1" s="29"/>
      <c r="X1" s="29"/>
      <c r="AA1" s="30"/>
      <c r="AB1" s="30"/>
      <c r="AC1" s="30"/>
      <c r="AD1" s="29"/>
    </row>
    <row r="2" spans="1:30" ht="13.5" customHeight="1" x14ac:dyDescent="0.2">
      <c r="A2" s="358" t="s">
        <v>243</v>
      </c>
      <c r="B2" s="358"/>
      <c r="C2" s="358"/>
      <c r="D2" s="358"/>
      <c r="E2" s="358"/>
      <c r="F2" s="358"/>
      <c r="G2" s="346"/>
      <c r="H2" s="346"/>
      <c r="I2" s="346"/>
      <c r="J2" s="346"/>
      <c r="K2" s="346"/>
      <c r="L2" s="346"/>
      <c r="M2" s="346"/>
      <c r="N2" s="346"/>
      <c r="O2" s="346"/>
      <c r="P2" s="346"/>
      <c r="Q2" s="22" t="s">
        <v>128</v>
      </c>
      <c r="R2" s="349" t="s">
        <v>265</v>
      </c>
      <c r="S2" s="349" t="s">
        <v>266</v>
      </c>
      <c r="T2" s="349" t="s">
        <v>267</v>
      </c>
      <c r="U2" s="349" t="s">
        <v>192</v>
      </c>
    </row>
    <row r="3" spans="1:30" s="34" customFormat="1" ht="15.95" customHeight="1" x14ac:dyDescent="0.2">
      <c r="A3" s="358" t="s">
        <v>127</v>
      </c>
      <c r="B3" s="358"/>
      <c r="C3" s="358"/>
      <c r="D3" s="358"/>
      <c r="E3" s="358"/>
      <c r="F3" s="358"/>
      <c r="G3" s="346"/>
      <c r="H3" s="346"/>
      <c r="I3" s="346"/>
      <c r="J3" s="346"/>
      <c r="K3" s="346"/>
      <c r="L3" s="346"/>
      <c r="M3" s="346"/>
      <c r="N3" s="346"/>
      <c r="O3" s="346"/>
      <c r="P3" s="346"/>
      <c r="Q3" s="231" t="s">
        <v>522</v>
      </c>
      <c r="R3" s="177">
        <v>8623933</v>
      </c>
      <c r="S3" s="177">
        <v>1338945</v>
      </c>
      <c r="T3" s="177">
        <v>4854159</v>
      </c>
      <c r="U3" s="201">
        <v>14817037</v>
      </c>
      <c r="V3" s="29"/>
      <c r="W3" s="29"/>
      <c r="X3" s="29"/>
      <c r="Z3" s="35"/>
      <c r="AA3" s="30"/>
      <c r="AB3" s="30"/>
      <c r="AC3" s="30"/>
      <c r="AD3" s="29"/>
    </row>
    <row r="4" spans="1:30" s="34" customFormat="1" ht="15.95" customHeight="1" x14ac:dyDescent="0.2">
      <c r="A4" s="358" t="s">
        <v>237</v>
      </c>
      <c r="B4" s="358"/>
      <c r="C4" s="358"/>
      <c r="D4" s="358"/>
      <c r="E4" s="358"/>
      <c r="F4" s="358"/>
      <c r="G4" s="346"/>
      <c r="H4" s="346"/>
      <c r="I4" s="346"/>
      <c r="J4" s="346"/>
      <c r="K4" s="346"/>
      <c r="L4" s="346"/>
      <c r="M4" s="346"/>
      <c r="N4" s="346"/>
      <c r="O4" s="346"/>
      <c r="P4" s="346"/>
      <c r="Q4" s="231" t="s">
        <v>523</v>
      </c>
      <c r="R4" s="177">
        <v>9250572</v>
      </c>
      <c r="S4" s="177">
        <v>1236616</v>
      </c>
      <c r="T4" s="177">
        <v>4722907</v>
      </c>
      <c r="U4" s="201">
        <v>15210095</v>
      </c>
      <c r="V4" s="29"/>
      <c r="W4" s="29"/>
      <c r="X4" s="29"/>
      <c r="AD4" s="29"/>
    </row>
    <row r="5" spans="1:30" ht="13.5" thickBot="1" x14ac:dyDescent="0.25">
      <c r="B5" s="40"/>
      <c r="C5" s="40"/>
      <c r="D5" s="40"/>
      <c r="E5" s="40"/>
      <c r="F5" s="40"/>
      <c r="G5" s="40"/>
      <c r="H5" s="40"/>
      <c r="I5" s="40"/>
      <c r="J5" s="40"/>
      <c r="K5" s="40"/>
      <c r="L5" s="40"/>
      <c r="M5" s="40"/>
      <c r="N5" s="40"/>
      <c r="O5" s="40"/>
      <c r="P5" s="40"/>
      <c r="Q5" s="231" t="s">
        <v>524</v>
      </c>
      <c r="R5" s="177">
        <v>9238481</v>
      </c>
      <c r="S5" s="177">
        <v>1182554</v>
      </c>
      <c r="T5" s="177">
        <v>4960800</v>
      </c>
      <c r="U5" s="201">
        <v>15381835</v>
      </c>
    </row>
    <row r="6" spans="1:30" ht="15" customHeight="1" thickTop="1" x14ac:dyDescent="0.2">
      <c r="A6" s="52" t="s">
        <v>128</v>
      </c>
      <c r="B6" s="369" t="s">
        <v>520</v>
      </c>
      <c r="C6" s="369"/>
      <c r="D6" s="369"/>
      <c r="E6" s="369"/>
      <c r="F6" s="369"/>
      <c r="G6" s="104"/>
      <c r="H6" s="104"/>
      <c r="I6" s="104"/>
      <c r="J6" s="104"/>
      <c r="K6" s="104"/>
      <c r="L6" s="104"/>
      <c r="M6" s="104"/>
      <c r="N6" s="104"/>
      <c r="O6" s="104"/>
      <c r="P6" s="104"/>
      <c r="Q6" s="231" t="s">
        <v>525</v>
      </c>
      <c r="R6" s="177">
        <v>10209380</v>
      </c>
      <c r="S6" s="177">
        <v>1380778</v>
      </c>
      <c r="T6" s="177">
        <v>6307561</v>
      </c>
      <c r="U6" s="201">
        <v>17897719</v>
      </c>
    </row>
    <row r="7" spans="1:30" ht="15" customHeight="1" x14ac:dyDescent="0.2">
      <c r="A7" s="54"/>
      <c r="B7" s="53">
        <v>2015</v>
      </c>
      <c r="C7" s="53">
        <v>2016</v>
      </c>
      <c r="D7" s="53">
        <v>2017</v>
      </c>
      <c r="E7" s="53">
        <v>2018</v>
      </c>
      <c r="F7" s="53">
        <v>2019</v>
      </c>
      <c r="G7" s="104"/>
      <c r="H7" s="104"/>
      <c r="I7" s="104"/>
      <c r="J7" s="104"/>
      <c r="K7" s="104"/>
      <c r="L7" s="104"/>
      <c r="M7" s="104"/>
      <c r="N7" s="104"/>
      <c r="O7" s="104"/>
      <c r="P7" s="104"/>
      <c r="Q7" s="231" t="s">
        <v>526</v>
      </c>
      <c r="R7" s="177">
        <v>10190231</v>
      </c>
      <c r="S7" s="177">
        <v>1458841</v>
      </c>
      <c r="T7" s="177">
        <v>5063823</v>
      </c>
      <c r="U7" s="201">
        <v>16712895</v>
      </c>
    </row>
    <row r="8" spans="1:30" s="103" customFormat="1" ht="20.100000000000001" customHeight="1" x14ac:dyDescent="0.2">
      <c r="A8" s="112" t="s">
        <v>265</v>
      </c>
      <c r="B8" s="164">
        <v>8623933</v>
      </c>
      <c r="C8" s="164">
        <v>9250572</v>
      </c>
      <c r="D8" s="164">
        <v>9238481</v>
      </c>
      <c r="E8" s="164">
        <v>10209380</v>
      </c>
      <c r="F8" s="164">
        <v>10190231</v>
      </c>
      <c r="G8" s="164"/>
      <c r="H8" s="164"/>
      <c r="I8" s="164"/>
      <c r="J8" s="164"/>
      <c r="K8" s="164"/>
      <c r="L8" s="164"/>
      <c r="M8" s="164"/>
      <c r="N8" s="164"/>
      <c r="O8" s="135"/>
      <c r="P8" s="135"/>
    </row>
    <row r="9" spans="1:30" s="103" customFormat="1" ht="20.100000000000001" customHeight="1" x14ac:dyDescent="0.2">
      <c r="A9" s="112" t="s">
        <v>266</v>
      </c>
      <c r="B9" s="164">
        <v>1338945</v>
      </c>
      <c r="C9" s="164">
        <v>1236616</v>
      </c>
      <c r="D9" s="164">
        <v>1182554</v>
      </c>
      <c r="E9" s="164">
        <v>1380778</v>
      </c>
      <c r="F9" s="164">
        <v>1458841</v>
      </c>
      <c r="G9" s="164"/>
      <c r="H9" s="164"/>
      <c r="I9" s="164"/>
      <c r="J9" s="164"/>
      <c r="K9" s="164"/>
      <c r="L9" s="164"/>
      <c r="M9" s="164"/>
      <c r="N9" s="164"/>
      <c r="O9" s="135"/>
      <c r="P9" s="135"/>
    </row>
    <row r="10" spans="1:30" s="103" customFormat="1" ht="20.100000000000001" customHeight="1" x14ac:dyDescent="0.2">
      <c r="A10" s="112" t="s">
        <v>267</v>
      </c>
      <c r="B10" s="164">
        <v>4854159</v>
      </c>
      <c r="C10" s="164">
        <v>4722907</v>
      </c>
      <c r="D10" s="164">
        <v>4960800</v>
      </c>
      <c r="E10" s="164">
        <v>6307561</v>
      </c>
      <c r="F10" s="164">
        <v>5063823</v>
      </c>
      <c r="G10" s="164"/>
      <c r="H10" s="164"/>
      <c r="I10" s="164"/>
      <c r="J10" s="164"/>
      <c r="K10" s="164"/>
      <c r="L10" s="164"/>
      <c r="M10" s="164"/>
      <c r="N10" s="164"/>
      <c r="O10" s="135"/>
      <c r="P10" s="135"/>
      <c r="Q10" s="2" t="s">
        <v>5</v>
      </c>
      <c r="R10" s="2"/>
      <c r="S10" s="2"/>
      <c r="T10" s="2"/>
      <c r="U10" s="2"/>
    </row>
    <row r="11" spans="1:30" s="2" customFormat="1" ht="20.100000000000001" customHeight="1" thickBot="1" x14ac:dyDescent="0.25">
      <c r="A11" s="179" t="s">
        <v>192</v>
      </c>
      <c r="B11" s="180">
        <v>14817037</v>
      </c>
      <c r="C11" s="180">
        <v>15210095</v>
      </c>
      <c r="D11" s="180">
        <v>15381835</v>
      </c>
      <c r="E11" s="180">
        <v>17897719</v>
      </c>
      <c r="F11" s="180">
        <v>16712895</v>
      </c>
      <c r="G11" s="182"/>
      <c r="H11" s="182"/>
      <c r="I11" s="182"/>
      <c r="J11" s="182"/>
      <c r="K11" s="182"/>
      <c r="L11" s="182"/>
      <c r="M11" s="182"/>
      <c r="N11" s="182"/>
      <c r="O11" s="181"/>
      <c r="P11" s="182"/>
      <c r="Q11" s="178"/>
      <c r="R11" s="349" t="s">
        <v>265</v>
      </c>
      <c r="S11" s="349" t="s">
        <v>266</v>
      </c>
      <c r="T11" s="349" t="s">
        <v>267</v>
      </c>
      <c r="U11" s="104" t="s">
        <v>192</v>
      </c>
    </row>
    <row r="12" spans="1:30" ht="30.75" customHeight="1" thickTop="1" x14ac:dyDescent="0.2">
      <c r="A12" s="370" t="s">
        <v>415</v>
      </c>
      <c r="B12" s="371"/>
      <c r="C12" s="371"/>
      <c r="D12" s="371"/>
      <c r="E12" s="371"/>
      <c r="Q12" s="231" t="s">
        <v>522</v>
      </c>
      <c r="R12" s="205">
        <v>3474061</v>
      </c>
      <c r="S12" s="205">
        <v>1466730</v>
      </c>
      <c r="T12" s="205">
        <v>262751</v>
      </c>
      <c r="U12" s="202">
        <v>5203542</v>
      </c>
    </row>
    <row r="13" spans="1:30" x14ac:dyDescent="0.2">
      <c r="A13" s="6"/>
      <c r="B13" s="24"/>
      <c r="C13" s="25"/>
      <c r="D13" s="25"/>
      <c r="E13" s="25"/>
      <c r="Q13" s="231" t="s">
        <v>523</v>
      </c>
      <c r="R13" s="205">
        <v>3325911</v>
      </c>
      <c r="S13" s="205">
        <v>1562037</v>
      </c>
      <c r="T13" s="205">
        <v>254803</v>
      </c>
      <c r="U13" s="202">
        <v>5142751</v>
      </c>
    </row>
    <row r="14" spans="1:30" x14ac:dyDescent="0.2">
      <c r="A14" s="6"/>
      <c r="B14" s="24"/>
      <c r="C14" s="25"/>
      <c r="D14" s="25"/>
      <c r="E14" s="25"/>
      <c r="Q14" s="231" t="s">
        <v>524</v>
      </c>
      <c r="R14" s="205">
        <v>3619177</v>
      </c>
      <c r="S14" s="205">
        <v>1965208</v>
      </c>
      <c r="T14" s="205">
        <v>260608</v>
      </c>
      <c r="U14" s="202">
        <v>5844993</v>
      </c>
    </row>
    <row r="15" spans="1:30" x14ac:dyDescent="0.2">
      <c r="A15" s="6"/>
      <c r="B15" s="24"/>
      <c r="C15" s="25"/>
      <c r="D15" s="25"/>
      <c r="E15" s="25"/>
      <c r="Q15" s="231" t="s">
        <v>525</v>
      </c>
      <c r="R15" s="205">
        <v>4084928</v>
      </c>
      <c r="S15" s="205">
        <v>2142662</v>
      </c>
      <c r="T15" s="205">
        <v>331427</v>
      </c>
      <c r="U15" s="202">
        <v>6559017</v>
      </c>
    </row>
    <row r="16" spans="1:30" x14ac:dyDescent="0.2">
      <c r="Q16" s="231" t="s">
        <v>526</v>
      </c>
      <c r="R16" s="205">
        <v>3947320</v>
      </c>
      <c r="S16" s="205">
        <v>2140762</v>
      </c>
      <c r="T16" s="205">
        <v>260092</v>
      </c>
      <c r="U16" s="202">
        <v>6348174</v>
      </c>
    </row>
    <row r="17" spans="17:22" x14ac:dyDescent="0.2">
      <c r="R17" s="203"/>
      <c r="S17" s="203"/>
      <c r="T17" s="203"/>
    </row>
    <row r="19" spans="17:22" x14ac:dyDescent="0.2">
      <c r="Q19" s="204"/>
      <c r="R19" s="204"/>
      <c r="S19" s="204"/>
      <c r="U19" s="204"/>
    </row>
    <row r="20" spans="17:22" x14ac:dyDescent="0.2">
      <c r="Q20" s="204"/>
      <c r="R20" s="204"/>
      <c r="S20" s="204"/>
      <c r="U20" s="204"/>
    </row>
    <row r="21" spans="17:22" x14ac:dyDescent="0.2">
      <c r="Q21" s="204"/>
      <c r="R21" s="204"/>
      <c r="S21" s="204"/>
      <c r="U21" s="204"/>
    </row>
    <row r="22" spans="17:22" x14ac:dyDescent="0.2">
      <c r="Q22" s="204"/>
      <c r="R22" s="204"/>
      <c r="S22" s="204"/>
    </row>
    <row r="23" spans="17:22" x14ac:dyDescent="0.2">
      <c r="Q23" s="204"/>
      <c r="R23" s="204"/>
      <c r="S23" s="204"/>
      <c r="T23" s="204"/>
      <c r="U23" s="204"/>
      <c r="V23" s="39"/>
    </row>
    <row r="24" spans="17:22" x14ac:dyDescent="0.2">
      <c r="Q24" s="204"/>
      <c r="R24" s="204"/>
      <c r="S24" s="204"/>
      <c r="T24" s="204"/>
      <c r="U24" s="204"/>
      <c r="V24" s="39"/>
    </row>
    <row r="25" spans="17:22" x14ac:dyDescent="0.2">
      <c r="Q25" s="204"/>
      <c r="R25" s="204"/>
      <c r="S25" s="204"/>
      <c r="T25" s="204"/>
      <c r="U25" s="204"/>
      <c r="V25" s="39"/>
    </row>
    <row r="26" spans="17:22" x14ac:dyDescent="0.2">
      <c r="Q26" s="204"/>
      <c r="R26" s="204"/>
      <c r="S26" s="204"/>
      <c r="T26" s="204"/>
      <c r="U26" s="204"/>
      <c r="V26" s="39"/>
    </row>
    <row r="27" spans="17:22" x14ac:dyDescent="0.2">
      <c r="Q27" s="204"/>
      <c r="R27" s="204"/>
      <c r="S27" s="204"/>
    </row>
    <row r="28" spans="17:22" x14ac:dyDescent="0.2">
      <c r="Q28" s="204"/>
      <c r="R28" s="204"/>
      <c r="S28" s="204"/>
      <c r="T28" s="204"/>
      <c r="U28" s="204"/>
      <c r="V28" s="39"/>
    </row>
    <row r="29" spans="17:22" x14ac:dyDescent="0.2">
      <c r="Q29" s="204"/>
      <c r="R29" s="204"/>
      <c r="S29" s="204"/>
      <c r="T29" s="204"/>
      <c r="U29" s="204"/>
      <c r="V29" s="39"/>
    </row>
    <row r="30" spans="17:22" x14ac:dyDescent="0.2">
      <c r="Q30" s="204"/>
      <c r="R30" s="204"/>
      <c r="S30" s="204"/>
      <c r="T30" s="204"/>
      <c r="U30" s="204"/>
      <c r="V30" s="39"/>
    </row>
    <row r="31" spans="17:22" x14ac:dyDescent="0.2">
      <c r="Q31" s="204"/>
      <c r="R31" s="204"/>
      <c r="S31" s="204"/>
      <c r="T31" s="204"/>
      <c r="U31" s="204"/>
      <c r="V31" s="39"/>
    </row>
    <row r="32" spans="17:22" x14ac:dyDescent="0.2">
      <c r="Q32" s="204"/>
      <c r="R32" s="203"/>
      <c r="S32" s="203"/>
      <c r="T32" s="203"/>
      <c r="U32" s="203"/>
    </row>
    <row r="33" spans="1:30" x14ac:dyDescent="0.2">
      <c r="Q33" s="204"/>
      <c r="R33" s="203"/>
      <c r="S33" s="203"/>
      <c r="T33" s="203"/>
      <c r="U33" s="203"/>
      <c r="V33" s="39"/>
    </row>
    <row r="34" spans="1:30" x14ac:dyDescent="0.2">
      <c r="Q34" s="204"/>
      <c r="R34" s="203"/>
      <c r="S34" s="203"/>
      <c r="T34" s="203"/>
      <c r="U34" s="203"/>
      <c r="V34" s="39"/>
    </row>
    <row r="35" spans="1:30" x14ac:dyDescent="0.2">
      <c r="Q35" s="204"/>
      <c r="R35" s="203"/>
      <c r="S35" s="203"/>
      <c r="T35" s="203"/>
      <c r="U35" s="203"/>
      <c r="V35" s="39"/>
    </row>
    <row r="36" spans="1:30" x14ac:dyDescent="0.2">
      <c r="Q36" s="204"/>
      <c r="R36" s="203"/>
      <c r="S36" s="203"/>
      <c r="T36" s="203"/>
      <c r="U36" s="203"/>
      <c r="V36" s="39"/>
    </row>
    <row r="37" spans="1:30" s="34" customFormat="1" ht="15.95" customHeight="1" x14ac:dyDescent="0.2">
      <c r="A37" s="364" t="s">
        <v>196</v>
      </c>
      <c r="B37" s="364"/>
      <c r="C37" s="364"/>
      <c r="D37" s="364"/>
      <c r="E37" s="364"/>
      <c r="F37" s="364"/>
      <c r="G37" s="346"/>
      <c r="H37" s="346"/>
      <c r="I37" s="346"/>
      <c r="J37" s="346"/>
      <c r="K37" s="346"/>
      <c r="L37" s="346"/>
      <c r="M37" s="346"/>
      <c r="N37" s="346"/>
      <c r="O37" s="346"/>
      <c r="P37" s="346"/>
      <c r="Q37" s="204"/>
      <c r="R37" s="203"/>
      <c r="S37" s="203"/>
      <c r="T37" s="203"/>
      <c r="U37" s="203"/>
      <c r="V37" s="39"/>
      <c r="W37" s="29"/>
      <c r="X37" s="29"/>
      <c r="AA37" s="30"/>
      <c r="AB37" s="30"/>
      <c r="AC37" s="30"/>
      <c r="AD37" s="29"/>
    </row>
    <row r="38" spans="1:30" ht="13.5" customHeight="1" x14ac:dyDescent="0.2">
      <c r="A38" s="358" t="s">
        <v>244</v>
      </c>
      <c r="B38" s="358"/>
      <c r="C38" s="358"/>
      <c r="D38" s="358"/>
      <c r="E38" s="358"/>
      <c r="F38" s="358"/>
      <c r="G38" s="346"/>
      <c r="H38" s="346"/>
      <c r="I38" s="346"/>
      <c r="J38" s="346"/>
      <c r="K38" s="346"/>
      <c r="L38" s="346"/>
      <c r="M38" s="346"/>
      <c r="N38" s="346"/>
      <c r="O38" s="346"/>
      <c r="P38" s="346"/>
      <c r="R38" s="203"/>
      <c r="S38" s="203"/>
      <c r="T38" s="203"/>
      <c r="U38" s="203"/>
      <c r="V38" s="39"/>
    </row>
    <row r="39" spans="1:30" s="34" customFormat="1" ht="15.95" customHeight="1" x14ac:dyDescent="0.2">
      <c r="A39" s="358" t="s">
        <v>127</v>
      </c>
      <c r="B39" s="358"/>
      <c r="C39" s="358"/>
      <c r="D39" s="358"/>
      <c r="E39" s="358"/>
      <c r="F39" s="358"/>
      <c r="G39" s="346"/>
      <c r="H39" s="346"/>
      <c r="I39" s="346"/>
      <c r="J39" s="346"/>
      <c r="K39" s="346"/>
      <c r="L39" s="346"/>
      <c r="M39" s="346"/>
      <c r="N39" s="346"/>
      <c r="O39" s="346"/>
      <c r="P39" s="346"/>
      <c r="Q39" s="103"/>
      <c r="R39" s="203"/>
      <c r="S39" s="203"/>
      <c r="T39" s="203"/>
      <c r="U39" s="203"/>
      <c r="V39" s="39"/>
      <c r="W39" s="29"/>
      <c r="X39" s="29"/>
      <c r="Z39" s="35"/>
      <c r="AA39" s="30"/>
      <c r="AB39" s="30"/>
      <c r="AC39" s="30"/>
      <c r="AD39" s="29"/>
    </row>
    <row r="40" spans="1:30" s="34" customFormat="1" ht="15.95" customHeight="1" x14ac:dyDescent="0.2">
      <c r="A40" s="358" t="s">
        <v>237</v>
      </c>
      <c r="B40" s="358"/>
      <c r="C40" s="358"/>
      <c r="D40" s="358"/>
      <c r="E40" s="358"/>
      <c r="F40" s="358"/>
      <c r="G40" s="346"/>
      <c r="H40" s="346"/>
      <c r="I40" s="346"/>
      <c r="J40" s="346"/>
      <c r="K40" s="346"/>
      <c r="L40" s="346"/>
      <c r="M40" s="346"/>
      <c r="N40" s="346"/>
      <c r="O40" s="346"/>
      <c r="P40" s="346"/>
      <c r="Q40" s="103"/>
      <c r="R40" s="203"/>
      <c r="S40" s="203"/>
      <c r="T40" s="203"/>
      <c r="U40" s="203"/>
      <c r="V40" s="39"/>
      <c r="W40" s="29"/>
      <c r="X40" s="29"/>
      <c r="AD40" s="29"/>
    </row>
    <row r="41" spans="1:30" ht="13.5" thickBot="1" x14ac:dyDescent="0.25">
      <c r="B41" s="40"/>
      <c r="C41" s="40"/>
      <c r="D41" s="40"/>
      <c r="E41" s="40"/>
      <c r="F41" s="40"/>
      <c r="G41" s="40"/>
      <c r="H41" s="40"/>
      <c r="I41" s="40"/>
      <c r="J41" s="40"/>
      <c r="K41" s="40"/>
      <c r="L41" s="40"/>
      <c r="M41" s="40"/>
      <c r="N41" s="40"/>
      <c r="O41" s="40"/>
      <c r="P41" s="40"/>
      <c r="V41" s="39"/>
    </row>
    <row r="42" spans="1:30" ht="13.5" thickTop="1" x14ac:dyDescent="0.2">
      <c r="A42" s="52" t="s">
        <v>128</v>
      </c>
      <c r="B42" s="372" t="s">
        <v>520</v>
      </c>
      <c r="C42" s="372"/>
      <c r="D42" s="372"/>
      <c r="E42" s="372"/>
      <c r="F42" s="372"/>
      <c r="G42" s="104"/>
      <c r="H42" s="104"/>
      <c r="I42" s="104"/>
      <c r="J42" s="104"/>
      <c r="K42" s="104"/>
      <c r="L42" s="104"/>
      <c r="M42" s="104"/>
      <c r="N42" s="104"/>
      <c r="O42" s="104"/>
      <c r="P42" s="104"/>
      <c r="V42" s="39"/>
    </row>
    <row r="43" spans="1:30" ht="15" customHeight="1" x14ac:dyDescent="0.2">
      <c r="A43" s="54"/>
      <c r="B43" s="53">
        <v>2015</v>
      </c>
      <c r="C43" s="53">
        <v>2016</v>
      </c>
      <c r="D43" s="53">
        <v>2017</v>
      </c>
      <c r="E43" s="53">
        <v>2018</v>
      </c>
      <c r="F43" s="53">
        <v>2019</v>
      </c>
      <c r="G43" s="104"/>
      <c r="H43" s="104"/>
      <c r="I43" s="104"/>
      <c r="J43" s="104"/>
      <c r="K43" s="104"/>
      <c r="L43" s="104"/>
      <c r="M43" s="104"/>
      <c r="N43" s="104"/>
      <c r="O43" s="104"/>
      <c r="P43" s="104"/>
    </row>
    <row r="44" spans="1:30" ht="20.100000000000001" customHeight="1" x14ac:dyDescent="0.2">
      <c r="A44" s="112" t="s">
        <v>265</v>
      </c>
      <c r="B44" s="164">
        <v>3474061</v>
      </c>
      <c r="C44" s="164">
        <v>3325911</v>
      </c>
      <c r="D44" s="164">
        <v>3619177</v>
      </c>
      <c r="E44" s="164">
        <v>4084928</v>
      </c>
      <c r="F44" s="164">
        <v>3947320</v>
      </c>
      <c r="G44" s="164"/>
      <c r="H44" s="164"/>
      <c r="I44" s="164"/>
      <c r="J44" s="164"/>
      <c r="K44" s="164"/>
      <c r="L44" s="164"/>
      <c r="M44" s="164"/>
      <c r="N44" s="164"/>
      <c r="O44" s="51"/>
      <c r="P44" s="51"/>
    </row>
    <row r="45" spans="1:30" ht="20.100000000000001" customHeight="1" x14ac:dyDescent="0.2">
      <c r="A45" s="112" t="s">
        <v>266</v>
      </c>
      <c r="B45" s="164">
        <v>1466730</v>
      </c>
      <c r="C45" s="164">
        <v>1562037</v>
      </c>
      <c r="D45" s="164">
        <v>1965208</v>
      </c>
      <c r="E45" s="164">
        <v>2142662</v>
      </c>
      <c r="F45" s="164">
        <v>2140762</v>
      </c>
      <c r="G45" s="164"/>
      <c r="H45" s="164"/>
      <c r="I45" s="164"/>
      <c r="J45" s="164"/>
      <c r="K45" s="164"/>
      <c r="L45" s="164"/>
      <c r="M45" s="164"/>
      <c r="N45" s="164"/>
      <c r="O45" s="41"/>
      <c r="P45" s="41"/>
    </row>
    <row r="46" spans="1:30" ht="20.100000000000001" customHeight="1" x14ac:dyDescent="0.2">
      <c r="A46" s="112" t="s">
        <v>267</v>
      </c>
      <c r="B46" s="164">
        <v>262751</v>
      </c>
      <c r="C46" s="164">
        <v>254803</v>
      </c>
      <c r="D46" s="164">
        <v>260608</v>
      </c>
      <c r="E46" s="164">
        <v>331427</v>
      </c>
      <c r="F46" s="164">
        <v>260092</v>
      </c>
      <c r="G46" s="164"/>
      <c r="H46" s="164"/>
      <c r="I46" s="164"/>
      <c r="J46" s="164"/>
      <c r="K46" s="164"/>
      <c r="L46" s="164"/>
      <c r="M46" s="164"/>
      <c r="N46" s="164"/>
      <c r="O46" s="41"/>
      <c r="P46" s="41"/>
    </row>
    <row r="47" spans="1:30" s="2" customFormat="1" ht="20.100000000000001" customHeight="1" thickBot="1" x14ac:dyDescent="0.25">
      <c r="A47" s="183" t="s">
        <v>192</v>
      </c>
      <c r="B47" s="184">
        <v>5203542</v>
      </c>
      <c r="C47" s="184">
        <v>5142751</v>
      </c>
      <c r="D47" s="184">
        <v>5844993</v>
      </c>
      <c r="E47" s="184">
        <v>6559017</v>
      </c>
      <c r="F47" s="184">
        <v>6348174</v>
      </c>
      <c r="G47" s="211"/>
      <c r="H47" s="211"/>
      <c r="I47" s="211"/>
      <c r="J47" s="211"/>
      <c r="K47" s="211"/>
      <c r="L47" s="211"/>
      <c r="M47" s="211"/>
      <c r="N47" s="211"/>
      <c r="O47" s="182"/>
      <c r="P47" s="182"/>
    </row>
    <row r="48" spans="1:30" ht="30.75" customHeight="1" thickTop="1" x14ac:dyDescent="0.2">
      <c r="A48" s="370" t="s">
        <v>416</v>
      </c>
      <c r="B48" s="371"/>
      <c r="C48" s="371"/>
      <c r="D48" s="371"/>
      <c r="E48" s="371"/>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64" t="s">
        <v>425</v>
      </c>
      <c r="B1" s="364"/>
      <c r="C1" s="364"/>
      <c r="D1" s="364"/>
      <c r="E1" s="364"/>
      <c r="F1" s="364"/>
      <c r="U1" s="32"/>
    </row>
    <row r="2" spans="1:21" ht="15.95" customHeight="1" x14ac:dyDescent="0.2">
      <c r="A2" s="358" t="s">
        <v>136</v>
      </c>
      <c r="B2" s="358"/>
      <c r="C2" s="358"/>
      <c r="D2" s="358"/>
      <c r="E2" s="358"/>
      <c r="F2" s="358"/>
      <c r="G2" s="348"/>
      <c r="H2" s="348"/>
      <c r="U2" s="29"/>
    </row>
    <row r="3" spans="1:21" ht="15.95" customHeight="1" x14ac:dyDescent="0.2">
      <c r="A3" s="358" t="s">
        <v>127</v>
      </c>
      <c r="B3" s="358"/>
      <c r="C3" s="358"/>
      <c r="D3" s="358"/>
      <c r="E3" s="358"/>
      <c r="F3" s="358"/>
      <c r="G3" s="348"/>
      <c r="H3" s="348"/>
      <c r="R3" s="35" t="s">
        <v>123</v>
      </c>
      <c r="U3" s="55"/>
    </row>
    <row r="4" spans="1:21" ht="15.95" customHeight="1" thickBot="1" x14ac:dyDescent="0.25">
      <c r="A4" s="358" t="s">
        <v>237</v>
      </c>
      <c r="B4" s="358"/>
      <c r="C4" s="358"/>
      <c r="D4" s="358"/>
      <c r="E4" s="358"/>
      <c r="F4" s="358"/>
      <c r="G4" s="348"/>
      <c r="H4" s="348"/>
      <c r="M4" s="349"/>
      <c r="N4" s="378"/>
      <c r="O4" s="378"/>
      <c r="R4" s="35"/>
      <c r="U4" s="29"/>
    </row>
    <row r="5" spans="1:21" ht="18" customHeight="1" thickTop="1" x14ac:dyDescent="0.2">
      <c r="A5" s="60" t="s">
        <v>137</v>
      </c>
      <c r="B5" s="367">
        <v>2017</v>
      </c>
      <c r="C5" s="373" t="s">
        <v>520</v>
      </c>
      <c r="D5" s="373"/>
      <c r="E5" s="61" t="s">
        <v>142</v>
      </c>
      <c r="F5" s="61" t="s">
        <v>134</v>
      </c>
      <c r="G5" s="349"/>
      <c r="H5" s="349"/>
      <c r="M5" s="349"/>
      <c r="N5" s="349"/>
      <c r="O5" s="349"/>
      <c r="S5" s="30">
        <v>16712894</v>
      </c>
      <c r="U5" s="29"/>
    </row>
    <row r="6" spans="1:21" ht="18" customHeight="1" thickBot="1" x14ac:dyDescent="0.25">
      <c r="A6" s="62"/>
      <c r="B6" s="377"/>
      <c r="C6" s="49">
        <v>2018</v>
      </c>
      <c r="D6" s="49">
        <v>2019</v>
      </c>
      <c r="E6" s="49" t="s">
        <v>521</v>
      </c>
      <c r="F6" s="50">
        <v>2019</v>
      </c>
      <c r="G6" s="349"/>
      <c r="H6" s="349"/>
      <c r="M6" s="23"/>
      <c r="N6" s="23"/>
      <c r="O6" s="23"/>
      <c r="R6" s="34" t="s">
        <v>6</v>
      </c>
      <c r="S6" s="30">
        <v>6917526</v>
      </c>
      <c r="T6" s="56">
        <v>41.390354058369546</v>
      </c>
      <c r="U6" s="32"/>
    </row>
    <row r="7" spans="1:21" ht="18" customHeight="1" thickTop="1" x14ac:dyDescent="0.2">
      <c r="A7" s="358" t="s">
        <v>140</v>
      </c>
      <c r="B7" s="358"/>
      <c r="C7" s="358"/>
      <c r="D7" s="358"/>
      <c r="E7" s="358"/>
      <c r="F7" s="358"/>
      <c r="G7" s="349"/>
      <c r="H7" s="349"/>
      <c r="M7" s="23"/>
      <c r="N7" s="23"/>
      <c r="O7" s="23"/>
      <c r="R7" s="34" t="s">
        <v>7</v>
      </c>
      <c r="S7" s="30">
        <v>9795368</v>
      </c>
      <c r="T7" s="56">
        <v>58.609645941630461</v>
      </c>
      <c r="U7" s="29"/>
    </row>
    <row r="8" spans="1:21" ht="18" customHeight="1" x14ac:dyDescent="0.2">
      <c r="A8" s="57" t="s">
        <v>129</v>
      </c>
      <c r="B8" s="23">
        <v>15381835</v>
      </c>
      <c r="C8" s="23">
        <v>17897719</v>
      </c>
      <c r="D8" s="23">
        <v>16712895</v>
      </c>
      <c r="E8" s="31">
        <v>-6.6199720757712202E-2</v>
      </c>
      <c r="F8" s="57"/>
      <c r="G8" s="28"/>
      <c r="H8" s="28"/>
      <c r="M8" s="23"/>
      <c r="N8" s="23"/>
      <c r="O8" s="23"/>
      <c r="T8" s="56">
        <v>100</v>
      </c>
      <c r="U8" s="29"/>
    </row>
    <row r="9" spans="1:21" s="35" customFormat="1" ht="18" customHeight="1" x14ac:dyDescent="0.2">
      <c r="A9" s="26" t="s">
        <v>139</v>
      </c>
      <c r="B9" s="22">
        <v>5995434</v>
      </c>
      <c r="C9" s="22">
        <v>6809617</v>
      </c>
      <c r="D9" s="22">
        <v>6917526</v>
      </c>
      <c r="E9" s="27">
        <v>1.584655935862472E-2</v>
      </c>
      <c r="F9" s="27">
        <v>0.41390351581817514</v>
      </c>
      <c r="G9" s="28"/>
      <c r="H9" s="28"/>
      <c r="M9" s="22"/>
      <c r="N9" s="22"/>
      <c r="O9" s="22"/>
      <c r="P9" s="32"/>
      <c r="Q9" s="32"/>
      <c r="R9" s="35" t="s">
        <v>122</v>
      </c>
      <c r="S9" s="30">
        <v>16712894</v>
      </c>
      <c r="T9" s="56"/>
      <c r="U9" s="29"/>
    </row>
    <row r="10" spans="1:21" ht="18" customHeight="1" x14ac:dyDescent="0.2">
      <c r="A10" s="109" t="s">
        <v>268</v>
      </c>
      <c r="B10" s="23">
        <v>5516952</v>
      </c>
      <c r="C10" s="23">
        <v>6272661</v>
      </c>
      <c r="D10" s="23">
        <v>6408958</v>
      </c>
      <c r="E10" s="31">
        <v>2.1728736815204902E-2</v>
      </c>
      <c r="F10" s="31">
        <v>0.92648123042833519</v>
      </c>
      <c r="G10" s="57"/>
      <c r="H10" s="23"/>
      <c r="I10" s="23"/>
      <c r="J10" s="23"/>
      <c r="M10" s="23"/>
      <c r="N10" s="23"/>
      <c r="O10" s="23"/>
      <c r="R10" s="34" t="s">
        <v>8</v>
      </c>
      <c r="S10" s="30">
        <v>10190231</v>
      </c>
      <c r="T10" s="56">
        <v>60.972270870622403</v>
      </c>
      <c r="U10" s="32"/>
    </row>
    <row r="11" spans="1:21" ht="18" customHeight="1" x14ac:dyDescent="0.2">
      <c r="A11" s="109" t="s">
        <v>269</v>
      </c>
      <c r="B11" s="23">
        <v>93138</v>
      </c>
      <c r="C11" s="23">
        <v>106400</v>
      </c>
      <c r="D11" s="23">
        <v>80502</v>
      </c>
      <c r="E11" s="31">
        <v>-0.24340225563909773</v>
      </c>
      <c r="F11" s="31">
        <v>1.1637397532007831E-2</v>
      </c>
      <c r="G11" s="57"/>
      <c r="H11" s="23"/>
      <c r="I11" s="23"/>
      <c r="J11" s="23"/>
      <c r="M11" s="23"/>
      <c r="N11" s="23"/>
      <c r="O11" s="23"/>
      <c r="R11" s="34" t="s">
        <v>9</v>
      </c>
      <c r="S11" s="30">
        <v>1458840</v>
      </c>
      <c r="T11" s="56">
        <v>8.7288293697070056</v>
      </c>
      <c r="U11" s="29"/>
    </row>
    <row r="12" spans="1:21" ht="18" customHeight="1" x14ac:dyDescent="0.2">
      <c r="A12" s="109" t="s">
        <v>270</v>
      </c>
      <c r="B12" s="23">
        <v>385344</v>
      </c>
      <c r="C12" s="23">
        <v>430556</v>
      </c>
      <c r="D12" s="23">
        <v>428066</v>
      </c>
      <c r="E12" s="31">
        <v>-5.7832198366762977E-3</v>
      </c>
      <c r="F12" s="31">
        <v>6.1881372039656955E-2</v>
      </c>
      <c r="G12" s="28"/>
      <c r="H12" s="33"/>
      <c r="M12" s="23"/>
      <c r="N12" s="23"/>
      <c r="O12" s="23"/>
      <c r="R12" s="34" t="s">
        <v>10</v>
      </c>
      <c r="S12" s="30">
        <v>5063823</v>
      </c>
      <c r="T12" s="56">
        <v>30.29889975967059</v>
      </c>
      <c r="U12" s="29"/>
    </row>
    <row r="13" spans="1:21" s="35" customFormat="1" ht="18" customHeight="1" x14ac:dyDescent="0.2">
      <c r="A13" s="26" t="s">
        <v>138</v>
      </c>
      <c r="B13" s="22">
        <v>9386401</v>
      </c>
      <c r="C13" s="22">
        <v>11088102</v>
      </c>
      <c r="D13" s="22">
        <v>9795368</v>
      </c>
      <c r="E13" s="27">
        <v>-0.11658749170958203</v>
      </c>
      <c r="F13" s="27">
        <v>0.58609642434778653</v>
      </c>
      <c r="G13" s="28"/>
      <c r="H13" s="28"/>
      <c r="M13" s="22"/>
      <c r="N13" s="22"/>
      <c r="O13" s="22"/>
      <c r="P13" s="32"/>
      <c r="Q13" s="32"/>
      <c r="R13" s="34"/>
      <c r="S13" s="34"/>
      <c r="T13" s="56">
        <v>100</v>
      </c>
      <c r="U13" s="29"/>
    </row>
    <row r="14" spans="1:21" ht="18" customHeight="1" x14ac:dyDescent="0.2">
      <c r="A14" s="109" t="s">
        <v>268</v>
      </c>
      <c r="B14" s="23">
        <v>3721529</v>
      </c>
      <c r="C14" s="23">
        <v>3936719</v>
      </c>
      <c r="D14" s="23">
        <v>3781273</v>
      </c>
      <c r="E14" s="31">
        <v>-3.9486181259063703E-2</v>
      </c>
      <c r="F14" s="31">
        <v>0.3860266403467435</v>
      </c>
      <c r="G14" s="28"/>
      <c r="H14" s="33"/>
      <c r="M14" s="23"/>
      <c r="N14" s="23"/>
      <c r="O14" s="23"/>
      <c r="T14" s="56"/>
      <c r="U14" s="29"/>
    </row>
    <row r="15" spans="1:21" ht="18" customHeight="1" x14ac:dyDescent="0.2">
      <c r="A15" s="109" t="s">
        <v>269</v>
      </c>
      <c r="B15" s="23">
        <v>1089417</v>
      </c>
      <c r="C15" s="23">
        <v>1274378</v>
      </c>
      <c r="D15" s="23">
        <v>1378338</v>
      </c>
      <c r="E15" s="31">
        <v>8.1577051706793427E-2</v>
      </c>
      <c r="F15" s="31">
        <v>0.14071324323904932</v>
      </c>
      <c r="G15" s="28"/>
      <c r="H15" s="33"/>
      <c r="J15" s="30"/>
      <c r="U15" s="29"/>
    </row>
    <row r="16" spans="1:21" ht="18" customHeight="1" x14ac:dyDescent="0.2">
      <c r="A16" s="109" t="s">
        <v>270</v>
      </c>
      <c r="B16" s="23">
        <v>4575455</v>
      </c>
      <c r="C16" s="23">
        <v>5877005</v>
      </c>
      <c r="D16" s="23">
        <v>4635757</v>
      </c>
      <c r="E16" s="31">
        <v>-0.21120417627686211</v>
      </c>
      <c r="F16" s="31">
        <v>0.47326011641420723</v>
      </c>
      <c r="G16" s="28"/>
      <c r="H16" s="33"/>
      <c r="M16" s="23"/>
      <c r="N16" s="23"/>
      <c r="O16" s="23"/>
    </row>
    <row r="17" spans="1:15" ht="18" customHeight="1" x14ac:dyDescent="0.2">
      <c r="A17" s="358" t="s">
        <v>141</v>
      </c>
      <c r="B17" s="358"/>
      <c r="C17" s="358"/>
      <c r="D17" s="358"/>
      <c r="E17" s="358"/>
      <c r="F17" s="358"/>
      <c r="G17" s="28"/>
      <c r="H17" s="33"/>
      <c r="M17" s="23"/>
      <c r="N17" s="23"/>
      <c r="O17" s="23"/>
    </row>
    <row r="18" spans="1:15" ht="18" customHeight="1" x14ac:dyDescent="0.2">
      <c r="A18" s="57" t="s">
        <v>129</v>
      </c>
      <c r="B18" s="23">
        <v>5844993</v>
      </c>
      <c r="C18" s="23">
        <v>6559017</v>
      </c>
      <c r="D18" s="23">
        <v>6348174</v>
      </c>
      <c r="E18" s="31">
        <v>-3.2145518147002818E-2</v>
      </c>
      <c r="F18" s="58"/>
      <c r="G18" s="28"/>
      <c r="K18" s="113"/>
      <c r="M18" s="23"/>
      <c r="N18" s="23"/>
      <c r="O18" s="23"/>
    </row>
    <row r="19" spans="1:15" ht="18" customHeight="1" x14ac:dyDescent="0.2">
      <c r="A19" s="26" t="s">
        <v>139</v>
      </c>
      <c r="B19" s="22">
        <v>1199189</v>
      </c>
      <c r="C19" s="22">
        <v>1398843</v>
      </c>
      <c r="D19" s="22">
        <v>1385094</v>
      </c>
      <c r="E19" s="27">
        <v>-9.8288371175321316E-3</v>
      </c>
      <c r="F19" s="27">
        <v>0.2181877812422911</v>
      </c>
      <c r="G19" s="28"/>
      <c r="H19" s="22"/>
      <c r="I19" s="30"/>
      <c r="K19" s="210"/>
      <c r="L19" s="34"/>
      <c r="M19" s="23"/>
      <c r="N19" s="23"/>
      <c r="O19" s="23"/>
    </row>
    <row r="20" spans="1:15" ht="18" customHeight="1" x14ac:dyDescent="0.2">
      <c r="A20" s="109" t="s">
        <v>268</v>
      </c>
      <c r="B20" s="23">
        <v>1122543</v>
      </c>
      <c r="C20" s="23">
        <v>1298315</v>
      </c>
      <c r="D20" s="23">
        <v>1283882</v>
      </c>
      <c r="E20" s="31">
        <v>-1.111671666737271E-2</v>
      </c>
      <c r="F20" s="31">
        <v>0.926927703101739</v>
      </c>
      <c r="G20" s="28"/>
      <c r="H20" s="23"/>
      <c r="M20" s="23"/>
      <c r="N20" s="23"/>
      <c r="O20" s="23"/>
    </row>
    <row r="21" spans="1:15" ht="18" customHeight="1" x14ac:dyDescent="0.2">
      <c r="A21" s="109" t="s">
        <v>269</v>
      </c>
      <c r="B21" s="23">
        <v>57912</v>
      </c>
      <c r="C21" s="23">
        <v>81057</v>
      </c>
      <c r="D21" s="23">
        <v>82276</v>
      </c>
      <c r="E21" s="31">
        <v>1.5038799856890829E-2</v>
      </c>
      <c r="F21" s="31">
        <v>5.9401022602076102E-2</v>
      </c>
      <c r="G21" s="28"/>
      <c r="H21" s="23"/>
      <c r="J21" s="113"/>
      <c r="K21" s="30"/>
      <c r="M21" s="23"/>
      <c r="N21" s="23"/>
      <c r="O21" s="23"/>
    </row>
    <row r="22" spans="1:15" ht="18" customHeight="1" x14ac:dyDescent="0.2">
      <c r="A22" s="109" t="s">
        <v>270</v>
      </c>
      <c r="B22" s="23">
        <v>18734</v>
      </c>
      <c r="C22" s="23">
        <v>19471</v>
      </c>
      <c r="D22" s="23">
        <v>18936</v>
      </c>
      <c r="E22" s="31">
        <v>-2.747676031020492E-2</v>
      </c>
      <c r="F22" s="31">
        <v>1.3671274296184952E-2</v>
      </c>
      <c r="G22" s="28"/>
      <c r="H22" s="23"/>
      <c r="J22" s="113"/>
      <c r="K22" s="30"/>
      <c r="M22" s="23"/>
      <c r="N22" s="23"/>
      <c r="O22" s="23"/>
    </row>
    <row r="23" spans="1:15" ht="18" customHeight="1" x14ac:dyDescent="0.2">
      <c r="A23" s="26" t="s">
        <v>138</v>
      </c>
      <c r="B23" s="22">
        <v>4645805</v>
      </c>
      <c r="C23" s="22">
        <v>5160174</v>
      </c>
      <c r="D23" s="22">
        <v>4963080</v>
      </c>
      <c r="E23" s="27">
        <v>-3.8195223649435076E-2</v>
      </c>
      <c r="F23" s="27">
        <v>0.7818122187577089</v>
      </c>
      <c r="G23" s="28"/>
      <c r="H23" s="22"/>
      <c r="J23" s="113"/>
      <c r="K23" s="30"/>
      <c r="M23" s="23"/>
      <c r="N23" s="23"/>
      <c r="O23" s="23"/>
    </row>
    <row r="24" spans="1:15" ht="18" customHeight="1" x14ac:dyDescent="0.2">
      <c r="A24" s="109" t="s">
        <v>268</v>
      </c>
      <c r="B24" s="23">
        <v>2496635</v>
      </c>
      <c r="C24" s="23">
        <v>2786613</v>
      </c>
      <c r="D24" s="23">
        <v>2663438</v>
      </c>
      <c r="E24" s="31">
        <v>-4.4202406290360374E-2</v>
      </c>
      <c r="F24" s="31">
        <v>0.53665022526334449</v>
      </c>
      <c r="G24" s="28"/>
      <c r="H24" s="23"/>
      <c r="M24" s="23"/>
      <c r="N24" s="23"/>
      <c r="O24" s="23"/>
    </row>
    <row r="25" spans="1:15" ht="18" customHeight="1" x14ac:dyDescent="0.2">
      <c r="A25" s="109" t="s">
        <v>269</v>
      </c>
      <c r="B25" s="23">
        <v>1907296</v>
      </c>
      <c r="C25" s="23">
        <v>2061605</v>
      </c>
      <c r="D25" s="23">
        <v>2058486</v>
      </c>
      <c r="E25" s="31">
        <v>-1.5128989306874984E-3</v>
      </c>
      <c r="F25" s="31">
        <v>0.4147597862617568</v>
      </c>
      <c r="G25" s="28"/>
      <c r="H25" s="23"/>
    </row>
    <row r="26" spans="1:15" ht="18" customHeight="1" x14ac:dyDescent="0.2">
      <c r="A26" s="109" t="s">
        <v>270</v>
      </c>
      <c r="B26" s="23">
        <v>241874</v>
      </c>
      <c r="C26" s="23">
        <v>311956</v>
      </c>
      <c r="D26" s="23">
        <v>241156</v>
      </c>
      <c r="E26" s="31">
        <v>-0.22695508340919873</v>
      </c>
      <c r="F26" s="31">
        <v>4.8589988474898649E-2</v>
      </c>
      <c r="G26" s="28"/>
      <c r="H26" s="23"/>
      <c r="M26" s="23"/>
      <c r="N26" s="23"/>
      <c r="O26" s="23"/>
    </row>
    <row r="27" spans="1:15" ht="18" customHeight="1" x14ac:dyDescent="0.2">
      <c r="A27" s="358" t="s">
        <v>131</v>
      </c>
      <c r="B27" s="358"/>
      <c r="C27" s="358"/>
      <c r="D27" s="358"/>
      <c r="E27" s="358"/>
      <c r="F27" s="358"/>
      <c r="G27" s="28"/>
      <c r="H27" s="33"/>
      <c r="M27" s="23"/>
      <c r="N27" s="23"/>
      <c r="O27" s="23"/>
    </row>
    <row r="28" spans="1:15" ht="18" customHeight="1" x14ac:dyDescent="0.2">
      <c r="A28" s="57" t="s">
        <v>129</v>
      </c>
      <c r="B28" s="23">
        <v>9536842</v>
      </c>
      <c r="C28" s="23">
        <v>11338702</v>
      </c>
      <c r="D28" s="23">
        <v>10364721</v>
      </c>
      <c r="E28" s="31">
        <v>-8.5898809228781209E-2</v>
      </c>
      <c r="F28" s="28"/>
      <c r="G28" s="28"/>
      <c r="H28" s="28"/>
      <c r="M28" s="23"/>
      <c r="N28" s="23"/>
      <c r="O28" s="23"/>
    </row>
    <row r="29" spans="1:15" ht="18" customHeight="1" x14ac:dyDescent="0.2">
      <c r="A29" s="26" t="s">
        <v>322</v>
      </c>
      <c r="B29" s="22">
        <v>4796245</v>
      </c>
      <c r="C29" s="22">
        <v>5410774</v>
      </c>
      <c r="D29" s="22">
        <v>5532432</v>
      </c>
      <c r="E29" s="27">
        <v>2.2484398720035249E-2</v>
      </c>
      <c r="F29" s="27">
        <v>0.53377529409619417</v>
      </c>
      <c r="G29" s="28"/>
      <c r="H29" s="33"/>
      <c r="M29" s="23"/>
      <c r="N29" s="23"/>
      <c r="O29" s="23"/>
    </row>
    <row r="30" spans="1:15" ht="18" customHeight="1" x14ac:dyDescent="0.2">
      <c r="A30" s="109" t="s">
        <v>323</v>
      </c>
      <c r="B30" s="23">
        <v>4394409</v>
      </c>
      <c r="C30" s="23">
        <v>4974346</v>
      </c>
      <c r="D30" s="23">
        <v>5125076</v>
      </c>
      <c r="E30" s="31">
        <v>3.0301470786310403E-2</v>
      </c>
      <c r="F30" s="31">
        <v>0.92636945198784193</v>
      </c>
      <c r="G30" s="28"/>
      <c r="H30" s="33"/>
      <c r="M30" s="23"/>
      <c r="N30" s="23"/>
      <c r="O30" s="23"/>
    </row>
    <row r="31" spans="1:15" ht="18" customHeight="1" x14ac:dyDescent="0.2">
      <c r="A31" s="109" t="s">
        <v>324</v>
      </c>
      <c r="B31" s="23">
        <v>35226</v>
      </c>
      <c r="C31" s="23">
        <v>25343</v>
      </c>
      <c r="D31" s="23">
        <v>-1774</v>
      </c>
      <c r="E31" s="31">
        <v>-1.0699996054137237</v>
      </c>
      <c r="F31" s="31">
        <v>-3.206546415753506E-4</v>
      </c>
      <c r="G31" s="28"/>
      <c r="H31" s="33"/>
      <c r="M31" s="23"/>
      <c r="N31" s="23"/>
      <c r="O31" s="23"/>
    </row>
    <row r="32" spans="1:15" ht="18" customHeight="1" x14ac:dyDescent="0.2">
      <c r="A32" s="109" t="s">
        <v>325</v>
      </c>
      <c r="B32" s="23">
        <v>366610</v>
      </c>
      <c r="C32" s="23">
        <v>411085</v>
      </c>
      <c r="D32" s="23">
        <v>409130</v>
      </c>
      <c r="E32" s="31">
        <v>-4.7557074570952476E-3</v>
      </c>
      <c r="F32" s="31">
        <v>7.3951202653733478E-2</v>
      </c>
      <c r="G32" s="28"/>
      <c r="H32" s="33"/>
      <c r="M32" s="23"/>
      <c r="N32" s="23"/>
      <c r="O32" s="23"/>
    </row>
    <row r="33" spans="1:15" ht="18" customHeight="1" x14ac:dyDescent="0.2">
      <c r="A33" s="26" t="s">
        <v>326</v>
      </c>
      <c r="B33" s="22">
        <v>4740596</v>
      </c>
      <c r="C33" s="22">
        <v>5927928</v>
      </c>
      <c r="D33" s="22">
        <v>4832288</v>
      </c>
      <c r="E33" s="27">
        <v>-0.18482680626350387</v>
      </c>
      <c r="F33" s="27">
        <v>0.46622460942267524</v>
      </c>
      <c r="G33" s="28"/>
      <c r="H33" s="33"/>
      <c r="M33" s="23"/>
      <c r="N33" s="23"/>
      <c r="O33" s="23"/>
    </row>
    <row r="34" spans="1:15" ht="18" customHeight="1" x14ac:dyDescent="0.2">
      <c r="A34" s="109" t="s">
        <v>323</v>
      </c>
      <c r="B34" s="23">
        <v>1224894</v>
      </c>
      <c r="C34" s="23">
        <v>1150106</v>
      </c>
      <c r="D34" s="23">
        <v>1117835</v>
      </c>
      <c r="E34" s="31">
        <v>-2.8059152808523734E-2</v>
      </c>
      <c r="F34" s="31">
        <v>0.23132623717791656</v>
      </c>
      <c r="G34" s="28"/>
      <c r="H34" s="33"/>
      <c r="M34" s="23"/>
      <c r="N34" s="23"/>
      <c r="O34" s="23"/>
    </row>
    <row r="35" spans="1:15" ht="18" customHeight="1" x14ac:dyDescent="0.2">
      <c r="A35" s="109" t="s">
        <v>324</v>
      </c>
      <c r="B35" s="23">
        <v>-817879</v>
      </c>
      <c r="C35" s="23">
        <v>-787227</v>
      </c>
      <c r="D35" s="23">
        <v>-680148</v>
      </c>
      <c r="E35" s="31">
        <v>0.13602048710219541</v>
      </c>
      <c r="F35" s="31">
        <v>-0.14075071684469137</v>
      </c>
      <c r="G35" s="33"/>
      <c r="H35" s="33"/>
      <c r="M35" s="23"/>
      <c r="N35" s="23"/>
      <c r="O35" s="23"/>
    </row>
    <row r="36" spans="1:15" ht="18" customHeight="1" thickBot="1" x14ac:dyDescent="0.25">
      <c r="A36" s="63" t="s">
        <v>325</v>
      </c>
      <c r="B36" s="63">
        <v>4333581</v>
      </c>
      <c r="C36" s="63">
        <v>5565049</v>
      </c>
      <c r="D36" s="63">
        <v>4394601</v>
      </c>
      <c r="E36" s="64">
        <v>-0.21032123886061022</v>
      </c>
      <c r="F36" s="64">
        <v>0.90942447966677487</v>
      </c>
      <c r="G36" s="28"/>
      <c r="H36" s="33"/>
      <c r="M36" s="23"/>
      <c r="N36" s="23"/>
      <c r="O36" s="23"/>
    </row>
    <row r="37" spans="1:15" ht="25.5" customHeight="1" thickTop="1" x14ac:dyDescent="0.2">
      <c r="A37" s="370" t="s">
        <v>415</v>
      </c>
      <c r="B37" s="371"/>
      <c r="C37" s="371"/>
      <c r="D37" s="371"/>
      <c r="E37" s="371"/>
      <c r="F37" s="57"/>
      <c r="G37" s="57"/>
      <c r="H37" s="57"/>
      <c r="M37" s="23"/>
      <c r="N37" s="23"/>
      <c r="O37" s="23"/>
    </row>
    <row r="39" spans="1:15" ht="15.95" customHeight="1" x14ac:dyDescent="0.2">
      <c r="A39" s="376"/>
      <c r="B39" s="376"/>
      <c r="C39" s="376"/>
      <c r="D39" s="376"/>
      <c r="E39" s="376"/>
      <c r="F39" s="348"/>
      <c r="G39" s="348"/>
      <c r="H39" s="348"/>
    </row>
    <row r="40" spans="1:15" ht="15.95" customHeight="1" x14ac:dyDescent="0.2"/>
    <row r="41" spans="1:15" ht="15.95" customHeight="1" x14ac:dyDescent="0.2">
      <c r="G41" s="348"/>
    </row>
    <row r="42" spans="1:15" ht="15.95" customHeight="1" x14ac:dyDescent="0.2">
      <c r="H42" s="59"/>
      <c r="I42" s="30"/>
      <c r="J42" s="30"/>
      <c r="K42" s="30"/>
    </row>
    <row r="43" spans="1:15" ht="15.95" customHeight="1" x14ac:dyDescent="0.2">
      <c r="G43" s="348"/>
      <c r="I43" s="30"/>
      <c r="J43" s="30"/>
      <c r="K43" s="30"/>
    </row>
    <row r="44" spans="1:15" ht="15.95" customHeight="1" x14ac:dyDescent="0.2">
      <c r="I44" s="30"/>
      <c r="J44" s="30"/>
      <c r="K44" s="30"/>
    </row>
    <row r="45" spans="1:15" ht="15.95" customHeight="1" x14ac:dyDescent="0.2">
      <c r="G45" s="348"/>
      <c r="I45" s="30"/>
      <c r="J45" s="30"/>
      <c r="K45" s="30"/>
    </row>
    <row r="46" spans="1:15" ht="15.95" customHeight="1" x14ac:dyDescent="0.2">
      <c r="I46" s="30"/>
      <c r="J46" s="30"/>
      <c r="K46" s="30"/>
    </row>
    <row r="47" spans="1:15" ht="15.95" customHeight="1" x14ac:dyDescent="0.2">
      <c r="G47" s="348"/>
      <c r="I47" s="30"/>
      <c r="J47" s="30"/>
      <c r="K47" s="30"/>
    </row>
    <row r="48" spans="1:15" ht="15.95" customHeight="1" x14ac:dyDescent="0.2">
      <c r="I48" s="30"/>
      <c r="J48" s="30"/>
      <c r="K48" s="30"/>
    </row>
    <row r="49" spans="7:11" ht="15.95" customHeight="1" x14ac:dyDescent="0.2">
      <c r="G49" s="348"/>
      <c r="I49" s="30"/>
      <c r="J49" s="30"/>
      <c r="K49" s="30"/>
    </row>
    <row r="50" spans="7:11" ht="15.95" customHeight="1" x14ac:dyDescent="0.2">
      <c r="I50" s="30"/>
      <c r="J50" s="30"/>
      <c r="K50" s="30"/>
    </row>
    <row r="51" spans="7:11" ht="15.95" customHeight="1" x14ac:dyDescent="0.2">
      <c r="G51" s="348"/>
    </row>
    <row r="52" spans="7:11" ht="15.95" customHeight="1" x14ac:dyDescent="0.2">
      <c r="I52" s="30"/>
      <c r="J52" s="30"/>
      <c r="K52" s="30"/>
    </row>
    <row r="53" spans="7:11" ht="15.95" customHeight="1" x14ac:dyDescent="0.2">
      <c r="G53" s="348"/>
      <c r="I53" s="30"/>
      <c r="J53" s="30"/>
      <c r="K53" s="30"/>
    </row>
    <row r="54" spans="7:11" ht="15.95" customHeight="1" x14ac:dyDescent="0.2">
      <c r="I54" s="30"/>
      <c r="J54" s="30"/>
      <c r="K54" s="30"/>
    </row>
    <row r="55" spans="7:11" ht="15.95" customHeight="1" x14ac:dyDescent="0.2">
      <c r="G55" s="348"/>
      <c r="I55" s="30"/>
      <c r="J55" s="30"/>
      <c r="K55" s="30"/>
    </row>
    <row r="56" spans="7:11" ht="15.95" customHeight="1" x14ac:dyDescent="0.2">
      <c r="I56" s="30"/>
      <c r="J56" s="30"/>
      <c r="K56" s="30"/>
    </row>
    <row r="57" spans="7:11" ht="15.95" customHeight="1" x14ac:dyDescent="0.2">
      <c r="G57" s="348"/>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48"/>
      <c r="I60" s="30"/>
      <c r="J60" s="30"/>
      <c r="K60" s="30"/>
    </row>
    <row r="61" spans="7:11" ht="15.95" customHeight="1" x14ac:dyDescent="0.2"/>
    <row r="62" spans="7:11" ht="15.95" customHeight="1" x14ac:dyDescent="0.2">
      <c r="G62" s="348"/>
      <c r="I62" s="30"/>
      <c r="J62" s="30"/>
      <c r="K62" s="30"/>
    </row>
    <row r="63" spans="7:11" ht="15.95" customHeight="1" x14ac:dyDescent="0.2">
      <c r="I63" s="30"/>
      <c r="J63" s="30"/>
      <c r="K63" s="30"/>
    </row>
    <row r="64" spans="7:11" ht="15.95" customHeight="1" x14ac:dyDescent="0.2">
      <c r="G64" s="348"/>
      <c r="I64" s="30"/>
      <c r="J64" s="30"/>
      <c r="K64" s="30"/>
    </row>
    <row r="65" spans="1:11" ht="15.95" customHeight="1" x14ac:dyDescent="0.2">
      <c r="I65" s="30"/>
      <c r="J65" s="30"/>
      <c r="K65" s="30"/>
    </row>
    <row r="66" spans="1:11" ht="15.95" customHeight="1" x14ac:dyDescent="0.2">
      <c r="G66" s="348"/>
      <c r="I66" s="30"/>
      <c r="J66" s="30"/>
      <c r="K66" s="30"/>
    </row>
    <row r="67" spans="1:11" ht="15.95" customHeight="1" x14ac:dyDescent="0.2">
      <c r="I67" s="30"/>
      <c r="J67" s="30"/>
      <c r="K67" s="30"/>
    </row>
    <row r="68" spans="1:11" ht="15.95" customHeight="1" x14ac:dyDescent="0.2">
      <c r="G68" s="348"/>
      <c r="I68" s="30"/>
      <c r="J68" s="30"/>
      <c r="K68" s="30"/>
    </row>
    <row r="69" spans="1:11" ht="15.95" customHeight="1" x14ac:dyDescent="0.2">
      <c r="I69" s="30"/>
      <c r="J69" s="30"/>
      <c r="K69" s="30"/>
    </row>
    <row r="70" spans="1:11" ht="15.95" customHeight="1" x14ac:dyDescent="0.2">
      <c r="G70" s="348"/>
      <c r="I70" s="30"/>
      <c r="J70" s="30"/>
      <c r="K70" s="30"/>
    </row>
    <row r="71" spans="1:11" ht="15.95" customHeight="1" x14ac:dyDescent="0.2"/>
    <row r="72" spans="1:11" ht="15.95" customHeight="1" x14ac:dyDescent="0.2">
      <c r="G72" s="348"/>
    </row>
    <row r="73" spans="1:11" ht="15.95" customHeight="1" x14ac:dyDescent="0.2"/>
    <row r="74" spans="1:11" ht="15.95" customHeight="1" x14ac:dyDescent="0.2">
      <c r="G74" s="348"/>
    </row>
    <row r="75" spans="1:11" ht="15.95" customHeight="1" x14ac:dyDescent="0.2"/>
    <row r="76" spans="1:11" ht="15.95" customHeight="1" x14ac:dyDescent="0.2">
      <c r="G76" s="348"/>
    </row>
    <row r="77" spans="1:11" ht="15.95" customHeight="1" x14ac:dyDescent="0.2"/>
    <row r="78" spans="1:11" ht="15.95" customHeight="1" x14ac:dyDescent="0.2">
      <c r="G78" s="348"/>
    </row>
    <row r="79" spans="1:11" ht="15.95" customHeight="1" x14ac:dyDescent="0.2">
      <c r="A79" s="29"/>
      <c r="B79" s="29"/>
      <c r="C79" s="29"/>
      <c r="D79" s="29"/>
      <c r="E79" s="29"/>
    </row>
    <row r="80" spans="1:11" ht="15.95" customHeight="1" thickBot="1" x14ac:dyDescent="0.25">
      <c r="A80" s="97"/>
      <c r="B80" s="97"/>
      <c r="C80" s="97"/>
      <c r="D80" s="97"/>
      <c r="E80" s="97"/>
      <c r="F80" s="97"/>
    </row>
    <row r="81" spans="1:6" ht="26.25" customHeight="1" thickTop="1" x14ac:dyDescent="0.2">
      <c r="A81" s="374"/>
      <c r="B81" s="375"/>
      <c r="C81" s="375"/>
      <c r="D81" s="375"/>
      <c r="E81" s="375"/>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5" customWidth="1"/>
    <col min="2" max="2" width="13.7109375" style="65" customWidth="1"/>
    <col min="3" max="3" width="13.5703125" style="81" customWidth="1"/>
    <col min="4" max="4" width="11.7109375" style="65" customWidth="1"/>
    <col min="5" max="5" width="12.85546875" style="65" customWidth="1"/>
    <col min="6" max="6" width="12.7109375" style="65" customWidth="1"/>
    <col min="7" max="7" width="17.42578125" style="65" customWidth="1"/>
    <col min="8" max="8" width="13.85546875" style="65" bestFit="1" customWidth="1"/>
    <col min="9" max="9" width="15.28515625" style="65" bestFit="1" customWidth="1"/>
    <col min="10" max="16384" width="11.42578125" style="65"/>
  </cols>
  <sheetData>
    <row r="1" spans="1:256" ht="15.95" customHeight="1" x14ac:dyDescent="0.2">
      <c r="A1" s="364" t="s">
        <v>426</v>
      </c>
      <c r="B1" s="364"/>
      <c r="C1" s="364"/>
      <c r="D1" s="364"/>
      <c r="U1" s="66"/>
      <c r="V1" s="66"/>
      <c r="W1" s="66"/>
      <c r="X1" s="66"/>
      <c r="Y1" s="66"/>
      <c r="Z1" s="66"/>
    </row>
    <row r="2" spans="1:256" ht="15.95" customHeight="1" x14ac:dyDescent="0.2">
      <c r="A2" s="358" t="s">
        <v>145</v>
      </c>
      <c r="B2" s="358"/>
      <c r="C2" s="358"/>
      <c r="D2" s="358"/>
      <c r="E2" s="66"/>
      <c r="F2" s="66"/>
      <c r="G2" s="66"/>
      <c r="H2" s="66"/>
      <c r="I2" s="66"/>
      <c r="J2" s="66"/>
      <c r="K2" s="66"/>
      <c r="L2" s="66"/>
      <c r="M2" s="66"/>
      <c r="N2" s="66"/>
      <c r="O2" s="66"/>
      <c r="P2" s="66"/>
      <c r="Q2" s="379"/>
      <c r="R2" s="379"/>
      <c r="S2" s="379"/>
      <c r="T2" s="379"/>
      <c r="U2" s="66"/>
      <c r="V2" s="66" t="s">
        <v>164</v>
      </c>
      <c r="W2" s="66"/>
      <c r="X2" s="66"/>
      <c r="Y2" s="66"/>
      <c r="Z2" s="66"/>
      <c r="AA2" s="350"/>
      <c r="AB2" s="350"/>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379"/>
      <c r="DK2" s="379"/>
      <c r="DL2" s="379"/>
      <c r="DM2" s="379"/>
      <c r="DN2" s="379"/>
      <c r="DO2" s="379"/>
      <c r="DP2" s="379"/>
      <c r="DQ2" s="379"/>
      <c r="DR2" s="379"/>
      <c r="DS2" s="379"/>
      <c r="DT2" s="379"/>
      <c r="DU2" s="379"/>
      <c r="DV2" s="379"/>
      <c r="DW2" s="379"/>
      <c r="DX2" s="379"/>
      <c r="DY2" s="379"/>
      <c r="DZ2" s="379"/>
      <c r="EA2" s="379"/>
      <c r="EB2" s="379"/>
      <c r="EC2" s="379"/>
      <c r="ED2" s="379"/>
      <c r="EE2" s="379"/>
      <c r="EF2" s="379"/>
      <c r="EG2" s="379"/>
      <c r="EH2" s="379"/>
      <c r="EI2" s="379"/>
      <c r="EJ2" s="379"/>
      <c r="EK2" s="379"/>
      <c r="EL2" s="379"/>
      <c r="EM2" s="379"/>
      <c r="EN2" s="379"/>
      <c r="EO2" s="379"/>
      <c r="EP2" s="379"/>
      <c r="EQ2" s="379"/>
      <c r="ER2" s="379"/>
      <c r="ES2" s="379"/>
      <c r="ET2" s="379"/>
      <c r="EU2" s="379"/>
      <c r="EV2" s="379"/>
      <c r="EW2" s="379"/>
      <c r="EX2" s="379"/>
      <c r="EY2" s="379"/>
      <c r="EZ2" s="379"/>
      <c r="FA2" s="379"/>
      <c r="FB2" s="379"/>
      <c r="FC2" s="379"/>
      <c r="FD2" s="379"/>
      <c r="FE2" s="379"/>
      <c r="FF2" s="379"/>
      <c r="FG2" s="379"/>
      <c r="FH2" s="379"/>
      <c r="FI2" s="379"/>
      <c r="FJ2" s="379"/>
      <c r="FK2" s="379"/>
      <c r="FL2" s="379"/>
      <c r="FM2" s="379"/>
      <c r="FN2" s="379"/>
      <c r="FO2" s="379"/>
      <c r="FP2" s="379"/>
      <c r="FQ2" s="379"/>
      <c r="FR2" s="379"/>
      <c r="FS2" s="379"/>
      <c r="FT2" s="379"/>
      <c r="FU2" s="379"/>
      <c r="FV2" s="379"/>
      <c r="FW2" s="379"/>
      <c r="FX2" s="379"/>
      <c r="FY2" s="379"/>
      <c r="FZ2" s="379"/>
      <c r="GA2" s="379"/>
      <c r="GB2" s="379"/>
      <c r="GC2" s="379"/>
      <c r="GD2" s="379"/>
      <c r="GE2" s="379"/>
      <c r="GF2" s="379"/>
      <c r="GG2" s="379"/>
      <c r="GH2" s="379"/>
      <c r="GI2" s="379"/>
      <c r="GJ2" s="379"/>
      <c r="GK2" s="379"/>
      <c r="GL2" s="379"/>
      <c r="GM2" s="379"/>
      <c r="GN2" s="379"/>
      <c r="GO2" s="379"/>
      <c r="GP2" s="379"/>
      <c r="GQ2" s="379"/>
      <c r="GR2" s="379"/>
      <c r="GS2" s="379"/>
      <c r="GT2" s="379"/>
      <c r="GU2" s="379"/>
      <c r="GV2" s="379"/>
      <c r="GW2" s="379"/>
      <c r="GX2" s="379"/>
      <c r="GY2" s="379"/>
      <c r="GZ2" s="379"/>
      <c r="HA2" s="379"/>
      <c r="HB2" s="379"/>
      <c r="HC2" s="379"/>
      <c r="HD2" s="379"/>
      <c r="HE2" s="379"/>
      <c r="HF2" s="379"/>
      <c r="HG2" s="379"/>
      <c r="HH2" s="379"/>
      <c r="HI2" s="379"/>
      <c r="HJ2" s="379"/>
      <c r="HK2" s="379"/>
      <c r="HL2" s="379"/>
      <c r="HM2" s="379"/>
      <c r="HN2" s="379"/>
      <c r="HO2" s="379"/>
      <c r="HP2" s="379"/>
      <c r="HQ2" s="379"/>
      <c r="HR2" s="379"/>
      <c r="HS2" s="379"/>
      <c r="HT2" s="379"/>
      <c r="HU2" s="379"/>
      <c r="HV2" s="379"/>
      <c r="HW2" s="379"/>
      <c r="HX2" s="379"/>
      <c r="HY2" s="379"/>
      <c r="HZ2" s="379"/>
      <c r="IA2" s="379"/>
      <c r="IB2" s="379"/>
      <c r="IC2" s="379"/>
      <c r="ID2" s="379"/>
      <c r="IE2" s="379"/>
      <c r="IF2" s="379"/>
      <c r="IG2" s="379"/>
      <c r="IH2" s="379"/>
      <c r="II2" s="379"/>
      <c r="IJ2" s="379"/>
      <c r="IK2" s="379"/>
      <c r="IL2" s="379"/>
      <c r="IM2" s="379"/>
      <c r="IN2" s="379"/>
      <c r="IO2" s="379"/>
      <c r="IP2" s="379"/>
      <c r="IQ2" s="379"/>
      <c r="IR2" s="379"/>
      <c r="IS2" s="379"/>
      <c r="IT2" s="379"/>
      <c r="IU2" s="379"/>
      <c r="IV2" s="379"/>
    </row>
    <row r="3" spans="1:256" ht="15.95" customHeight="1" thickBot="1" x14ac:dyDescent="0.25">
      <c r="A3" s="380" t="s">
        <v>237</v>
      </c>
      <c r="B3" s="380"/>
      <c r="C3" s="380"/>
      <c r="D3" s="380"/>
      <c r="E3" s="66"/>
      <c r="F3" s="66"/>
      <c r="M3" s="66"/>
      <c r="N3" s="66"/>
      <c r="O3" s="66"/>
      <c r="P3" s="66"/>
      <c r="Q3" s="379"/>
      <c r="R3" s="379"/>
      <c r="S3" s="379"/>
      <c r="T3" s="379"/>
      <c r="U3" s="66"/>
      <c r="V3" s="66"/>
      <c r="W3" s="66"/>
      <c r="X3" s="66"/>
      <c r="Y3" s="66"/>
      <c r="Z3" s="66"/>
      <c r="AA3" s="350"/>
      <c r="AB3" s="350"/>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9"/>
      <c r="EB3" s="379"/>
      <c r="EC3" s="379"/>
      <c r="ED3" s="379"/>
      <c r="EE3" s="379"/>
      <c r="EF3" s="379"/>
      <c r="EG3" s="379"/>
      <c r="EH3" s="379"/>
      <c r="EI3" s="379"/>
      <c r="EJ3" s="379"/>
      <c r="EK3" s="379"/>
      <c r="EL3" s="379"/>
      <c r="EM3" s="379"/>
      <c r="EN3" s="379"/>
      <c r="EO3" s="379"/>
      <c r="EP3" s="379"/>
      <c r="EQ3" s="379"/>
      <c r="ER3" s="379"/>
      <c r="ES3" s="379"/>
      <c r="ET3" s="379"/>
      <c r="EU3" s="379"/>
      <c r="EV3" s="379"/>
      <c r="EW3" s="379"/>
      <c r="EX3" s="379"/>
      <c r="EY3" s="379"/>
      <c r="EZ3" s="379"/>
      <c r="FA3" s="379"/>
      <c r="FB3" s="379"/>
      <c r="FC3" s="379"/>
      <c r="FD3" s="379"/>
      <c r="FE3" s="379"/>
      <c r="FF3" s="379"/>
      <c r="FG3" s="379"/>
      <c r="FH3" s="379"/>
      <c r="FI3" s="379"/>
      <c r="FJ3" s="379"/>
      <c r="FK3" s="379"/>
      <c r="FL3" s="379"/>
      <c r="FM3" s="379"/>
      <c r="FN3" s="379"/>
      <c r="FO3" s="379"/>
      <c r="FP3" s="379"/>
      <c r="FQ3" s="379"/>
      <c r="FR3" s="379"/>
      <c r="FS3" s="379"/>
      <c r="FT3" s="379"/>
      <c r="FU3" s="379"/>
      <c r="FV3" s="379"/>
      <c r="FW3" s="379"/>
      <c r="FX3" s="379"/>
      <c r="FY3" s="379"/>
      <c r="FZ3" s="379"/>
      <c r="GA3" s="379"/>
      <c r="GB3" s="379"/>
      <c r="GC3" s="379"/>
      <c r="GD3" s="379"/>
      <c r="GE3" s="379"/>
      <c r="GF3" s="379"/>
      <c r="GG3" s="379"/>
      <c r="GH3" s="379"/>
      <c r="GI3" s="379"/>
      <c r="GJ3" s="379"/>
      <c r="GK3" s="379"/>
      <c r="GL3" s="379"/>
      <c r="GM3" s="379"/>
      <c r="GN3" s="379"/>
      <c r="GO3" s="379"/>
      <c r="GP3" s="379"/>
      <c r="GQ3" s="379"/>
      <c r="GR3" s="379"/>
      <c r="GS3" s="379"/>
      <c r="GT3" s="379"/>
      <c r="GU3" s="379"/>
      <c r="GV3" s="379"/>
      <c r="GW3" s="379"/>
      <c r="GX3" s="379"/>
      <c r="GY3" s="379"/>
      <c r="GZ3" s="379"/>
      <c r="HA3" s="379"/>
      <c r="HB3" s="379"/>
      <c r="HC3" s="379"/>
      <c r="HD3" s="379"/>
      <c r="HE3" s="379"/>
      <c r="HF3" s="379"/>
      <c r="HG3" s="379"/>
      <c r="HH3" s="379"/>
      <c r="HI3" s="379"/>
      <c r="HJ3" s="379"/>
      <c r="HK3" s="379"/>
      <c r="HL3" s="379"/>
      <c r="HM3" s="379"/>
      <c r="HN3" s="379"/>
      <c r="HO3" s="379"/>
      <c r="HP3" s="379"/>
      <c r="HQ3" s="379"/>
      <c r="HR3" s="379"/>
      <c r="HS3" s="379"/>
      <c r="HT3" s="379"/>
      <c r="HU3" s="379"/>
      <c r="HV3" s="379"/>
      <c r="HW3" s="379"/>
      <c r="HX3" s="379"/>
      <c r="HY3" s="379"/>
      <c r="HZ3" s="379"/>
      <c r="IA3" s="379"/>
      <c r="IB3" s="379"/>
      <c r="IC3" s="379"/>
      <c r="ID3" s="379"/>
      <c r="IE3" s="379"/>
      <c r="IF3" s="379"/>
      <c r="IG3" s="379"/>
      <c r="IH3" s="379"/>
      <c r="II3" s="379"/>
      <c r="IJ3" s="379"/>
      <c r="IK3" s="379"/>
      <c r="IL3" s="379"/>
      <c r="IM3" s="379"/>
      <c r="IN3" s="379"/>
      <c r="IO3" s="379"/>
      <c r="IP3" s="379"/>
      <c r="IQ3" s="379"/>
      <c r="IR3" s="379"/>
      <c r="IS3" s="379"/>
      <c r="IT3" s="379"/>
      <c r="IU3" s="379"/>
      <c r="IV3" s="379"/>
    </row>
    <row r="4" spans="1:256" s="66" customFormat="1" ht="14.1" customHeight="1" thickTop="1" x14ac:dyDescent="0.2">
      <c r="A4" s="37" t="s">
        <v>146</v>
      </c>
      <c r="B4" s="61" t="s">
        <v>4</v>
      </c>
      <c r="C4" s="61" t="s">
        <v>5</v>
      </c>
      <c r="D4" s="61" t="s">
        <v>33</v>
      </c>
      <c r="U4" s="65"/>
      <c r="V4" s="65" t="s">
        <v>32</v>
      </c>
      <c r="W4" s="67">
        <v>16712895</v>
      </c>
      <c r="X4" s="68">
        <v>100.00000000000001</v>
      </c>
      <c r="Y4" s="65"/>
      <c r="Z4" s="65"/>
    </row>
    <row r="5" spans="1:256" s="66" customFormat="1" ht="14.1" customHeight="1" thickBot="1" x14ac:dyDescent="0.25">
      <c r="A5" s="62"/>
      <c r="B5" s="38"/>
      <c r="C5" s="232"/>
      <c r="D5" s="38"/>
      <c r="E5" s="70"/>
      <c r="F5" s="70"/>
      <c r="U5" s="65"/>
      <c r="V5" s="65" t="s">
        <v>38</v>
      </c>
      <c r="W5" s="67">
        <v>7566406.5230000019</v>
      </c>
      <c r="X5" s="71">
        <v>45.272865790157852</v>
      </c>
      <c r="Y5" s="65"/>
      <c r="Z5" s="65"/>
    </row>
    <row r="6" spans="1:256" ht="14.1" customHeight="1" thickTop="1" x14ac:dyDescent="0.2">
      <c r="A6" s="381" t="s">
        <v>35</v>
      </c>
      <c r="B6" s="381"/>
      <c r="C6" s="381"/>
      <c r="D6" s="381"/>
      <c r="E6" s="66"/>
      <c r="F6" s="66"/>
      <c r="V6" s="65" t="s">
        <v>36</v>
      </c>
      <c r="W6" s="67">
        <v>584939.27126999991</v>
      </c>
      <c r="X6" s="71">
        <v>3.4999278776657179</v>
      </c>
    </row>
    <row r="7" spans="1:256" ht="14.1" customHeight="1" x14ac:dyDescent="0.2">
      <c r="A7" s="233">
        <v>2017</v>
      </c>
      <c r="B7" s="234">
        <v>6051950.4197400035</v>
      </c>
      <c r="C7" s="163">
        <v>438310.81548999954</v>
      </c>
      <c r="D7" s="234">
        <v>5613639.6042500036</v>
      </c>
      <c r="E7" s="72"/>
      <c r="F7" s="72"/>
      <c r="V7" s="65" t="s">
        <v>37</v>
      </c>
      <c r="W7" s="67">
        <v>4156365.8597399965</v>
      </c>
      <c r="X7" s="71">
        <v>24.869215415641612</v>
      </c>
    </row>
    <row r="8" spans="1:256" ht="14.1" customHeight="1" x14ac:dyDescent="0.2">
      <c r="A8" s="235" t="s">
        <v>528</v>
      </c>
      <c r="B8" s="234">
        <v>7795157.5249200035</v>
      </c>
      <c r="C8" s="163">
        <v>549351.34012999991</v>
      </c>
      <c r="D8" s="234">
        <v>7245806.184790004</v>
      </c>
      <c r="E8" s="72"/>
      <c r="F8" s="72"/>
      <c r="V8" s="65" t="s">
        <v>39</v>
      </c>
      <c r="W8" s="67">
        <v>2749658.461769999</v>
      </c>
      <c r="X8" s="71">
        <v>16.452316979015301</v>
      </c>
    </row>
    <row r="9" spans="1:256" ht="14.1" customHeight="1" x14ac:dyDescent="0.2">
      <c r="A9" s="235" t="s">
        <v>529</v>
      </c>
      <c r="B9" s="234">
        <v>7566406.5230000019</v>
      </c>
      <c r="C9" s="163">
        <v>445218.67146000074</v>
      </c>
      <c r="D9" s="234">
        <v>7121187.8515400011</v>
      </c>
      <c r="E9" s="72"/>
      <c r="F9" s="72"/>
      <c r="V9" s="65" t="s">
        <v>40</v>
      </c>
      <c r="W9" s="67">
        <v>1655524.8842200041</v>
      </c>
      <c r="X9" s="71">
        <v>9.9056739375195271</v>
      </c>
    </row>
    <row r="10" spans="1:256" ht="14.1" customHeight="1" x14ac:dyDescent="0.2">
      <c r="A10" s="162" t="s">
        <v>530</v>
      </c>
      <c r="B10" s="238">
        <v>-2.9345269956215447</v>
      </c>
      <c r="C10" s="238">
        <v>-18.955568333619965</v>
      </c>
      <c r="D10" s="238">
        <v>-1.7198684324677971</v>
      </c>
      <c r="E10" s="74"/>
      <c r="F10" s="74"/>
      <c r="V10" s="66" t="s">
        <v>165</v>
      </c>
    </row>
    <row r="11" spans="1:256" ht="14.1" customHeight="1" x14ac:dyDescent="0.2">
      <c r="A11" s="162"/>
      <c r="B11" s="236"/>
      <c r="C11" s="237"/>
      <c r="D11" s="236"/>
      <c r="E11" s="74"/>
      <c r="F11" s="74"/>
      <c r="G11"/>
      <c r="H11"/>
      <c r="I11"/>
      <c r="V11" s="65" t="s">
        <v>34</v>
      </c>
      <c r="W11" s="67">
        <v>6348174</v>
      </c>
      <c r="X11" s="68">
        <v>99.999999999999986</v>
      </c>
    </row>
    <row r="12" spans="1:256" ht="14.1" customHeight="1" x14ac:dyDescent="0.2">
      <c r="A12" s="381" t="s">
        <v>374</v>
      </c>
      <c r="B12" s="381"/>
      <c r="C12" s="381"/>
      <c r="D12" s="381"/>
      <c r="E12" s="66"/>
      <c r="F12" s="66"/>
      <c r="G12"/>
      <c r="H12"/>
      <c r="I12"/>
      <c r="V12" s="65" t="s">
        <v>38</v>
      </c>
      <c r="W12" s="67">
        <v>445218.67146000074</v>
      </c>
      <c r="X12" s="71">
        <v>7.0133344086031784</v>
      </c>
    </row>
    <row r="13" spans="1:256" ht="14.1" customHeight="1" x14ac:dyDescent="0.2">
      <c r="A13" s="233">
        <v>2017</v>
      </c>
      <c r="B13" s="234">
        <v>2856553.2621200015</v>
      </c>
      <c r="C13" s="163">
        <v>739525.29549999989</v>
      </c>
      <c r="D13" s="234">
        <v>2117027.9666200015</v>
      </c>
      <c r="E13" s="72"/>
      <c r="F13" s="72"/>
      <c r="G13"/>
      <c r="H13"/>
      <c r="I13"/>
      <c r="V13" s="65" t="s">
        <v>36</v>
      </c>
      <c r="W13" s="67">
        <v>3222257.428890002</v>
      </c>
      <c r="X13" s="71">
        <v>50.758807633344674</v>
      </c>
    </row>
    <row r="14" spans="1:256" ht="14.1" customHeight="1" x14ac:dyDescent="0.2">
      <c r="A14" s="235" t="s">
        <v>528</v>
      </c>
      <c r="B14" s="234">
        <v>3175151.5013300017</v>
      </c>
      <c r="C14" s="163">
        <v>882393.88732999982</v>
      </c>
      <c r="D14" s="234">
        <v>2292757.6140000019</v>
      </c>
      <c r="E14" s="72"/>
      <c r="F14" s="72"/>
      <c r="G14"/>
      <c r="H14"/>
      <c r="I14"/>
      <c r="V14" s="65" t="s">
        <v>37</v>
      </c>
      <c r="W14" s="67">
        <v>1362488.1797400003</v>
      </c>
      <c r="X14" s="71">
        <v>21.462678555124675</v>
      </c>
    </row>
    <row r="15" spans="1:256" ht="14.1" customHeight="1" x14ac:dyDescent="0.2">
      <c r="A15" s="235" t="s">
        <v>529</v>
      </c>
      <c r="B15" s="234">
        <v>2749658.461769999</v>
      </c>
      <c r="C15" s="163">
        <v>784414.08810000005</v>
      </c>
      <c r="D15" s="234">
        <v>1965244.373669999</v>
      </c>
      <c r="E15" s="72"/>
      <c r="F15" s="72"/>
      <c r="G15"/>
      <c r="H15"/>
      <c r="I15"/>
      <c r="J15"/>
      <c r="K15"/>
      <c r="V15" s="65" t="s">
        <v>39</v>
      </c>
      <c r="W15" s="67">
        <v>784414.08810000005</v>
      </c>
      <c r="X15" s="71">
        <v>12.356530997732577</v>
      </c>
    </row>
    <row r="16" spans="1:256" ht="14.1" customHeight="1" x14ac:dyDescent="0.2">
      <c r="A16" s="233" t="s">
        <v>530</v>
      </c>
      <c r="B16" s="238">
        <v>-13.400716135333168</v>
      </c>
      <c r="C16" s="238">
        <v>-11.103861964238316</v>
      </c>
      <c r="D16" s="238">
        <v>-14.284686629329968</v>
      </c>
      <c r="E16" s="74"/>
      <c r="F16" s="74"/>
      <c r="G16"/>
      <c r="H16"/>
      <c r="I16"/>
      <c r="J16"/>
      <c r="K16"/>
      <c r="V16" s="65" t="s">
        <v>40</v>
      </c>
      <c r="W16" s="67">
        <v>533795.63180999644</v>
      </c>
      <c r="X16" s="71">
        <v>8.4086484051948869</v>
      </c>
    </row>
    <row r="17" spans="1:11" ht="14.1" customHeight="1" x14ac:dyDescent="0.2">
      <c r="A17" s="162"/>
      <c r="B17" s="238"/>
      <c r="C17" s="239"/>
      <c r="D17" s="238"/>
      <c r="E17" s="74"/>
      <c r="F17" s="74"/>
      <c r="G17" s="39"/>
      <c r="H17" s="39"/>
      <c r="I17" s="39"/>
      <c r="J17"/>
      <c r="K17"/>
    </row>
    <row r="18" spans="1:11" ht="14.1" customHeight="1" x14ac:dyDescent="0.2">
      <c r="A18" s="381" t="s">
        <v>36</v>
      </c>
      <c r="B18" s="381"/>
      <c r="C18" s="381"/>
      <c r="D18" s="381"/>
      <c r="E18" s="66"/>
      <c r="F18" s="66"/>
      <c r="G18" s="39"/>
      <c r="H18" s="39"/>
      <c r="I18" s="39"/>
      <c r="J18"/>
      <c r="K18"/>
    </row>
    <row r="19" spans="1:11" ht="14.1" customHeight="1" x14ac:dyDescent="0.2">
      <c r="A19" s="233">
        <v>2017</v>
      </c>
      <c r="B19" s="234">
        <v>720972.77805999992</v>
      </c>
      <c r="C19" s="163">
        <v>2902117.0057199993</v>
      </c>
      <c r="D19" s="234">
        <v>-2181144.2276599994</v>
      </c>
      <c r="E19" s="72"/>
      <c r="F19" s="72"/>
      <c r="G19" s="209"/>
      <c r="H19"/>
      <c r="I19"/>
      <c r="J19"/>
      <c r="K19"/>
    </row>
    <row r="20" spans="1:11" ht="14.1" customHeight="1" x14ac:dyDescent="0.2">
      <c r="A20" s="235" t="s">
        <v>528</v>
      </c>
      <c r="B20" s="234">
        <v>649637.85924999998</v>
      </c>
      <c r="C20" s="163">
        <v>3215909.9300599997</v>
      </c>
      <c r="D20" s="234">
        <v>-2566272.0708099995</v>
      </c>
      <c r="E20" s="72"/>
      <c r="F20" s="72"/>
      <c r="G20"/>
      <c r="H20"/>
      <c r="I20"/>
      <c r="J20"/>
      <c r="K20"/>
    </row>
    <row r="21" spans="1:11" ht="14.1" customHeight="1" x14ac:dyDescent="0.2">
      <c r="A21" s="235" t="s">
        <v>529</v>
      </c>
      <c r="B21" s="234">
        <v>584939.27126999991</v>
      </c>
      <c r="C21" s="163">
        <v>3222257.428890002</v>
      </c>
      <c r="D21" s="234">
        <v>-2637318.157620002</v>
      </c>
      <c r="E21" s="72"/>
      <c r="F21" s="72"/>
      <c r="G21"/>
      <c r="H21"/>
      <c r="I21"/>
      <c r="J21"/>
      <c r="K21"/>
    </row>
    <row r="22" spans="1:11" ht="14.1" customHeight="1" x14ac:dyDescent="0.2">
      <c r="A22" s="233" t="s">
        <v>530</v>
      </c>
      <c r="B22" s="238">
        <v>-9.959177572362222</v>
      </c>
      <c r="C22" s="238">
        <v>0.19737800398793581</v>
      </c>
      <c r="D22" s="238">
        <v>2.7684549747516884</v>
      </c>
      <c r="E22" s="74"/>
      <c r="F22" s="74"/>
      <c r="G22"/>
      <c r="H22"/>
      <c r="I22"/>
      <c r="J22"/>
      <c r="K22"/>
    </row>
    <row r="23" spans="1:11" ht="14.1" customHeight="1" x14ac:dyDescent="0.2">
      <c r="A23" s="162"/>
      <c r="B23" s="238"/>
      <c r="C23" s="239"/>
      <c r="D23" s="238"/>
      <c r="E23" s="74"/>
      <c r="F23" s="74"/>
      <c r="G23"/>
      <c r="H23"/>
      <c r="I23"/>
      <c r="J23"/>
      <c r="K23"/>
    </row>
    <row r="24" spans="1:11" ht="14.1" customHeight="1" x14ac:dyDescent="0.2">
      <c r="A24" s="381" t="s">
        <v>37</v>
      </c>
      <c r="B24" s="381"/>
      <c r="C24" s="381"/>
      <c r="D24" s="381"/>
      <c r="E24" s="66"/>
      <c r="F24" s="66"/>
      <c r="G24"/>
      <c r="H24"/>
      <c r="I24"/>
      <c r="J24"/>
      <c r="K24"/>
    </row>
    <row r="25" spans="1:11" ht="14.1" customHeight="1" x14ac:dyDescent="0.2">
      <c r="A25" s="233">
        <v>2017</v>
      </c>
      <c r="B25" s="234">
        <v>4141332.6853999975</v>
      </c>
      <c r="C25" s="163">
        <v>1262073.5989700006</v>
      </c>
      <c r="D25" s="234">
        <v>2879259.0864299969</v>
      </c>
      <c r="E25" s="72"/>
      <c r="F25" s="72"/>
      <c r="G25" s="67"/>
      <c r="H25" s="67"/>
      <c r="I25" s="67"/>
      <c r="J25" s="67"/>
    </row>
    <row r="26" spans="1:11" ht="14.1" customHeight="1" x14ac:dyDescent="0.2">
      <c r="A26" s="235" t="s">
        <v>528</v>
      </c>
      <c r="B26" s="234">
        <v>4419884.617440002</v>
      </c>
      <c r="C26" s="163">
        <v>1296656.6136799997</v>
      </c>
      <c r="D26" s="234">
        <v>3123228.0037600026</v>
      </c>
      <c r="E26" s="72"/>
      <c r="F26" s="72"/>
    </row>
    <row r="27" spans="1:11" ht="14.1" customHeight="1" x14ac:dyDescent="0.2">
      <c r="A27" s="235" t="s">
        <v>529</v>
      </c>
      <c r="B27" s="234">
        <v>4156365.8597399965</v>
      </c>
      <c r="C27" s="163">
        <v>1362488.1797400003</v>
      </c>
      <c r="D27" s="234">
        <v>2793877.679999996</v>
      </c>
      <c r="E27" s="72"/>
      <c r="F27" s="72"/>
    </row>
    <row r="28" spans="1:11" ht="14.1" customHeight="1" x14ac:dyDescent="0.2">
      <c r="A28" s="233" t="s">
        <v>530</v>
      </c>
      <c r="B28" s="238">
        <v>-5.9621184829172229</v>
      </c>
      <c r="C28" s="238">
        <v>5.0770238909410237</v>
      </c>
      <c r="D28" s="238">
        <v>-10.545189892108652</v>
      </c>
      <c r="E28" s="69"/>
      <c r="F28" s="74"/>
    </row>
    <row r="29" spans="1:11" ht="14.1" customHeight="1" x14ac:dyDescent="0.2">
      <c r="A29" s="162"/>
      <c r="B29" s="238"/>
      <c r="C29" s="239"/>
      <c r="D29" s="238"/>
      <c r="E29" s="74"/>
      <c r="F29" s="75"/>
      <c r="G29" s="76"/>
      <c r="H29" s="77"/>
    </row>
    <row r="30" spans="1:11" ht="14.1" customHeight="1" x14ac:dyDescent="0.2">
      <c r="A30" s="381" t="s">
        <v>147</v>
      </c>
      <c r="B30" s="381"/>
      <c r="C30" s="381"/>
      <c r="D30" s="381"/>
      <c r="E30" s="66"/>
      <c r="F30" s="66"/>
    </row>
    <row r="31" spans="1:11" ht="14.1" customHeight="1" x14ac:dyDescent="0.2">
      <c r="A31" s="233">
        <v>2017</v>
      </c>
      <c r="B31" s="234">
        <v>1611025.8546799961</v>
      </c>
      <c r="C31" s="163">
        <v>502966.28432000056</v>
      </c>
      <c r="D31" s="234">
        <v>1108059.5703599975</v>
      </c>
      <c r="E31" s="78"/>
      <c r="F31" s="72"/>
      <c r="G31" s="72"/>
      <c r="H31" s="72"/>
    </row>
    <row r="32" spans="1:11" ht="14.1" customHeight="1" x14ac:dyDescent="0.2">
      <c r="A32" s="235" t="s">
        <v>528</v>
      </c>
      <c r="B32" s="234">
        <v>1857887.4970599934</v>
      </c>
      <c r="C32" s="163">
        <v>614705.22880000062</v>
      </c>
      <c r="D32" s="234">
        <v>1243182.268259991</v>
      </c>
      <c r="E32" s="79"/>
      <c r="F32" s="72"/>
      <c r="G32" s="72"/>
      <c r="H32" s="72"/>
    </row>
    <row r="33" spans="1:8" ht="14.1" customHeight="1" x14ac:dyDescent="0.2">
      <c r="A33" s="235" t="s">
        <v>529</v>
      </c>
      <c r="B33" s="234">
        <v>1655524.8842200041</v>
      </c>
      <c r="C33" s="163">
        <v>533795.63180999644</v>
      </c>
      <c r="D33" s="234">
        <v>1121729.2524100058</v>
      </c>
      <c r="E33" s="79"/>
      <c r="F33" s="72"/>
      <c r="G33" s="72"/>
      <c r="H33" s="72"/>
    </row>
    <row r="34" spans="1:8" ht="14.1" customHeight="1" x14ac:dyDescent="0.2">
      <c r="A34" s="233" t="s">
        <v>530</v>
      </c>
      <c r="B34" s="238">
        <v>-10.892081095341744</v>
      </c>
      <c r="C34" s="238">
        <v>-13.162340777213199</v>
      </c>
      <c r="D34" s="238">
        <v>-9.7695260744006482</v>
      </c>
      <c r="E34" s="74"/>
      <c r="F34" s="72"/>
      <c r="G34" s="72"/>
      <c r="H34" s="72"/>
    </row>
    <row r="35" spans="1:8" ht="14.1" customHeight="1" x14ac:dyDescent="0.2">
      <c r="A35" s="162"/>
      <c r="B35" s="234"/>
      <c r="C35" s="163"/>
      <c r="D35" s="113"/>
      <c r="E35" s="74"/>
      <c r="F35" s="80"/>
      <c r="G35" s="80"/>
      <c r="H35" s="72"/>
    </row>
    <row r="36" spans="1:8" ht="14.1" customHeight="1" x14ac:dyDescent="0.2">
      <c r="A36" s="358" t="s">
        <v>131</v>
      </c>
      <c r="B36" s="358"/>
      <c r="C36" s="358"/>
      <c r="D36" s="358"/>
      <c r="E36" s="76"/>
      <c r="F36" s="76"/>
      <c r="G36" s="76"/>
      <c r="H36" s="77"/>
    </row>
    <row r="37" spans="1:8" ht="14.1" customHeight="1" x14ac:dyDescent="0.2">
      <c r="A37" s="233">
        <v>2017</v>
      </c>
      <c r="B37" s="234">
        <v>15381835</v>
      </c>
      <c r="C37" s="163">
        <v>5844993</v>
      </c>
      <c r="D37" s="234">
        <v>9536842</v>
      </c>
      <c r="E37" s="78"/>
      <c r="F37" s="72"/>
      <c r="G37" s="72"/>
      <c r="H37" s="72"/>
    </row>
    <row r="38" spans="1:8" ht="14.1" customHeight="1" x14ac:dyDescent="0.2">
      <c r="A38" s="235" t="s">
        <v>528</v>
      </c>
      <c r="B38" s="234">
        <v>17897719</v>
      </c>
      <c r="C38" s="163">
        <v>6559017</v>
      </c>
      <c r="D38" s="234">
        <v>11338702</v>
      </c>
      <c r="E38" s="80"/>
      <c r="F38" s="72"/>
      <c r="G38" s="72"/>
      <c r="H38" s="72"/>
    </row>
    <row r="39" spans="1:8" ht="14.1" customHeight="1" x14ac:dyDescent="0.2">
      <c r="A39" s="235" t="s">
        <v>529</v>
      </c>
      <c r="B39" s="234">
        <v>16712895</v>
      </c>
      <c r="C39" s="163">
        <v>6348174</v>
      </c>
      <c r="D39" s="234">
        <v>10364721</v>
      </c>
      <c r="E39" s="80"/>
      <c r="F39" s="72"/>
      <c r="G39" s="72"/>
      <c r="H39" s="72"/>
    </row>
    <row r="40" spans="1:8" ht="14.1" customHeight="1" thickBot="1" x14ac:dyDescent="0.25">
      <c r="A40" s="240" t="s">
        <v>530</v>
      </c>
      <c r="B40" s="240">
        <v>-6.6199720757712193</v>
      </c>
      <c r="C40" s="240">
        <v>-3.2145518147002838</v>
      </c>
      <c r="D40" s="240">
        <v>-8.5898809228781232</v>
      </c>
      <c r="E40" s="74"/>
      <c r="F40" s="72"/>
      <c r="G40" s="72"/>
      <c r="H40" s="72"/>
    </row>
    <row r="41" spans="1:8" ht="26.25" customHeight="1" thickTop="1" x14ac:dyDescent="0.2">
      <c r="A41" s="384" t="s">
        <v>417</v>
      </c>
      <c r="B41" s="385"/>
      <c r="C41" s="385"/>
      <c r="D41" s="385"/>
      <c r="E41" s="74"/>
      <c r="F41" s="72"/>
      <c r="G41" s="72"/>
      <c r="H41" s="72"/>
    </row>
    <row r="42" spans="1:8" ht="14.1" customHeight="1" x14ac:dyDescent="0.2">
      <c r="E42" s="74"/>
      <c r="F42" s="72"/>
      <c r="G42" s="72"/>
      <c r="H42" s="72"/>
    </row>
    <row r="43" spans="1:8" ht="14.1" customHeight="1" x14ac:dyDescent="0.2"/>
    <row r="44" spans="1:8" ht="14.1" customHeight="1" x14ac:dyDescent="0.2">
      <c r="E44" s="78"/>
      <c r="F44" s="67"/>
      <c r="G44" s="67"/>
      <c r="H44" s="67"/>
    </row>
    <row r="45" spans="1:8" ht="14.1" customHeight="1" x14ac:dyDescent="0.2">
      <c r="E45" s="80"/>
      <c r="F45" s="67"/>
      <c r="G45" s="67"/>
      <c r="H45" s="67"/>
    </row>
    <row r="46" spans="1:8" ht="14.1" customHeight="1" x14ac:dyDescent="0.2">
      <c r="E46" s="80"/>
      <c r="F46" s="67"/>
      <c r="G46" s="67"/>
      <c r="H46" s="67"/>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6"/>
      <c r="B82" s="66"/>
      <c r="C82" s="73"/>
      <c r="D82" s="66"/>
    </row>
    <row r="83" spans="1:4" ht="34.5" customHeight="1" x14ac:dyDescent="0.2">
      <c r="A83" s="382"/>
      <c r="B83" s="383"/>
      <c r="C83" s="383"/>
      <c r="D83" s="383"/>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86" t="s">
        <v>427</v>
      </c>
      <c r="B1" s="386"/>
      <c r="C1" s="386"/>
      <c r="D1" s="386"/>
      <c r="E1" s="386"/>
      <c r="F1" s="386"/>
    </row>
    <row r="2" spans="1:6" ht="15.95" customHeight="1" x14ac:dyDescent="0.2">
      <c r="A2" s="391" t="s">
        <v>148</v>
      </c>
      <c r="B2" s="391"/>
      <c r="C2" s="391"/>
      <c r="D2" s="391"/>
      <c r="E2" s="391"/>
      <c r="F2" s="391"/>
    </row>
    <row r="3" spans="1:6" ht="15.95" customHeight="1" thickBot="1" x14ac:dyDescent="0.25">
      <c r="A3" s="391" t="s">
        <v>238</v>
      </c>
      <c r="B3" s="391"/>
      <c r="C3" s="391"/>
      <c r="D3" s="391"/>
      <c r="E3" s="391"/>
      <c r="F3" s="391"/>
    </row>
    <row r="4" spans="1:6" ht="12.75" customHeight="1" thickTop="1" x14ac:dyDescent="0.2">
      <c r="A4" s="389" t="s">
        <v>23</v>
      </c>
      <c r="B4" s="393">
        <v>2017</v>
      </c>
      <c r="C4" s="387" t="s">
        <v>520</v>
      </c>
      <c r="D4" s="387"/>
      <c r="E4" s="98" t="s">
        <v>143</v>
      </c>
      <c r="F4" s="351" t="s">
        <v>134</v>
      </c>
    </row>
    <row r="5" spans="1:6" ht="13.5" customHeight="1" thickBot="1" x14ac:dyDescent="0.25">
      <c r="A5" s="390"/>
      <c r="B5" s="394"/>
      <c r="C5" s="344">
        <v>2018</v>
      </c>
      <c r="D5" s="344">
        <v>2019</v>
      </c>
      <c r="E5" s="47" t="s">
        <v>521</v>
      </c>
      <c r="F5" s="48">
        <v>2019</v>
      </c>
    </row>
    <row r="6" spans="1:6" ht="12" thickTop="1" x14ac:dyDescent="0.2">
      <c r="A6" s="45"/>
      <c r="B6" s="43"/>
      <c r="C6" s="43"/>
      <c r="D6" s="43"/>
      <c r="E6" s="43"/>
      <c r="F6" s="46"/>
    </row>
    <row r="7" spans="1:6" ht="12.75" customHeight="1" x14ac:dyDescent="0.2">
      <c r="A7" s="42" t="s">
        <v>17</v>
      </c>
      <c r="B7" s="43">
        <v>3043381.4884500001</v>
      </c>
      <c r="C7" s="43">
        <v>4414055.4568100022</v>
      </c>
      <c r="D7" s="43">
        <v>4585674.5732700024</v>
      </c>
      <c r="E7" s="3">
        <v>3.8880145059171443E-2</v>
      </c>
      <c r="F7" s="44">
        <v>0.27437942817626765</v>
      </c>
    </row>
    <row r="8" spans="1:6" x14ac:dyDescent="0.2">
      <c r="A8" s="42" t="s">
        <v>12</v>
      </c>
      <c r="B8" s="43">
        <v>3285678.0667299982</v>
      </c>
      <c r="C8" s="43">
        <v>3509034.2852700022</v>
      </c>
      <c r="D8" s="43">
        <v>3271812.140439996</v>
      </c>
      <c r="E8" s="3">
        <v>-6.7603256493047673E-2</v>
      </c>
      <c r="F8" s="44">
        <v>0.19576573301274233</v>
      </c>
    </row>
    <row r="9" spans="1:6" x14ac:dyDescent="0.2">
      <c r="A9" s="42" t="s">
        <v>13</v>
      </c>
      <c r="B9" s="43">
        <v>920112.71023999969</v>
      </c>
      <c r="C9" s="43">
        <v>1006157.2866799999</v>
      </c>
      <c r="D9" s="43">
        <v>915196.18087000027</v>
      </c>
      <c r="E9" s="3">
        <v>-9.0404459634877213E-2</v>
      </c>
      <c r="F9" s="44">
        <v>5.4759883363714082E-2</v>
      </c>
    </row>
    <row r="10" spans="1:6" x14ac:dyDescent="0.2">
      <c r="A10" s="42" t="s">
        <v>15</v>
      </c>
      <c r="B10" s="43">
        <v>885741.23731000058</v>
      </c>
      <c r="C10" s="43">
        <v>942474.61643000075</v>
      </c>
      <c r="D10" s="43">
        <v>793008.50072999916</v>
      </c>
      <c r="E10" s="3">
        <v>-0.1585890092893581</v>
      </c>
      <c r="F10" s="44">
        <v>4.7448901027021304E-2</v>
      </c>
    </row>
    <row r="11" spans="1:6" x14ac:dyDescent="0.2">
      <c r="A11" s="42" t="s">
        <v>101</v>
      </c>
      <c r="B11" s="43">
        <v>690998.74640000018</v>
      </c>
      <c r="C11" s="43">
        <v>760737.35178999929</v>
      </c>
      <c r="D11" s="43">
        <v>662962.61335000023</v>
      </c>
      <c r="E11" s="3">
        <v>-0.12852627547462619</v>
      </c>
      <c r="F11" s="44">
        <v>3.9667730417141986E-2</v>
      </c>
    </row>
    <row r="12" spans="1:6" x14ac:dyDescent="0.2">
      <c r="A12" s="42" t="s">
        <v>14</v>
      </c>
      <c r="B12" s="43">
        <v>538585.03021999937</v>
      </c>
      <c r="C12" s="43">
        <v>576355.49682</v>
      </c>
      <c r="D12" s="43">
        <v>557303.30894000013</v>
      </c>
      <c r="E12" s="3">
        <v>-3.3056313308572477E-2</v>
      </c>
      <c r="F12" s="44">
        <v>3.3345707547375848E-2</v>
      </c>
    </row>
    <row r="13" spans="1:6" x14ac:dyDescent="0.2">
      <c r="A13" s="42" t="s">
        <v>16</v>
      </c>
      <c r="B13" s="43">
        <v>499042.88625000033</v>
      </c>
      <c r="C13" s="43">
        <v>563828.14007000043</v>
      </c>
      <c r="D13" s="43">
        <v>534489.15493999992</v>
      </c>
      <c r="E13" s="3">
        <v>-5.2035333189219705E-2</v>
      </c>
      <c r="F13" s="44">
        <v>3.1980644582521457E-2</v>
      </c>
    </row>
    <row r="14" spans="1:6" x14ac:dyDescent="0.2">
      <c r="A14" s="42" t="s">
        <v>27</v>
      </c>
      <c r="B14" s="43">
        <v>436980.36155999993</v>
      </c>
      <c r="C14" s="43">
        <v>435242.26190999988</v>
      </c>
      <c r="D14" s="43">
        <v>403507.09360999975</v>
      </c>
      <c r="E14" s="3">
        <v>-7.291380244357426E-2</v>
      </c>
      <c r="F14" s="44">
        <v>2.4143458904636195E-2</v>
      </c>
    </row>
    <row r="15" spans="1:6" x14ac:dyDescent="0.2">
      <c r="A15" s="42" t="s">
        <v>18</v>
      </c>
      <c r="B15" s="43">
        <v>336130.94010000001</v>
      </c>
      <c r="C15" s="43">
        <v>415084.67980999989</v>
      </c>
      <c r="D15" s="43">
        <v>370280.65186999989</v>
      </c>
      <c r="E15" s="3">
        <v>-0.10793948830033552</v>
      </c>
      <c r="F15" s="44">
        <v>2.2155386716065643E-2</v>
      </c>
    </row>
    <row r="16" spans="1:6" x14ac:dyDescent="0.2">
      <c r="A16" s="42" t="s">
        <v>166</v>
      </c>
      <c r="B16" s="43">
        <v>358085.78198000009</v>
      </c>
      <c r="C16" s="43">
        <v>397604.54583000037</v>
      </c>
      <c r="D16" s="43">
        <v>356856.57414999994</v>
      </c>
      <c r="E16" s="3">
        <v>-0.10248366651578127</v>
      </c>
      <c r="F16" s="44">
        <v>2.1352169935250593E-2</v>
      </c>
    </row>
    <row r="17" spans="1:9" x14ac:dyDescent="0.2">
      <c r="A17" s="42" t="s">
        <v>19</v>
      </c>
      <c r="B17" s="43">
        <v>317069.58845000027</v>
      </c>
      <c r="C17" s="43">
        <v>334494.83534999978</v>
      </c>
      <c r="D17" s="43">
        <v>327250.41036000021</v>
      </c>
      <c r="E17" s="3">
        <v>-2.16578082062742E-2</v>
      </c>
      <c r="F17" s="44">
        <v>1.9580713596297962E-2</v>
      </c>
    </row>
    <row r="18" spans="1:9" x14ac:dyDescent="0.2">
      <c r="A18" s="42" t="s">
        <v>317</v>
      </c>
      <c r="B18" s="43">
        <v>338214.65065999987</v>
      </c>
      <c r="C18" s="43">
        <v>369162.91731000005</v>
      </c>
      <c r="D18" s="43">
        <v>313006.29761000007</v>
      </c>
      <c r="E18" s="3">
        <v>-0.15211879922609656</v>
      </c>
      <c r="F18" s="44">
        <v>1.8728430808067666E-2</v>
      </c>
    </row>
    <row r="19" spans="1:9" x14ac:dyDescent="0.2">
      <c r="A19" s="42" t="s">
        <v>20</v>
      </c>
      <c r="B19" s="43">
        <v>279145.58444999979</v>
      </c>
      <c r="C19" s="43">
        <v>319887.60121000052</v>
      </c>
      <c r="D19" s="43">
        <v>304681.69779999985</v>
      </c>
      <c r="E19" s="3">
        <v>-4.7535144696084247E-2</v>
      </c>
      <c r="F19" s="44">
        <v>1.8230336383971767E-2</v>
      </c>
    </row>
    <row r="20" spans="1:9" x14ac:dyDescent="0.2">
      <c r="A20" s="42" t="s">
        <v>351</v>
      </c>
      <c r="B20" s="43">
        <v>310629.19777999993</v>
      </c>
      <c r="C20" s="43">
        <v>348378.31681000011</v>
      </c>
      <c r="D20" s="43">
        <v>269379.05570999999</v>
      </c>
      <c r="E20" s="3">
        <v>-0.22676285316311762</v>
      </c>
      <c r="F20" s="44">
        <v>1.6118036744082936E-2</v>
      </c>
    </row>
    <row r="21" spans="1:9" x14ac:dyDescent="0.2">
      <c r="A21" s="42" t="s">
        <v>318</v>
      </c>
      <c r="B21" s="43">
        <v>234563.57899000015</v>
      </c>
      <c r="C21" s="43">
        <v>310968.34210000007</v>
      </c>
      <c r="D21" s="43">
        <v>248857.95291000008</v>
      </c>
      <c r="E21" s="3">
        <v>-0.19973219386437335</v>
      </c>
      <c r="F21" s="44">
        <v>1.4890176292617173E-2</v>
      </c>
    </row>
    <row r="22" spans="1:9" x14ac:dyDescent="0.2">
      <c r="A22" s="45" t="s">
        <v>21</v>
      </c>
      <c r="B22" s="43">
        <v>2907475.1504300013</v>
      </c>
      <c r="C22" s="43">
        <v>3194252.8657999914</v>
      </c>
      <c r="D22" s="43">
        <v>2798628.7934400011</v>
      </c>
      <c r="E22" s="3">
        <v>-0.12385496358031987</v>
      </c>
      <c r="F22" s="44">
        <v>0.16745326249222539</v>
      </c>
      <c r="I22" s="5"/>
    </row>
    <row r="23" spans="1:9" ht="12" thickBot="1" x14ac:dyDescent="0.25">
      <c r="A23" s="99" t="s">
        <v>22</v>
      </c>
      <c r="B23" s="100">
        <v>15381835</v>
      </c>
      <c r="C23" s="100">
        <v>17897719</v>
      </c>
      <c r="D23" s="100">
        <v>16712895</v>
      </c>
      <c r="E23" s="101">
        <v>-6.6199720757712202E-2</v>
      </c>
      <c r="F23" s="102">
        <v>1</v>
      </c>
    </row>
    <row r="24" spans="1:9" s="45" customFormat="1" ht="31.5" customHeight="1" thickTop="1" x14ac:dyDescent="0.2">
      <c r="A24" s="388" t="s">
        <v>418</v>
      </c>
      <c r="B24" s="388"/>
      <c r="C24" s="388"/>
      <c r="D24" s="388"/>
      <c r="E24" s="388"/>
      <c r="F24" s="388"/>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86" t="s">
        <v>168</v>
      </c>
      <c r="B49" s="386"/>
      <c r="C49" s="386"/>
      <c r="D49" s="386"/>
      <c r="E49" s="386"/>
      <c r="F49" s="386"/>
    </row>
    <row r="50" spans="1:9" ht="15.95" customHeight="1" x14ac:dyDescent="0.2">
      <c r="A50" s="391" t="s">
        <v>163</v>
      </c>
      <c r="B50" s="391"/>
      <c r="C50" s="391"/>
      <c r="D50" s="391"/>
      <c r="E50" s="391"/>
      <c r="F50" s="391"/>
    </row>
    <row r="51" spans="1:9" ht="15.95" customHeight="1" thickBot="1" x14ac:dyDescent="0.25">
      <c r="A51" s="392" t="s">
        <v>239</v>
      </c>
      <c r="B51" s="392"/>
      <c r="C51" s="392"/>
      <c r="D51" s="392"/>
      <c r="E51" s="392"/>
      <c r="F51" s="392"/>
    </row>
    <row r="52" spans="1:9" ht="12.75" customHeight="1" thickTop="1" x14ac:dyDescent="0.2">
      <c r="A52" s="389" t="s">
        <v>23</v>
      </c>
      <c r="B52" s="393">
        <v>2017</v>
      </c>
      <c r="C52" s="387" t="s">
        <v>520</v>
      </c>
      <c r="D52" s="387"/>
      <c r="E52" s="98" t="s">
        <v>143</v>
      </c>
      <c r="F52" s="351" t="s">
        <v>134</v>
      </c>
    </row>
    <row r="53" spans="1:9" ht="13.5" customHeight="1" thickBot="1" x14ac:dyDescent="0.25">
      <c r="A53" s="390"/>
      <c r="B53" s="394"/>
      <c r="C53" s="344">
        <v>2018</v>
      </c>
      <c r="D53" s="344">
        <v>2019</v>
      </c>
      <c r="E53" s="47" t="s">
        <v>521</v>
      </c>
      <c r="F53" s="48">
        <v>2019</v>
      </c>
    </row>
    <row r="54" spans="1:9" ht="12" thickTop="1" x14ac:dyDescent="0.2">
      <c r="A54" s="45"/>
      <c r="B54" s="43"/>
      <c r="C54" s="43"/>
      <c r="D54" s="43"/>
      <c r="E54" s="43"/>
      <c r="F54" s="46"/>
    </row>
    <row r="55" spans="1:9" ht="12.75" customHeight="1" x14ac:dyDescent="0.2">
      <c r="A55" s="45" t="s">
        <v>26</v>
      </c>
      <c r="B55" s="43">
        <v>1432864.1310899993</v>
      </c>
      <c r="C55" s="43">
        <v>1533984.9719499992</v>
      </c>
      <c r="D55" s="43">
        <v>1511898.783400001</v>
      </c>
      <c r="E55" s="3">
        <v>-1.4397917159463623E-2</v>
      </c>
      <c r="F55" s="44">
        <v>0.23816278246311476</v>
      </c>
      <c r="I55" s="43"/>
    </row>
    <row r="56" spans="1:9" x14ac:dyDescent="0.2">
      <c r="A56" s="45" t="s">
        <v>12</v>
      </c>
      <c r="B56" s="43">
        <v>928037.83889000083</v>
      </c>
      <c r="C56" s="43">
        <v>912167.13950999966</v>
      </c>
      <c r="D56" s="43">
        <v>995791.23929000029</v>
      </c>
      <c r="E56" s="3">
        <v>9.1676290624678761E-2</v>
      </c>
      <c r="F56" s="44">
        <v>0.15686262526673028</v>
      </c>
      <c r="I56" s="43"/>
    </row>
    <row r="57" spans="1:9" x14ac:dyDescent="0.2">
      <c r="A57" s="45" t="s">
        <v>27</v>
      </c>
      <c r="B57" s="43">
        <v>792482.18033999985</v>
      </c>
      <c r="C57" s="43">
        <v>1005411.9746400004</v>
      </c>
      <c r="D57" s="43">
        <v>977575.4038000002</v>
      </c>
      <c r="E57" s="3">
        <v>-2.768673095421147E-2</v>
      </c>
      <c r="F57" s="44">
        <v>0.15399316461710094</v>
      </c>
      <c r="I57" s="43"/>
    </row>
    <row r="58" spans="1:9" x14ac:dyDescent="0.2">
      <c r="A58" s="45" t="s">
        <v>28</v>
      </c>
      <c r="B58" s="43">
        <v>620133.49556000007</v>
      </c>
      <c r="C58" s="43">
        <v>619456.74172999978</v>
      </c>
      <c r="D58" s="43">
        <v>681359.20966000017</v>
      </c>
      <c r="E58" s="3">
        <v>9.9930251395958791E-2</v>
      </c>
      <c r="F58" s="44">
        <v>0.1073315270910974</v>
      </c>
      <c r="I58" s="43"/>
    </row>
    <row r="59" spans="1:9" x14ac:dyDescent="0.2">
      <c r="A59" s="45" t="s">
        <v>19</v>
      </c>
      <c r="B59" s="43">
        <v>224415.37735999993</v>
      </c>
      <c r="C59" s="43">
        <v>266077.09305999993</v>
      </c>
      <c r="D59" s="43">
        <v>219022.50229999999</v>
      </c>
      <c r="E59" s="3">
        <v>-0.1768457036975716</v>
      </c>
      <c r="F59" s="44">
        <v>3.450165390866728E-2</v>
      </c>
      <c r="I59" s="43"/>
    </row>
    <row r="60" spans="1:9" x14ac:dyDescent="0.2">
      <c r="A60" s="45" t="s">
        <v>17</v>
      </c>
      <c r="B60" s="43">
        <v>168630.60056999989</v>
      </c>
      <c r="C60" s="43">
        <v>218682.2482800002</v>
      </c>
      <c r="D60" s="43">
        <v>167702.10048000005</v>
      </c>
      <c r="E60" s="3">
        <v>-0.23312430799012684</v>
      </c>
      <c r="F60" s="44">
        <v>2.6417376158876561E-2</v>
      </c>
      <c r="I60" s="43"/>
    </row>
    <row r="61" spans="1:9" x14ac:dyDescent="0.2">
      <c r="A61" s="45" t="s">
        <v>14</v>
      </c>
      <c r="B61" s="43">
        <v>109620.38271999998</v>
      </c>
      <c r="C61" s="43">
        <v>118412.3811100001</v>
      </c>
      <c r="D61" s="43">
        <v>147674.43814999997</v>
      </c>
      <c r="E61" s="3">
        <v>0.24711991065205127</v>
      </c>
      <c r="F61" s="44">
        <v>2.3262506375849177E-2</v>
      </c>
      <c r="I61" s="43"/>
    </row>
    <row r="62" spans="1:9" x14ac:dyDescent="0.2">
      <c r="A62" s="45" t="s">
        <v>166</v>
      </c>
      <c r="B62" s="43">
        <v>101210.33630999997</v>
      </c>
      <c r="C62" s="43">
        <v>140031.35600000003</v>
      </c>
      <c r="D62" s="43">
        <v>139239.67760000011</v>
      </c>
      <c r="E62" s="3">
        <v>-5.6535794740137837E-3</v>
      </c>
      <c r="F62" s="44">
        <v>2.1933815550739491E-2</v>
      </c>
      <c r="I62" s="43"/>
    </row>
    <row r="63" spans="1:9" x14ac:dyDescent="0.2">
      <c r="A63" s="45" t="s">
        <v>29</v>
      </c>
      <c r="B63" s="43">
        <v>124101.1109</v>
      </c>
      <c r="C63" s="43">
        <v>140261.31128000002</v>
      </c>
      <c r="D63" s="43">
        <v>135878.96936999998</v>
      </c>
      <c r="E63" s="3">
        <v>-3.1244124769742747E-2</v>
      </c>
      <c r="F63" s="44">
        <v>2.1404417927107854E-2</v>
      </c>
      <c r="I63" s="43"/>
    </row>
    <row r="64" spans="1:9" x14ac:dyDescent="0.2">
      <c r="A64" s="45" t="s">
        <v>18</v>
      </c>
      <c r="B64" s="43">
        <v>134804.50524000006</v>
      </c>
      <c r="C64" s="43">
        <v>171967.29776999989</v>
      </c>
      <c r="D64" s="43">
        <v>133540.85818000004</v>
      </c>
      <c r="E64" s="3">
        <v>-0.22345201726315336</v>
      </c>
      <c r="F64" s="44">
        <v>2.1036105528928484E-2</v>
      </c>
      <c r="I64" s="43"/>
    </row>
    <row r="65" spans="1:9" x14ac:dyDescent="0.2">
      <c r="A65" s="45" t="s">
        <v>350</v>
      </c>
      <c r="B65" s="43">
        <v>95790.632959999901</v>
      </c>
      <c r="C65" s="43">
        <v>116818.88537999996</v>
      </c>
      <c r="D65" s="43">
        <v>126262.82657</v>
      </c>
      <c r="E65" s="3">
        <v>8.0842589443306703E-2</v>
      </c>
      <c r="F65" s="44">
        <v>1.988962913902486E-2</v>
      </c>
      <c r="I65" s="43"/>
    </row>
    <row r="66" spans="1:9" x14ac:dyDescent="0.2">
      <c r="A66" s="45" t="s">
        <v>15</v>
      </c>
      <c r="B66" s="43">
        <v>143944.05591000002</v>
      </c>
      <c r="C66" s="43">
        <v>145046.42988999997</v>
      </c>
      <c r="D66" s="43">
        <v>117001.56112000001</v>
      </c>
      <c r="E66" s="3">
        <v>-0.19335097589970723</v>
      </c>
      <c r="F66" s="44">
        <v>1.843074262299679E-2</v>
      </c>
      <c r="I66" s="43"/>
    </row>
    <row r="67" spans="1:9" x14ac:dyDescent="0.2">
      <c r="A67" s="45" t="s">
        <v>20</v>
      </c>
      <c r="B67" s="43">
        <v>103265.60099999998</v>
      </c>
      <c r="C67" s="43">
        <v>114397.47374000002</v>
      </c>
      <c r="D67" s="43">
        <v>112650.48289000001</v>
      </c>
      <c r="E67" s="3">
        <v>-1.5271236268473229E-2</v>
      </c>
      <c r="F67" s="44">
        <v>1.7745336358140153E-2</v>
      </c>
      <c r="I67" s="43"/>
    </row>
    <row r="68" spans="1:9" x14ac:dyDescent="0.2">
      <c r="A68" s="45" t="s">
        <v>349</v>
      </c>
      <c r="B68" s="43">
        <v>75437.447429999986</v>
      </c>
      <c r="C68" s="43">
        <v>90802.791010000015</v>
      </c>
      <c r="D68" s="43">
        <v>97694.408630000034</v>
      </c>
      <c r="E68" s="3">
        <v>7.589653955946192E-2</v>
      </c>
      <c r="F68" s="44">
        <v>1.5389371594099348E-2</v>
      </c>
      <c r="I68" s="43"/>
    </row>
    <row r="69" spans="1:9" x14ac:dyDescent="0.2">
      <c r="A69" s="45" t="s">
        <v>316</v>
      </c>
      <c r="B69" s="43">
        <v>88014.918409999897</v>
      </c>
      <c r="C69" s="43">
        <v>108914.16580000008</v>
      </c>
      <c r="D69" s="43">
        <v>85786.536229999998</v>
      </c>
      <c r="E69" s="3">
        <v>-0.21234730487188896</v>
      </c>
      <c r="F69" s="44">
        <v>1.3513576696227924E-2</v>
      </c>
      <c r="I69" s="43"/>
    </row>
    <row r="70" spans="1:9" x14ac:dyDescent="0.2">
      <c r="A70" s="45" t="s">
        <v>21</v>
      </c>
      <c r="B70" s="43">
        <v>702240.38531000167</v>
      </c>
      <c r="C70" s="43">
        <v>856584.73885000125</v>
      </c>
      <c r="D70" s="43">
        <v>699095.00232999865</v>
      </c>
      <c r="E70" s="3">
        <v>-0.18385774270440397</v>
      </c>
      <c r="F70" s="44">
        <v>0.11012536870129877</v>
      </c>
      <c r="I70" s="43"/>
    </row>
    <row r="71" spans="1:9" ht="12.75" customHeight="1" thickBot="1" x14ac:dyDescent="0.25">
      <c r="A71" s="99" t="s">
        <v>22</v>
      </c>
      <c r="B71" s="100">
        <v>5844993</v>
      </c>
      <c r="C71" s="100">
        <v>6559017</v>
      </c>
      <c r="D71" s="100">
        <v>6348174</v>
      </c>
      <c r="E71" s="101">
        <v>-3.2145518147002818E-2</v>
      </c>
      <c r="F71" s="102">
        <v>1</v>
      </c>
      <c r="I71" s="5"/>
    </row>
    <row r="72" spans="1:9" ht="22.5" customHeight="1" thickTop="1" x14ac:dyDescent="0.2">
      <c r="A72" s="388" t="s">
        <v>419</v>
      </c>
      <c r="B72" s="388"/>
      <c r="C72" s="388"/>
      <c r="D72" s="388"/>
      <c r="E72" s="388"/>
      <c r="F72" s="388"/>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620936DDF5894CA80EF1FC55EE68C4" ma:contentTypeVersion="11" ma:contentTypeDescription="Crear nuevo documento." ma:contentTypeScope="" ma:versionID="f1d5f753c040db797bbfd2a582ddaf50">
  <xsd:schema xmlns:xsd="http://www.w3.org/2001/XMLSchema" xmlns:xs="http://www.w3.org/2001/XMLSchema" xmlns:p="http://schemas.microsoft.com/office/2006/metadata/properties" xmlns:ns3="2a291665-8406-47bb-b05a-056747c33d89" xmlns:ns4="496871e6-bdc9-42b7-aa1f-35506ebfd5a4" targetNamespace="http://schemas.microsoft.com/office/2006/metadata/properties" ma:root="true" ma:fieldsID="4b42192c080eb47daff7bcea2eae82e0" ns3:_="" ns4:_="">
    <xsd:import namespace="2a291665-8406-47bb-b05a-056747c33d89"/>
    <xsd:import namespace="496871e6-bdc9-42b7-aa1f-35506ebfd5a4"/>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91665-8406-47bb-b05a-056747c33d8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871e6-bdc9-42b7-aa1f-35506ebfd5a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15AF67-5A61-4B3A-8F82-57871A7AC2DC}">
  <ds:schemaRefs>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dcmitype/"/>
    <ds:schemaRef ds:uri="496871e6-bdc9-42b7-aa1f-35506ebfd5a4"/>
    <ds:schemaRef ds:uri="2a291665-8406-47bb-b05a-056747c33d89"/>
    <ds:schemaRef ds:uri="http://www.w3.org/XML/1998/namespace"/>
    <ds:schemaRef ds:uri="http://purl.org/dc/terms/"/>
  </ds:schemaRefs>
</ds:datastoreItem>
</file>

<file path=customXml/itemProps2.xml><?xml version="1.0" encoding="utf-8"?>
<ds:datastoreItem xmlns:ds="http://schemas.openxmlformats.org/officeDocument/2006/customXml" ds:itemID="{73EB6C80-F6B2-488B-A6E9-A62D6F06C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91665-8406-47bb-b05a-056747c33d89"/>
    <ds:schemaRef ds:uri="496871e6-bdc9-42b7-aa1f-35506ebfd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055CDB-D796-4B86-A3E2-32194A33F7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Portada </vt:lpstr>
      <vt:lpstr>TitulosGraficos</vt:lpstr>
      <vt:lpstr>balanza país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país'!Área_de_impresión</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Guillermo Pino González</cp:lastModifiedBy>
  <cp:lastPrinted>2020-01-07T15:01:10Z</cp:lastPrinted>
  <dcterms:created xsi:type="dcterms:W3CDTF">2004-11-22T15:10:56Z</dcterms:created>
  <dcterms:modified xsi:type="dcterms:W3CDTF">2020-04-13T20:38:58Z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y fmtid="{D5CDD505-2E9C-101B-9397-08002B2CF9AE}" pid="3" name="ContentTypeId">
    <vt:lpwstr>0x010100FD620936DDF5894CA80EF1FC55EE68C4</vt:lpwstr>
  </property>
</Properties>
</file>