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5491" windowWidth="9645" windowHeight="12090" activeTab="2"/>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'portada'!$A$1:$H$84</definedName>
    <definedName name="_xlnm.Print_Area" localSheetId="4">'Principales_destinos'!$A$1:$F$120</definedName>
    <definedName name="_xlnm.Print_Area" localSheetId="6">'Principales_productos'!$B$1:$M$470</definedName>
    <definedName name="_xlnm.Print_Area" localSheetId="5">'Principales_rubros'!$A$1:$G$230</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<sst xmlns="http://schemas.openxmlformats.org/spreadsheetml/2006/main" count="1565" uniqueCount="425">
  <si>
    <t>Valor de las exportaciones silvoagropecuarias regionales *</t>
  </si>
  <si>
    <t>Principales destinos de las exportaciones silvoagropecuarias regionales *</t>
  </si>
  <si>
    <t>Ministerio de Agricultura, Gobierno de Chile</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</si>
  <si>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</si>
  <si>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</si>
  <si>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</si>
  <si>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</si>
  <si>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</si>
  <si>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</si>
  <si>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</si>
  <si>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</si>
  <si>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</si>
  <si>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</si>
  <si>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</si>
  <si>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</si>
  <si>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</si>
  <si>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</si>
  <si>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</si>
  <si>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</si>
  <si>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</si>
  <si>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</si>
  <si>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</si>
  <si>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</si>
  <si>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</si>
  <si>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</si>
  <si>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</si>
  <si>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</si>
  <si>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</si>
  <si>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</si>
  <si>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</si>
  <si>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</si>
  <si>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</si>
  <si>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</si>
  <si>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</si>
  <si>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</si>
  <si>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</si>
  <si>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</si>
  <si>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</si>
  <si>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</si>
  <si>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</si>
  <si>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</si>
  <si>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</si>
  <si>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</si>
  <si>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</si>
  <si>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</si>
  <si>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</si>
  <si>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</si>
  <si>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</si>
  <si>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</si>
  <si>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</si>
  <si>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</si>
  <si>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</si>
  <si>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</si>
  <si>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</si>
  <si>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</si>
  <si>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</si>
  <si>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</si>
  <si>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</si>
  <si>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</si>
  <si>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</si>
  <si>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</si>
  <si>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</si>
  <si>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</si>
  <si>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</si>
  <si>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</si>
  <si>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</si>
  <si>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</si>
  <si>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</si>
  <si>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</si>
  <si>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</si>
  <si>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</si>
  <si>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</si>
  <si>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</si>
  <si>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</si>
  <si>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</si>
  <si>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</si>
  <si>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</si>
  <si>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</si>
  <si>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</si>
  <si>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</si>
  <si>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</si>
  <si>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</si>
  <si>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</si>
  <si>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</si>
  <si>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</si>
  <si>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</si>
  <si>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</si>
  <si>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</si>
  <si>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Los demás frutos frescos (total)</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</si>
  <si>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</si>
  <si>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</si>
  <si>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</si>
  <si>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</si>
  <si>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</si>
  <si>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</si>
  <si>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</si>
  <si>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</si>
  <si>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</si>
  <si>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</si>
  <si>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</si>
  <si>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</si>
  <si>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</si>
  <si>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</si>
  <si>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</si>
  <si>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</si>
  <si>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</si>
  <si>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</si>
  <si>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</si>
  <si>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</si>
  <si>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</si>
  <si>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</si>
  <si>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</si>
  <si>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</si>
  <si>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</si>
  <si>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</si>
  <si>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</si>
  <si>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</si>
  <si>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</si>
  <si>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</si>
  <si>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</si>
  <si>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</si>
  <si>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</si>
  <si>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</si>
  <si>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</si>
  <si>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Malta (de cebada u otros cereales), sin tostar</t>
  </si>
  <si>
    <t>Musgos secos, distintos de los usados para ramos y adornos y de los medicinales</t>
  </si>
  <si>
    <t>Las demás maderas de coníferas contrachapadas, chapadas y estratificadas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</si>
  <si>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</si>
  <si>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</si>
  <si>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</si>
  <si>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</si>
  <si>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</si>
  <si>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</si>
  <si>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Madera aserrada o desbastada longitudinalmente, de lenga , de espesor &gt; a 6 mm</t>
  </si>
  <si>
    <t>Lana esquilada, sucia, incluida la lavada en vivo</t>
  </si>
  <si>
    <t>Tripas, vegijas y estómagos de animales enteros o en trozos frescos, refrigerados o congelados (total)</t>
  </si>
  <si>
    <t>Tops de lana peinada</t>
  </si>
  <si>
    <t>Grasa de lana y sustancias grasas derivadas, incluida la lanolina</t>
  </si>
  <si>
    <t>Cerveza de malta</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</si>
  <si>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</si>
  <si>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</si>
  <si>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</si>
  <si>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</si>
  <si>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</si>
  <si>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</si>
  <si>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</si>
  <si>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</si>
  <si>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</si>
  <si>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</si>
  <si>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</si>
  <si>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</si>
  <si>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</si>
  <si>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</si>
  <si>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</si>
  <si>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</si>
  <si>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</si>
  <si>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</si>
  <si>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</si>
  <si>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</si>
  <si>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</si>
  <si>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</si>
  <si>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</si>
  <si>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</si>
  <si>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</si>
  <si>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</si>
  <si>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</si>
  <si>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</si>
  <si>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</si>
  <si>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</si>
  <si>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</si>
  <si>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</si>
  <si>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</si>
  <si>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</si>
  <si>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</si>
  <si>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</si>
  <si>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</si>
  <si>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</si>
  <si>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</si>
  <si>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</si>
  <si>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</si>
  <si>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</si>
  <si>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</si>
  <si>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</si>
  <si>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</si>
  <si>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</si>
  <si>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</si>
  <si>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</si>
  <si>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4 (continuación)</t>
  </si>
  <si>
    <t>Cuadro N°  3 (continuación)</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</si>
  <si>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</si>
  <si>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</si>
  <si>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</si>
  <si>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</si>
  <si>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</si>
  <si>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</si>
  <si>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</si>
  <si>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</si>
  <si>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</si>
  <si>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</si>
  <si>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</si>
  <si>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</si>
  <si>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</si>
  <si>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</si>
  <si>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Madera aserrada o desbastada longitudinalmente, de raulí , de espesor &gt; a 6 mm</t>
  </si>
  <si>
    <t>Las demás maderas aserradas de coníferas, de espesor superior a 6 mm</t>
  </si>
  <si>
    <t>Peonía (hasta 2006: 06031030) (desde 2007)</t>
  </si>
  <si>
    <t>Cueros y pieles en bruto de ovino, con lana</t>
  </si>
  <si>
    <t>Brasil</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</si>
  <si>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</si>
  <si>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</si>
  <si>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</si>
  <si>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</si>
  <si>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</si>
  <si>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</si>
  <si>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</si>
  <si>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</si>
  <si>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</si>
  <si>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</si>
  <si>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</si>
  <si>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</si>
  <si>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</si>
  <si>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</si>
  <si>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</si>
  <si>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</si>
  <si>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</si>
  <si>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</si>
  <si>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</si>
  <si>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</si>
  <si>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</si>
  <si>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</si>
  <si>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</si>
  <si>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</si>
  <si>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</si>
  <si>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</si>
  <si>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</si>
  <si>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</si>
  <si>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</si>
  <si>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</si>
  <si>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</si>
  <si>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</si>
  <si>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</si>
  <si>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</si>
  <si>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</si>
  <si>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 xml:space="preserve"> 2010-2009</t>
  </si>
  <si>
    <t>Región del Bío Bío</t>
  </si>
  <si>
    <t>10/09</t>
  </si>
  <si>
    <t>Semillas de tomates para siembra</t>
  </si>
  <si>
    <t>Partic.</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</si>
  <si>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</si>
  <si>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</si>
  <si>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</si>
  <si>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</si>
  <si>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</si>
  <si>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</si>
  <si>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Articulos de mesa o de cocina, de madera</t>
  </si>
  <si>
    <t>Productos</t>
  </si>
  <si>
    <t>Uruguay</t>
  </si>
  <si>
    <t>Hong Kong</t>
  </si>
  <si>
    <t>Peras (total)</t>
  </si>
  <si>
    <t>Maíz para la siembra (total)</t>
  </si>
  <si>
    <t>Tableros de fibra de densidad superior a 0,8 g/cm3 con trabajo mecánico y recubrimiento de superficie (desde 2007)</t>
  </si>
  <si>
    <t>Carne bovina deshuesada fresca o refrigerada (total)</t>
  </si>
  <si>
    <t>Partes de plantas, sin flores ni capullos para ramos y adornos, frescas</t>
  </si>
  <si>
    <t>Carne bovina en trozos sin deshuesar, fresca o refrigerada</t>
  </si>
  <si>
    <t>Los demás cueros y pieles, en bruto, incluso depilados o divididos</t>
  </si>
  <si>
    <t>Carne ovina canales o medias canales de cordero, congeladas</t>
  </si>
  <si>
    <t>Harina, polvo y pellets, de carne o despojos; chicharrones, impropios para la alimentación humana</t>
  </si>
  <si>
    <t>Borras del peinado de la lana o pelo fino</t>
  </si>
  <si>
    <t>Gustavo Rojas Le-Bert</t>
  </si>
  <si>
    <t>Alemania</t>
  </si>
  <si>
    <t>Semillas de pepino para siembra</t>
  </si>
  <si>
    <t>Semillas de melón para siembra</t>
  </si>
  <si>
    <t>Boldo, fresco o seco, incluso cortado, quebrantado o pulverizado</t>
  </si>
  <si>
    <t>Ají (capsicum frutescens), incluso en trozos o rodajas, triturados o pulverizado, secos</t>
  </si>
  <si>
    <t>Semilla de nabo (nabina) o de colza, incluso quebrantada</t>
  </si>
  <si>
    <t>Cueros y pieles enteras, en bruto, de bovinos y equinos de peso unitario &gt; a 16 kg</t>
  </si>
  <si>
    <t>Los demás flores y capullos, cortados para ramos o adornos, frescos, secos, blanqueados, teñidos, impregnados o preparados de otra forma. (hasta 2006: 06031090) (desde 2007)</t>
  </si>
  <si>
    <t>Kiwis frescos</t>
  </si>
  <si>
    <t>Bulbos, cebollas, tubérculos, raíces y bulbos tuberosos, en reposo vegetativos (total)</t>
  </si>
  <si>
    <t>Las demás grasas de animales bovinos, ovinos o caprinos, excepto fundidas</t>
  </si>
  <si>
    <t>Los demás despojos comestibles de ovinos, caprinos, caballares asnales y mulares, congelados</t>
  </si>
  <si>
    <t>Director y Representante Legal</t>
  </si>
  <si>
    <t>Semillas de lechuga para siembra</t>
  </si>
  <si>
    <t>Habas de soja, incluso quebrantadas (total)</t>
  </si>
  <si>
    <t>Miel natural</t>
  </si>
  <si>
    <t>Aceites esenciales de piperita (menta piperita)</t>
  </si>
  <si>
    <t>Cacahuates(cacahuetes o manies), crudos, con cáscara</t>
  </si>
  <si>
    <t>Bulbos, cebollas, tubérculos, raíces y bulbos tuberosos, en vegetación o en flor (total)</t>
  </si>
  <si>
    <t>Leche en polvo, concentradas o con adición de edulcorante, en polvo, gránulos, contenido materia grasa &lt;= al 1.5% en peso</t>
  </si>
  <si>
    <t xml:space="preserve">Otras </t>
  </si>
  <si>
    <t>Las demás semillas de hortalizas para siembra</t>
  </si>
  <si>
    <t>Mandarinas, clementinas, wilking e híbridas (total)</t>
  </si>
  <si>
    <t>Nueces de nogal con cáscara, frescas o secas</t>
  </si>
  <si>
    <t>Nueces de nogal sin cáscara, frescas o seca, enteras (total)</t>
  </si>
  <si>
    <t>Almendras sin cáscara (total)</t>
  </si>
  <si>
    <t>Las demás patatas (papas) frescas o refrigeradas, excepto para siembra</t>
  </si>
  <si>
    <t>Las demás carnes ovinas en canales o medias canales, congeladas</t>
  </si>
  <si>
    <t>Las demás carnes y despojos comestibles saladas, secas o ahumadas, incluidos la harina y polvo (total)</t>
  </si>
  <si>
    <t>Naranjas, frescas o secas</t>
  </si>
  <si>
    <t>Néctar y jugo de manzana (total)</t>
  </si>
  <si>
    <t>Región Metropolitana</t>
  </si>
  <si>
    <t>Cerezas en conservas al natural (total)</t>
  </si>
  <si>
    <t>Salvados de trigo, moyuelos y demás residuos del cernido</t>
  </si>
  <si>
    <t>Las demás hojas para chapado, contrachapado de espesor &lt;= a 6 mm</t>
  </si>
  <si>
    <t>Carne bovina los demás cortes (trozos) sin deshuesar, congeladas</t>
  </si>
  <si>
    <t>La Araucanía</t>
  </si>
  <si>
    <t>Semillas para siembra</t>
  </si>
  <si>
    <t>Fruta fresca</t>
  </si>
  <si>
    <t>Frutas procesadas</t>
  </si>
  <si>
    <t>Carne de ave</t>
  </si>
  <si>
    <t>Maderas aserradas</t>
  </si>
  <si>
    <t>Maderas elaboradas</t>
  </si>
  <si>
    <t>Hortalizas y tubérculos frescos</t>
  </si>
  <si>
    <t>Flores bulbos y musgos</t>
  </si>
  <si>
    <t>Fruta procesada</t>
  </si>
  <si>
    <t>Carne porcina</t>
  </si>
  <si>
    <t>Celulosa</t>
  </si>
  <si>
    <t>Carne ovina</t>
  </si>
  <si>
    <t>Carne bovina</t>
  </si>
  <si>
    <t>Otras carnes y subproductos</t>
  </si>
  <si>
    <t>Hortalizas procesadas</t>
  </si>
  <si>
    <t>Las demás plantas vivas (incluidas las raíces) esquejes e injertos; micelios</t>
  </si>
  <si>
    <t>Carne y despojos comestibles de conejo o liebre frescos, refrigerados o congelados</t>
  </si>
  <si>
    <t>Maderas en plaquitas</t>
  </si>
  <si>
    <t>Jugos de frutas y hortalizas</t>
  </si>
  <si>
    <t>Oleaginosas</t>
  </si>
  <si>
    <t>Maderas en bruto</t>
  </si>
  <si>
    <t>Lana  esquilada y  peinada</t>
  </si>
  <si>
    <t xml:space="preserve"> Arica y Parinacota</t>
  </si>
  <si>
    <t>Tarapacá</t>
  </si>
  <si>
    <t>Antofagasta</t>
  </si>
  <si>
    <t>Atacama</t>
  </si>
  <si>
    <t xml:space="preserve">Metropolitana de Santiago </t>
  </si>
  <si>
    <t>Los Lagos</t>
  </si>
  <si>
    <t>Magallanes</t>
  </si>
  <si>
    <t xml:space="preserve">Aysén del Gral. Carlos Ibañez Del Campo </t>
  </si>
  <si>
    <t>Canadá</t>
  </si>
  <si>
    <t>Aguardiente de uva (pisco y similares)</t>
  </si>
  <si>
    <t>Las demás carnes y despojos comestibles, frescas, refrigeradas o congeladas</t>
  </si>
  <si>
    <t>Arica y Parinacota</t>
  </si>
  <si>
    <t>Bio Bio</t>
  </si>
  <si>
    <t>Los Ríos</t>
  </si>
  <si>
    <t>Lana esquilada y peinada</t>
  </si>
  <si>
    <t xml:space="preserve"> Fruta fresca</t>
  </si>
  <si>
    <t>Lana  esquilada y peinada</t>
  </si>
  <si>
    <t>Semillas de plantas herbáceas usadas principalmente por sus flores, para siembra</t>
  </si>
  <si>
    <t>Las demás preparaciones alimenticias nencop</t>
  </si>
  <si>
    <t>Despojos comestibles lenguas de bovinos congeladas</t>
  </si>
  <si>
    <t>Principales productos  silvoagropecuarios exportados Región de Los Ríos</t>
  </si>
  <si>
    <t>Metropolitana de Santiago</t>
  </si>
  <si>
    <t xml:space="preserve">Aysén </t>
  </si>
  <si>
    <t>Avance mensual enero - noviembre de 2010</t>
  </si>
  <si>
    <t>Diciembre 2010</t>
  </si>
  <si>
    <t>ene-nov</t>
  </si>
  <si>
    <t>enero-noviembre</t>
  </si>
  <si>
    <t>Venezuela</t>
  </si>
  <si>
    <t>Hortalizas  procesadas</t>
  </si>
  <si>
    <t>Frutas  procesadas</t>
  </si>
  <si>
    <t>Los demás azúcares, incluidos el azúcar invertido (total)</t>
  </si>
  <si>
    <t>Las demás maderas aserradas de pino insigne, de espesor superior a 6 mm</t>
  </si>
  <si>
    <t>Lana esquilada, desgrasada sin carbonizar</t>
  </si>
  <si>
    <t>07112000</t>
  </si>
  <si>
    <t>08081000</t>
  </si>
  <si>
    <t>08061000</t>
  </si>
  <si>
    <t>08094010</t>
  </si>
  <si>
    <t>02071200</t>
  </si>
  <si>
    <t>02071400</t>
  </si>
  <si>
    <t>08023200</t>
  </si>
  <si>
    <t>08093020</t>
  </si>
  <si>
    <t>08021200</t>
  </si>
  <si>
    <t>08082010</t>
  </si>
  <si>
    <t>01061910</t>
  </si>
  <si>
    <t>04029910</t>
  </si>
  <si>
    <t>06011000</t>
  </si>
  <si>
    <t>08112020</t>
  </si>
  <si>
    <t>08111000</t>
  </si>
  <si>
    <t>08119000</t>
  </si>
  <si>
    <t>02109000</t>
  </si>
  <si>
    <t>08112010</t>
  </si>
  <si>
    <t>02032900</t>
  </si>
  <si>
    <t>08132000</t>
  </si>
  <si>
    <t>02064900</t>
  </si>
  <si>
    <t>07129020</t>
  </si>
  <si>
    <t>08104000</t>
  </si>
  <si>
    <t>08109000</t>
  </si>
  <si>
    <t>08055010</t>
  </si>
  <si>
    <t>08052000</t>
  </si>
  <si>
    <t>08051000</t>
  </si>
  <si>
    <t>04090000</t>
  </si>
  <si>
    <t>08093010</t>
  </si>
  <si>
    <t>08092000</t>
  </si>
  <si>
    <t>06029000</t>
  </si>
  <si>
    <t>08023100</t>
  </si>
  <si>
    <t>08105000</t>
  </si>
  <si>
    <t>08044000</t>
  </si>
  <si>
    <t>08062000</t>
  </si>
  <si>
    <t>09042000</t>
  </si>
  <si>
    <t>02072700</t>
  </si>
  <si>
    <t>07031010</t>
  </si>
  <si>
    <t>08133000</t>
  </si>
  <si>
    <t>04022118</t>
  </si>
  <si>
    <t>02013000</t>
  </si>
  <si>
    <t>02012000</t>
  </si>
  <si>
    <t>02062100</t>
  </si>
  <si>
    <t>07019000</t>
  </si>
  <si>
    <t>06049100</t>
  </si>
  <si>
    <t>06012000</t>
  </si>
  <si>
    <t>06031990</t>
  </si>
  <si>
    <t>06031930</t>
  </si>
  <si>
    <t>04069000</t>
  </si>
  <si>
    <t>04021000</t>
  </si>
  <si>
    <t>04041000</t>
  </si>
  <si>
    <t>04051000</t>
  </si>
  <si>
    <t>02043000</t>
  </si>
  <si>
    <t>02081000</t>
  </si>
  <si>
    <t>02044200</t>
  </si>
  <si>
    <t>07123910</t>
  </si>
  <si>
    <t>02044300</t>
  </si>
  <si>
    <t>02044100</t>
  </si>
  <si>
    <t>05040000</t>
  </si>
  <si>
    <t>02023000</t>
  </si>
  <si>
    <t>02022000</t>
  </si>
  <si>
    <t>02069000</t>
  </si>
  <si>
    <t>02089000</t>
  </si>
  <si>
    <t>Bulbos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</si>
</sst>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 numFmtId="227" formatCode="[$-C0A]dddd\,\ dd&quot; de &quot;mmmm&quot; de &quot;yyyy"/>
  </numFmts>
  <fonts count="60">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4"/>
      <name val="Arial"/>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50">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87" applyFont="1" applyProtection="1">
      <alignment/>
      <protection/>
    </xf>
    <xf numFmtId="0" fontId="7" fillId="0" borderId="0" xfId="87" applyFont="1" applyBorder="1" applyProtection="1">
      <alignment/>
      <protection/>
    </xf>
    <xf numFmtId="0" fontId="8" fillId="0" borderId="0" xfId="87" applyFont="1" applyBorder="1" applyAlignment="1" applyProtection="1">
      <alignment horizontal="centerContinuous" vertical="center"/>
      <protection/>
    </xf>
    <xf numFmtId="0" fontId="9" fillId="0" borderId="0" xfId="87" applyFont="1" applyBorder="1" applyAlignment="1" applyProtection="1">
      <alignment horizontal="centerContinuous" vertical="center"/>
      <protection/>
    </xf>
    <xf numFmtId="0" fontId="8" fillId="0" borderId="0" xfId="87" applyFont="1" applyBorder="1" applyProtection="1">
      <alignment/>
      <protection/>
    </xf>
    <xf numFmtId="0" fontId="9" fillId="0" borderId="10" xfId="87" applyFont="1" applyBorder="1" applyAlignment="1" applyProtection="1">
      <alignment horizontal="left"/>
      <protection/>
    </xf>
    <xf numFmtId="0" fontId="9" fillId="0" borderId="10" xfId="87" applyFont="1" applyBorder="1" applyProtection="1">
      <alignment/>
      <protection/>
    </xf>
    <xf numFmtId="0" fontId="9" fillId="0" borderId="10" xfId="87" applyFont="1" applyBorder="1" applyAlignment="1" applyProtection="1">
      <alignment horizontal="right"/>
      <protection/>
    </xf>
    <xf numFmtId="0" fontId="8" fillId="0" borderId="0" xfId="87" applyFont="1" applyBorder="1" applyAlignment="1" applyProtection="1">
      <alignment horizontal="left"/>
      <protection/>
    </xf>
    <xf numFmtId="0" fontId="8" fillId="0" borderId="0" xfId="87" applyFont="1" applyBorder="1" applyAlignment="1" applyProtection="1">
      <alignment horizontal="right"/>
      <protection/>
    </xf>
    <xf numFmtId="0" fontId="9" fillId="0" borderId="0" xfId="87" applyFont="1" applyBorder="1" applyAlignment="1" applyProtection="1">
      <alignment horizontal="left"/>
      <protection/>
    </xf>
    <xf numFmtId="0" fontId="8" fillId="0" borderId="11" xfId="87" applyFont="1" applyBorder="1" applyAlignment="1" applyProtection="1">
      <alignment horizontal="left"/>
      <protection/>
    </xf>
    <xf numFmtId="0" fontId="8" fillId="0" borderId="11" xfId="87" applyFont="1" applyBorder="1" applyProtection="1">
      <alignment/>
      <protection/>
    </xf>
    <xf numFmtId="0" fontId="8" fillId="0" borderId="11" xfId="87"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89"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89"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89" applyFont="1" applyBorder="1" applyAlignment="1">
      <alignment horizontal="center"/>
    </xf>
    <xf numFmtId="9" fontId="0" fillId="0" borderId="0" xfId="8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89"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89" applyNumberFormat="1" applyFont="1" applyBorder="1" applyAlignment="1">
      <alignment horizontal="center"/>
    </xf>
    <xf numFmtId="208" fontId="0" fillId="0" borderId="0" xfId="89" applyNumberFormat="1" applyFont="1" applyAlignment="1">
      <alignment horizontal="center"/>
    </xf>
    <xf numFmtId="208" fontId="0" fillId="0" borderId="13" xfId="89" applyNumberFormat="1" applyFont="1" applyBorder="1" applyAlignment="1">
      <alignment horizontal="center"/>
    </xf>
    <xf numFmtId="208" fontId="0" fillId="0" borderId="0" xfId="89"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89"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0" fontId="10" fillId="0" borderId="0" xfId="0" applyFont="1" applyFill="1" applyBorder="1" applyAlignment="1">
      <alignment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89"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8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8"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10" xfId="87" applyFont="1" applyBorder="1" applyAlignment="1" applyProtection="1">
      <alignment horizontal="left"/>
      <protection/>
    </xf>
    <xf numFmtId="0" fontId="3" fillId="0" borderId="10" xfId="87" applyFont="1" applyBorder="1" applyProtection="1">
      <alignment/>
      <protection/>
    </xf>
    <xf numFmtId="0" fontId="3" fillId="0" borderId="10" xfId="87" applyFont="1" applyBorder="1" applyAlignment="1" applyProtection="1">
      <alignment horizontal="right"/>
      <protection/>
    </xf>
    <xf numFmtId="0" fontId="0" fillId="0" borderId="0" xfId="87" applyFont="1" applyBorder="1" applyProtection="1">
      <alignment/>
      <protection/>
    </xf>
    <xf numFmtId="0" fontId="0" fillId="0" borderId="0" xfId="87" applyFont="1" applyBorder="1" applyAlignment="1" applyProtection="1">
      <alignment horizontal="center"/>
      <protection/>
    </xf>
    <xf numFmtId="0" fontId="0" fillId="0" borderId="0" xfId="87" applyFont="1" applyBorder="1" applyAlignment="1" applyProtection="1">
      <alignment horizontal="left"/>
      <protection/>
    </xf>
    <xf numFmtId="0" fontId="0" fillId="0" borderId="0" xfId="0" applyFont="1" applyAlignment="1">
      <alignment vertical="top"/>
    </xf>
    <xf numFmtId="0" fontId="0" fillId="0" borderId="0" xfId="87"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59" fillId="37" borderId="0" xfId="0" applyFont="1" applyFill="1" applyAlignment="1">
      <alignment/>
    </xf>
    <xf numFmtId="3" fontId="59" fillId="37" borderId="0" xfId="0" applyNumberFormat="1" applyFont="1" applyFill="1" applyAlignment="1">
      <alignment/>
    </xf>
    <xf numFmtId="211" fontId="0" fillId="0" borderId="0" xfId="48" applyNumberFormat="1" applyFont="1" applyFill="1" applyAlignment="1">
      <alignment/>
    </xf>
    <xf numFmtId="16" fontId="10" fillId="0" borderId="0" xfId="0" applyNumberFormat="1" applyFont="1" applyFill="1" applyBorder="1" applyAlignment="1">
      <alignment horizontal="center" vertical="distributed"/>
    </xf>
    <xf numFmtId="9" fontId="0" fillId="0" borderId="0" xfId="89" applyFont="1" applyFill="1" applyAlignment="1">
      <alignment horizontal="center"/>
    </xf>
    <xf numFmtId="9" fontId="0" fillId="0" borderId="0" xfId="8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0" fontId="10" fillId="0" borderId="0" xfId="0" applyFont="1" applyAlignment="1" applyProtection="1">
      <alignment/>
      <protection/>
    </xf>
    <xf numFmtId="0" fontId="5"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0" fillId="0" borderId="0" xfId="0" applyAlignment="1" applyProtection="1">
      <alignment horizontal="centerContinuous"/>
      <protection/>
    </xf>
    <xf numFmtId="0" fontId="12" fillId="0" borderId="0" xfId="0" applyFont="1" applyAlignment="1" applyProtection="1">
      <alignment horizontal="centerContinuous"/>
      <protection/>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208" fontId="0" fillId="0" borderId="0" xfId="89" applyNumberFormat="1" applyFont="1" applyAlignment="1">
      <alignment/>
    </xf>
    <xf numFmtId="211" fontId="0" fillId="0" borderId="0" xfId="48" applyNumberFormat="1" applyFont="1" applyFill="1" applyAlignment="1">
      <alignment/>
    </xf>
    <xf numFmtId="4" fontId="0" fillId="0" borderId="0" xfId="0" applyNumberFormat="1" applyFill="1" applyAlignment="1">
      <alignment/>
    </xf>
    <xf numFmtId="9" fontId="3" fillId="0" borderId="10" xfId="89" applyFont="1" applyFill="1" applyBorder="1" applyAlignment="1">
      <alignment horizontal="center"/>
    </xf>
    <xf numFmtId="0" fontId="6" fillId="0" borderId="0" xfId="0" applyFont="1" applyFill="1" applyAlignment="1">
      <alignment/>
    </xf>
    <xf numFmtId="211" fontId="6" fillId="0" borderId="0" xfId="48" applyNumberFormat="1" applyFont="1" applyFill="1" applyAlignment="1">
      <alignment/>
    </xf>
    <xf numFmtId="211" fontId="6" fillId="0" borderId="0" xfId="48" applyNumberFormat="1" applyFont="1" applyAlignment="1">
      <alignment/>
    </xf>
    <xf numFmtId="222" fontId="0" fillId="0" borderId="0" xfId="48" applyNumberFormat="1" applyFont="1" applyAlignment="1">
      <alignment/>
    </xf>
    <xf numFmtId="171" fontId="0" fillId="0" borderId="0" xfId="48" applyFont="1" applyFill="1" applyAlignment="1">
      <alignment/>
    </xf>
    <xf numFmtId="211" fontId="0" fillId="0" borderId="0" xfId="48" applyNumberFormat="1" applyFont="1" applyBorder="1" applyAlignment="1">
      <alignment/>
    </xf>
    <xf numFmtId="3" fontId="0" fillId="0" borderId="0" xfId="0" applyNumberFormat="1" applyFont="1" applyAlignment="1">
      <alignment/>
    </xf>
    <xf numFmtId="211" fontId="0" fillId="0" borderId="0" xfId="0" applyNumberFormat="1" applyFont="1" applyAlignment="1">
      <alignment/>
    </xf>
    <xf numFmtId="222" fontId="0" fillId="0" borderId="0" xfId="0" applyNumberFormat="1" applyFont="1" applyAlignment="1">
      <alignment/>
    </xf>
    <xf numFmtId="211" fontId="0" fillId="0" borderId="13" xfId="48" applyNumberFormat="1" applyFont="1" applyBorder="1" applyAlignment="1">
      <alignment/>
    </xf>
    <xf numFmtId="211" fontId="0" fillId="0" borderId="0" xfId="48" applyNumberFormat="1" applyFont="1" applyBorder="1" applyAlignment="1">
      <alignment/>
    </xf>
    <xf numFmtId="211" fontId="0" fillId="0" borderId="0" xfId="0" applyNumberFormat="1" applyFill="1" applyBorder="1" applyAlignment="1">
      <alignment/>
    </xf>
    <xf numFmtId="211" fontId="0" fillId="0" borderId="0" xfId="0" applyNumberFormat="1" applyAlignment="1">
      <alignment/>
    </xf>
    <xf numFmtId="211" fontId="0" fillId="0" borderId="0" xfId="48" applyNumberFormat="1" applyFont="1" applyAlignment="1">
      <alignment horizontal="center"/>
    </xf>
    <xf numFmtId="208" fontId="0" fillId="0" borderId="0" xfId="89" applyNumberFormat="1" applyFont="1" applyAlignment="1">
      <alignment horizontal="center"/>
    </xf>
    <xf numFmtId="208" fontId="0" fillId="0" borderId="10" xfId="89" applyNumberFormat="1" applyFont="1" applyBorder="1" applyAlignment="1">
      <alignment horizontal="center"/>
    </xf>
    <xf numFmtId="0" fontId="0" fillId="0" borderId="0" xfId="0" applyNumberFormat="1" applyBorder="1" applyAlignment="1">
      <alignment/>
    </xf>
    <xf numFmtId="222" fontId="41" fillId="0" borderId="0" xfId="59" applyNumberFormat="1" applyFont="1" applyAlignment="1">
      <alignment/>
    </xf>
    <xf numFmtId="222" fontId="41" fillId="0" borderId="0" xfId="60" applyNumberFormat="1" applyFont="1" applyAlignment="1">
      <alignment/>
    </xf>
    <xf numFmtId="222" fontId="41" fillId="0" borderId="0" xfId="61" applyNumberFormat="1" applyFont="1" applyAlignment="1">
      <alignment/>
    </xf>
    <xf numFmtId="0" fontId="41" fillId="0" borderId="0" xfId="82">
      <alignment/>
      <protection/>
    </xf>
    <xf numFmtId="222" fontId="41" fillId="0" borderId="0" xfId="62" applyNumberFormat="1" applyFont="1" applyAlignment="1">
      <alignment/>
    </xf>
    <xf numFmtId="222" fontId="41" fillId="0" borderId="0" xfId="64" applyNumberFormat="1" applyFont="1" applyAlignment="1">
      <alignment/>
    </xf>
    <xf numFmtId="222" fontId="41" fillId="0" borderId="0" xfId="65" applyNumberFormat="1" applyFont="1" applyAlignment="1">
      <alignment/>
    </xf>
    <xf numFmtId="222" fontId="41" fillId="0" borderId="0" xfId="66" applyNumberFormat="1" applyFont="1" applyAlignment="1">
      <alignment/>
    </xf>
    <xf numFmtId="222" fontId="41" fillId="0" borderId="0" xfId="50" applyNumberFormat="1" applyFont="1" applyAlignment="1">
      <alignment/>
    </xf>
    <xf numFmtId="222" fontId="41" fillId="0" borderId="0" xfId="51" applyNumberFormat="1" applyFont="1" applyAlignment="1">
      <alignment/>
    </xf>
    <xf numFmtId="222" fontId="41" fillId="0" borderId="0" xfId="52" applyNumberFormat="1" applyFont="1" applyAlignment="1">
      <alignment/>
    </xf>
    <xf numFmtId="222" fontId="41" fillId="0" borderId="0" xfId="53" applyNumberFormat="1" applyFont="1" applyAlignment="1">
      <alignment/>
    </xf>
    <xf numFmtId="222" fontId="41" fillId="0" borderId="0" xfId="54" applyNumberFormat="1" applyFont="1" applyAlignment="1">
      <alignment/>
    </xf>
    <xf numFmtId="2" fontId="0" fillId="0" borderId="0" xfId="0" applyNumberFormat="1" applyAlignment="1">
      <alignment/>
    </xf>
    <xf numFmtId="1" fontId="0" fillId="0" borderId="0" xfId="0" applyNumberFormat="1" applyAlignment="1">
      <alignment/>
    </xf>
    <xf numFmtId="1" fontId="0" fillId="34" borderId="0" xfId="0" applyNumberFormat="1" applyFont="1" applyFill="1" applyAlignment="1">
      <alignment/>
    </xf>
    <xf numFmtId="1" fontId="0" fillId="0" borderId="0" xfId="0" applyNumberFormat="1" applyFont="1" applyAlignment="1">
      <alignment/>
    </xf>
    <xf numFmtId="1" fontId="3" fillId="0" borderId="0" xfId="0" applyNumberFormat="1" applyFont="1" applyAlignment="1">
      <alignment/>
    </xf>
    <xf numFmtId="0" fontId="59" fillId="0" borderId="0" xfId="0" applyFont="1" applyAlignment="1">
      <alignment/>
    </xf>
    <xf numFmtId="0" fontId="59" fillId="34" borderId="0" xfId="0" applyFont="1" applyFill="1" applyAlignment="1">
      <alignment/>
    </xf>
    <xf numFmtId="9" fontId="59" fillId="0" borderId="0" xfId="0" applyNumberFormat="1" applyFont="1" applyAlignment="1">
      <alignment/>
    </xf>
    <xf numFmtId="1" fontId="59" fillId="0" borderId="0" xfId="0" applyNumberFormat="1" applyFont="1" applyAlignment="1">
      <alignment/>
    </xf>
    <xf numFmtId="1" fontId="59" fillId="34" borderId="0" xfId="0" applyNumberFormat="1" applyFont="1" applyFill="1" applyAlignment="1">
      <alignment/>
    </xf>
    <xf numFmtId="211" fontId="59" fillId="0" borderId="0" xfId="48" applyNumberFormat="1" applyFont="1" applyAlignment="1">
      <alignment/>
    </xf>
    <xf numFmtId="222" fontId="59" fillId="0" borderId="0" xfId="48" applyNumberFormat="1" applyFont="1" applyAlignment="1">
      <alignment/>
    </xf>
    <xf numFmtId="211" fontId="59" fillId="34" borderId="0" xfId="48" applyNumberFormat="1" applyFont="1" applyFill="1" applyAlignment="1">
      <alignment/>
    </xf>
    <xf numFmtId="3" fontId="0" fillId="0" borderId="0" xfId="0" applyNumberFormat="1" applyFont="1" applyBorder="1" applyAlignment="1">
      <alignment/>
    </xf>
    <xf numFmtId="0" fontId="41" fillId="0" borderId="0" xfId="76">
      <alignment/>
      <protection/>
    </xf>
    <xf numFmtId="222" fontId="41" fillId="0" borderId="0" xfId="56" applyNumberFormat="1" applyFont="1" applyAlignment="1">
      <alignment/>
    </xf>
    <xf numFmtId="222" fontId="41" fillId="0" borderId="0" xfId="58" applyNumberFormat="1" applyFont="1" applyAlignment="1">
      <alignment/>
    </xf>
    <xf numFmtId="211" fontId="3" fillId="0" borderId="10" xfId="48" applyNumberFormat="1" applyFont="1" applyBorder="1" applyAlignment="1">
      <alignment/>
    </xf>
    <xf numFmtId="0" fontId="3" fillId="0" borderId="0" xfId="0" applyFont="1" applyFill="1" applyBorder="1" applyAlignment="1">
      <alignment horizontal="center" vertical="center" wrapText="1"/>
    </xf>
    <xf numFmtId="222" fontId="0" fillId="0" borderId="0" xfId="50" applyNumberFormat="1" applyFont="1" applyAlignment="1">
      <alignment/>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17" fontId="5" fillId="0" borderId="0" xfId="0" applyNumberFormat="1" applyFont="1" applyBorder="1" applyAlignment="1">
      <alignment horizontal="center"/>
    </xf>
    <xf numFmtId="0" fontId="9" fillId="0" borderId="0" xfId="87"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xf>
    <xf numFmtId="0" fontId="0"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horizontal="center" vertical="center"/>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2" xfId="59"/>
    <cellStyle name="Millares 3" xfId="60"/>
    <cellStyle name="Millares 4" xfId="61"/>
    <cellStyle name="Millares 5" xfId="62"/>
    <cellStyle name="Millares 6" xfId="63"/>
    <cellStyle name="Millares 7" xfId="64"/>
    <cellStyle name="Millares 8" xfId="65"/>
    <cellStyle name="Millares 9" xfId="66"/>
    <cellStyle name="Currency" xfId="67"/>
    <cellStyle name="Currency [0]" xfId="68"/>
    <cellStyle name="Neutral" xfId="69"/>
    <cellStyle name="Normal 10" xfId="70"/>
    <cellStyle name="Normal 11" xfId="71"/>
    <cellStyle name="Normal 12" xfId="72"/>
    <cellStyle name="Normal 13" xfId="73"/>
    <cellStyle name="Normal 14" xfId="74"/>
    <cellStyle name="Normal 15" xfId="75"/>
    <cellStyle name="Normal 16" xfId="76"/>
    <cellStyle name="Normal 17" xfId="77"/>
    <cellStyle name="Normal 18" xfId="78"/>
    <cellStyle name="Normal 2" xfId="79"/>
    <cellStyle name="Normal 3" xfId="80"/>
    <cellStyle name="Normal 4" xfId="81"/>
    <cellStyle name="Normal 5" xfId="82"/>
    <cellStyle name="Normal 6" xfId="83"/>
    <cellStyle name="Normal 7" xfId="84"/>
    <cellStyle name="Normal 8" xfId="85"/>
    <cellStyle name="Normal 9" xfId="86"/>
    <cellStyle name="Normal_indice" xfId="87"/>
    <cellStyle name="Notas" xfId="88"/>
    <cellStyle name="Percent" xfId="89"/>
    <cellStyle name="Salida" xfId="90"/>
    <cellStyle name="Texto de advertencia" xfId="91"/>
    <cellStyle name="Texto explicativo" xfId="92"/>
    <cellStyle name="Título" xfId="93"/>
    <cellStyle name="Título 1" xfId="94"/>
    <cellStyle name="Título 2" xfId="95"/>
    <cellStyle name="Título 3" xfId="96"/>
    <cellStyle name="Total"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noviembre 2010</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4814949"/>
        <c:axId val="22007950"/>
      </c:bar3DChart>
      <c:catAx>
        <c:axId val="248149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007950"/>
        <c:crosses val="autoZero"/>
        <c:auto val="1"/>
        <c:lblOffset val="100"/>
        <c:tickLblSkip val="1"/>
        <c:noMultiLvlLbl val="0"/>
      </c:catAx>
      <c:valAx>
        <c:axId val="220079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1494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28</xdr:row>
      <xdr:rowOff>142875</xdr:rowOff>
    </xdr:from>
    <xdr:to>
      <xdr:col>7</xdr:col>
      <xdr:colOff>9525</xdr:colOff>
      <xdr:row>30</xdr:row>
      <xdr:rowOff>133350</xdr:rowOff>
    </xdr:to>
    <xdr:pic>
      <xdr:nvPicPr>
        <xdr:cNvPr id="1" name="Picture 142"/>
        <xdr:cNvPicPr preferRelativeResize="1">
          <a:picLocks noChangeAspect="1"/>
        </xdr:cNvPicPr>
      </xdr:nvPicPr>
      <xdr:blipFill>
        <a:blip r:embed="rId1"/>
        <a:stretch>
          <a:fillRect/>
        </a:stretch>
      </xdr:blipFill>
      <xdr:spPr>
        <a:xfrm>
          <a:off x="4581525" y="7200900"/>
          <a:ext cx="762000" cy="381000"/>
        </a:xfrm>
        <a:prstGeom prst="rect">
          <a:avLst/>
        </a:prstGeom>
        <a:noFill/>
        <a:ln w="9525" cmpd="sng">
          <a:noFill/>
        </a:ln>
      </xdr:spPr>
    </xdr:pic>
    <xdr:clientData/>
  </xdr:twoCellAnchor>
  <xdr:twoCellAnchor editAs="oneCell">
    <xdr:from>
      <xdr:col>0</xdr:col>
      <xdr:colOff>9525</xdr:colOff>
      <xdr:row>0</xdr:row>
      <xdr:rowOff>0</xdr:rowOff>
    </xdr:from>
    <xdr:to>
      <xdr:col>1</xdr:col>
      <xdr:colOff>314325</xdr:colOff>
      <xdr:row>5</xdr:row>
      <xdr:rowOff>238125</xdr:rowOff>
    </xdr:to>
    <xdr:pic>
      <xdr:nvPicPr>
        <xdr:cNvPr id="2" name="0 Imagen" descr="Nuevo Logo de Gobierno Piñera.jpg"/>
        <xdr:cNvPicPr preferRelativeResize="1">
          <a:picLocks noChangeAspect="1"/>
        </xdr:cNvPicPr>
      </xdr:nvPicPr>
      <xdr:blipFill>
        <a:blip r:embed="rId2"/>
        <a:stretch>
          <a:fillRect/>
        </a:stretch>
      </xdr:blipFill>
      <xdr:spPr>
        <a:xfrm>
          <a:off x="9525" y="0"/>
          <a:ext cx="1066800" cy="13239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0.802</cdr:x>
      <cdr:y>1</cdr:y>
    </cdr:to>
    <cdr:sp>
      <cdr:nvSpPr>
        <cdr:cNvPr id="1" name="1 CuadroTexto"/>
        <cdr:cNvSpPr txBox="1">
          <a:spLocks noChangeArrowheads="1"/>
        </cdr:cNvSpPr>
      </cdr:nvSpPr>
      <cdr:spPr>
        <a:xfrm>
          <a:off x="0" y="3695700"/>
          <a:ext cx="4676775"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6208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0.57125</cdr:y>
    </cdr:from>
    <cdr:to>
      <cdr:x>0.50325</cdr:x>
      <cdr:y>0.635</cdr:y>
    </cdr:to>
    <cdr:sp>
      <cdr:nvSpPr>
        <cdr:cNvPr id="1" name="Text Box 1"/>
        <cdr:cNvSpPr txBox="1">
          <a:spLocks noChangeArrowheads="1"/>
        </cdr:cNvSpPr>
      </cdr:nvSpPr>
      <cdr:spPr>
        <a:xfrm>
          <a:off x="-314324" y="0"/>
          <a:ext cx="26003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524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6291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9258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53390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0.57125</cdr:y>
    </cdr:from>
    <cdr:to>
      <cdr:x>0.50225</cdr:x>
      <cdr:y>0.635</cdr:y>
    </cdr:to>
    <cdr:sp>
      <cdr:nvSpPr>
        <cdr:cNvPr id="1" name="Text Box 1"/>
        <cdr:cNvSpPr txBox="1">
          <a:spLocks noChangeArrowheads="1"/>
        </cdr:cNvSpPr>
      </cdr:nvSpPr>
      <cdr:spPr>
        <a:xfrm>
          <a:off x="-76199" y="0"/>
          <a:ext cx="2809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95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543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44725" y="0"/>
          <a:ext cx="2495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4292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84"/>
  <sheetViews>
    <sheetView view="pageBreakPreview" zoomScaleSheetLayoutView="100" workbookViewId="0" topLeftCell="A1">
      <selection activeCell="K19" sqref="K19"/>
    </sheetView>
  </sheetViews>
  <sheetFormatPr defaultColWidth="11.421875" defaultRowHeight="12.75"/>
  <cols>
    <col min="8" max="8" width="11.421875" style="0" customWidth="1"/>
  </cols>
  <sheetData>
    <row r="1" spans="1:4" ht="15.75">
      <c r="A1" s="148"/>
      <c r="B1" s="148"/>
      <c r="C1" s="148"/>
      <c r="D1" s="148"/>
    </row>
    <row r="2" spans="1:8" ht="18">
      <c r="A2" s="149"/>
      <c r="B2" s="150"/>
      <c r="C2" s="151"/>
      <c r="D2" s="149"/>
      <c r="E2" s="152"/>
      <c r="F2" s="151"/>
      <c r="G2" s="151"/>
      <c r="H2" s="151"/>
    </row>
    <row r="3" spans="1:8" ht="18">
      <c r="A3" s="149"/>
      <c r="B3" s="150"/>
      <c r="C3" s="149"/>
      <c r="D3" s="149"/>
      <c r="E3" s="152"/>
      <c r="F3" s="151"/>
      <c r="G3" s="151"/>
      <c r="H3" s="151"/>
    </row>
    <row r="4" spans="1:8" ht="18">
      <c r="A4" s="149"/>
      <c r="B4" s="149"/>
      <c r="C4" s="151"/>
      <c r="D4" s="151"/>
      <c r="E4" s="149"/>
      <c r="F4" s="151"/>
      <c r="G4" s="151"/>
      <c r="H4" s="151"/>
    </row>
    <row r="5" ht="15.75">
      <c r="A5" s="148"/>
    </row>
    <row r="6" spans="1:7" ht="27" customHeight="1">
      <c r="A6" s="3"/>
      <c r="B6" s="2"/>
      <c r="C6" s="2"/>
      <c r="D6" s="2"/>
      <c r="E6" s="2"/>
      <c r="F6" s="2"/>
      <c r="G6" s="2"/>
    </row>
    <row r="7" spans="1:7" ht="20.25">
      <c r="A7" s="3"/>
      <c r="B7" s="2"/>
      <c r="C7" s="2"/>
      <c r="D7" s="2"/>
      <c r="E7" s="2"/>
      <c r="F7" s="2"/>
      <c r="G7" s="2"/>
    </row>
    <row r="8" spans="1:7" ht="20.25">
      <c r="A8" s="3"/>
      <c r="B8" s="2"/>
      <c r="C8" s="2"/>
      <c r="D8" s="2"/>
      <c r="E8" s="2"/>
      <c r="F8" s="2"/>
      <c r="G8" s="2"/>
    </row>
    <row r="9" spans="1:7" ht="20.25">
      <c r="A9" s="3"/>
      <c r="B9" s="2"/>
      <c r="C9" s="2"/>
      <c r="D9" s="2"/>
      <c r="E9" s="2"/>
      <c r="F9" s="2"/>
      <c r="G9" s="2"/>
    </row>
    <row r="10" spans="1:7" ht="20.25">
      <c r="A10" s="3"/>
      <c r="B10" s="2"/>
      <c r="C10" s="2"/>
      <c r="D10" s="2"/>
      <c r="E10" s="2"/>
      <c r="F10" s="2"/>
      <c r="G10" s="2"/>
    </row>
    <row r="11" spans="1:7" ht="20.25">
      <c r="A11" s="3"/>
      <c r="B11" s="2"/>
      <c r="C11" s="2"/>
      <c r="D11" s="2"/>
      <c r="E11" s="2"/>
      <c r="F11" s="2"/>
      <c r="G11" s="2"/>
    </row>
    <row r="12" spans="1:7" ht="20.25">
      <c r="A12" s="3"/>
      <c r="B12" s="2"/>
      <c r="C12" s="2"/>
      <c r="D12" s="2"/>
      <c r="E12" s="2"/>
      <c r="F12" s="2"/>
      <c r="G12" s="2"/>
    </row>
    <row r="13" spans="1:7" ht="20.25">
      <c r="A13" s="3"/>
      <c r="B13" s="2"/>
      <c r="C13" s="2"/>
      <c r="D13" s="2"/>
      <c r="E13" s="2"/>
      <c r="F13" s="2"/>
      <c r="G13" s="2"/>
    </row>
    <row r="14" spans="1:17" ht="20.25">
      <c r="A14" s="215" t="s">
        <v>214</v>
      </c>
      <c r="B14" s="215"/>
      <c r="C14" s="215"/>
      <c r="D14" s="215"/>
      <c r="E14" s="215"/>
      <c r="F14" s="215"/>
      <c r="G14" s="215"/>
      <c r="H14" s="215"/>
      <c r="J14" s="215"/>
      <c r="K14" s="215"/>
      <c r="L14" s="215"/>
      <c r="M14" s="215"/>
      <c r="N14" s="215"/>
      <c r="O14" s="215"/>
      <c r="P14" s="215"/>
      <c r="Q14" s="215"/>
    </row>
    <row r="15" spans="1:17" ht="20.25">
      <c r="A15" s="216" t="s">
        <v>351</v>
      </c>
      <c r="B15" s="216"/>
      <c r="C15" s="216"/>
      <c r="D15" s="216"/>
      <c r="E15" s="216"/>
      <c r="F15" s="216"/>
      <c r="G15" s="216"/>
      <c r="H15" s="216"/>
      <c r="J15" s="216"/>
      <c r="K15" s="216"/>
      <c r="L15" s="216"/>
      <c r="M15" s="216"/>
      <c r="N15" s="216"/>
      <c r="O15" s="216"/>
      <c r="P15" s="216"/>
      <c r="Q15" s="216"/>
    </row>
    <row r="16" spans="1:7" ht="20.25">
      <c r="A16" s="3"/>
      <c r="B16" s="2"/>
      <c r="C16" s="2"/>
      <c r="D16" s="2"/>
      <c r="E16" s="2"/>
      <c r="F16" s="2"/>
      <c r="G16" s="2"/>
    </row>
    <row r="17" spans="1:7" ht="20.25">
      <c r="A17" s="3"/>
      <c r="B17" s="2"/>
      <c r="C17" s="2"/>
      <c r="D17" s="2"/>
      <c r="E17" s="2"/>
      <c r="F17" s="2"/>
      <c r="G17" s="2"/>
    </row>
    <row r="18" spans="1:7" ht="20.25">
      <c r="A18" s="3"/>
      <c r="G18" s="2"/>
    </row>
    <row r="19" spans="1:7" ht="20.25">
      <c r="A19" s="3"/>
      <c r="G19" s="2"/>
    </row>
    <row r="20" spans="1:7" ht="20.25">
      <c r="A20" s="3"/>
      <c r="G20" s="2"/>
    </row>
    <row r="21" spans="1:7" ht="20.25">
      <c r="A21" s="3"/>
      <c r="G21" s="2"/>
    </row>
    <row r="22" spans="1:7" ht="20.25">
      <c r="A22" s="3"/>
      <c r="G22" s="2"/>
    </row>
    <row r="23" spans="1:7" ht="20.25">
      <c r="A23" s="3"/>
      <c r="B23" s="2"/>
      <c r="C23" s="2"/>
      <c r="D23" s="2"/>
      <c r="E23" s="2"/>
      <c r="F23" s="2"/>
      <c r="G23" s="2"/>
    </row>
    <row r="24" spans="1:7" ht="20.25">
      <c r="A24" s="3"/>
      <c r="B24" s="2"/>
      <c r="C24" s="2"/>
      <c r="D24" s="2"/>
      <c r="E24" s="2"/>
      <c r="F24" s="2"/>
      <c r="G24" s="2"/>
    </row>
    <row r="25" spans="1:7" ht="20.25">
      <c r="A25" s="3"/>
      <c r="B25" s="2"/>
      <c r="C25" s="2"/>
      <c r="D25" s="2"/>
      <c r="E25" s="2"/>
      <c r="F25" s="2"/>
      <c r="G25" s="2"/>
    </row>
    <row r="26" spans="1:7" ht="20.25">
      <c r="A26" s="3"/>
      <c r="B26" s="2"/>
      <c r="C26" s="2"/>
      <c r="D26" s="2"/>
      <c r="E26" s="2"/>
      <c r="F26" s="2"/>
      <c r="G26" s="2"/>
    </row>
    <row r="27" spans="1:7" ht="20.25">
      <c r="A27" s="3"/>
      <c r="B27" s="2"/>
      <c r="C27" s="2"/>
      <c r="D27" s="2"/>
      <c r="E27" s="2"/>
      <c r="F27" s="2"/>
      <c r="G27" s="2"/>
    </row>
    <row r="28" spans="1:8" s="2" customFormat="1" ht="18">
      <c r="A28" s="217" t="s">
        <v>352</v>
      </c>
      <c r="B28" s="217"/>
      <c r="C28" s="217"/>
      <c r="D28" s="217"/>
      <c r="E28" s="217"/>
      <c r="F28" s="217"/>
      <c r="G28" s="217"/>
      <c r="H28" s="217"/>
    </row>
    <row r="29" s="2" customFormat="1" ht="12.75"/>
    <row r="30" spans="1:7" s="2" customFormat="1" ht="18">
      <c r="A30" s="217"/>
      <c r="B30" s="220"/>
      <c r="C30" s="220"/>
      <c r="D30" s="220"/>
      <c r="E30" s="220"/>
      <c r="F30" s="220"/>
      <c r="G30" s="220"/>
    </row>
    <row r="31" s="2" customFormat="1" ht="12.75"/>
    <row r="32" s="2" customFormat="1" ht="20.25">
      <c r="A32" s="4"/>
    </row>
    <row r="33" spans="1:8" ht="12.75">
      <c r="A33" s="2"/>
      <c r="B33" s="2"/>
      <c r="C33" s="2"/>
      <c r="D33" s="2"/>
      <c r="E33" s="2"/>
      <c r="F33" s="2"/>
      <c r="G33" s="2"/>
      <c r="H33" s="2"/>
    </row>
    <row r="39" spans="1:8" ht="12.75">
      <c r="A39" s="219" t="s">
        <v>214</v>
      </c>
      <c r="B39" s="219"/>
      <c r="C39" s="219"/>
      <c r="D39" s="219"/>
      <c r="E39" s="219"/>
      <c r="F39" s="219"/>
      <c r="G39" s="219"/>
      <c r="H39" s="219"/>
    </row>
    <row r="40" spans="1:8" ht="12.75">
      <c r="A40" s="219" t="s">
        <v>351</v>
      </c>
      <c r="B40" s="219"/>
      <c r="C40" s="219"/>
      <c r="D40" s="219"/>
      <c r="E40" s="219"/>
      <c r="F40" s="219"/>
      <c r="G40" s="219"/>
      <c r="H40" s="219"/>
    </row>
    <row r="41" spans="1:8" ht="12.75">
      <c r="A41" s="129"/>
      <c r="B41" s="129"/>
      <c r="C41" s="129"/>
      <c r="D41" s="129"/>
      <c r="E41" s="129"/>
      <c r="F41" s="129"/>
      <c r="G41" s="129"/>
      <c r="H41" s="129"/>
    </row>
    <row r="42" spans="1:8" ht="12.75">
      <c r="A42" s="219" t="s">
        <v>3</v>
      </c>
      <c r="B42" s="219"/>
      <c r="C42" s="219"/>
      <c r="D42" s="219"/>
      <c r="E42" s="219"/>
      <c r="F42" s="219"/>
      <c r="G42" s="219"/>
      <c r="H42" s="219"/>
    </row>
    <row r="43" spans="1:7" ht="12.75">
      <c r="A43" s="129"/>
      <c r="B43" s="129"/>
      <c r="C43" s="129"/>
      <c r="D43" s="129"/>
      <c r="E43" s="129"/>
      <c r="F43" s="129"/>
      <c r="G43" s="129"/>
    </row>
    <row r="44" spans="1:7" ht="12.75">
      <c r="A44" s="129"/>
      <c r="B44" s="129"/>
      <c r="C44" s="129"/>
      <c r="D44" s="129"/>
      <c r="E44" s="129"/>
      <c r="F44" s="129"/>
      <c r="G44" s="129"/>
    </row>
    <row r="45" spans="1:8" ht="12.75">
      <c r="A45" s="218" t="s">
        <v>209</v>
      </c>
      <c r="B45" s="218"/>
      <c r="C45" s="218"/>
      <c r="D45" s="218"/>
      <c r="E45" s="218"/>
      <c r="F45" s="218"/>
      <c r="G45" s="218"/>
      <c r="H45" s="218"/>
    </row>
    <row r="46" spans="1:8" ht="12.75">
      <c r="A46" s="218" t="s">
        <v>2</v>
      </c>
      <c r="B46" s="218"/>
      <c r="C46" s="218"/>
      <c r="D46" s="218"/>
      <c r="E46" s="218"/>
      <c r="F46" s="218"/>
      <c r="G46" s="218"/>
      <c r="H46" s="218"/>
    </row>
    <row r="47" spans="1:7" ht="12.75">
      <c r="A47" s="5"/>
      <c r="B47" s="5"/>
      <c r="C47" s="5"/>
      <c r="D47" s="5"/>
      <c r="E47" s="5"/>
      <c r="F47" s="5"/>
      <c r="G47" s="5"/>
    </row>
    <row r="48" spans="1:7" ht="12.75">
      <c r="A48" s="218"/>
      <c r="B48" s="218"/>
      <c r="C48" s="218"/>
      <c r="D48" s="218"/>
      <c r="E48" s="218"/>
      <c r="F48" s="218"/>
      <c r="G48" s="218"/>
    </row>
    <row r="49" spans="1:7" ht="12.75">
      <c r="A49" s="218"/>
      <c r="B49" s="218"/>
      <c r="C49" s="218"/>
      <c r="D49" s="218"/>
      <c r="E49" s="218"/>
      <c r="F49" s="218"/>
      <c r="G49" s="218"/>
    </row>
    <row r="50" spans="1:7" ht="12.75">
      <c r="A50" s="6"/>
      <c r="B50" s="5"/>
      <c r="C50" s="5"/>
      <c r="D50" s="5"/>
      <c r="E50" s="5"/>
      <c r="F50" s="5"/>
      <c r="G50" s="5"/>
    </row>
    <row r="53" spans="1:7" ht="12.75">
      <c r="A53" s="6"/>
      <c r="B53" s="5"/>
      <c r="C53" s="5"/>
      <c r="D53" s="5"/>
      <c r="E53" s="5"/>
      <c r="F53" s="5"/>
      <c r="G53" s="5"/>
    </row>
    <row r="55" spans="1:8" ht="12.75">
      <c r="A55" s="219" t="s">
        <v>281</v>
      </c>
      <c r="B55" s="219"/>
      <c r="C55" s="219"/>
      <c r="D55" s="219"/>
      <c r="E55" s="219"/>
      <c r="F55" s="219"/>
      <c r="G55" s="219"/>
      <c r="H55" s="219"/>
    </row>
    <row r="56" spans="1:8" ht="12.75">
      <c r="A56" s="218" t="s">
        <v>268</v>
      </c>
      <c r="B56" s="218"/>
      <c r="C56" s="218"/>
      <c r="D56" s="218"/>
      <c r="E56" s="218"/>
      <c r="F56" s="218"/>
      <c r="G56" s="218"/>
      <c r="H56" s="218"/>
    </row>
    <row r="57" spans="1:7" ht="12.75">
      <c r="A57" s="6"/>
      <c r="B57" s="5"/>
      <c r="C57" s="5"/>
      <c r="D57" s="5"/>
      <c r="E57" s="5"/>
      <c r="F57" s="5"/>
      <c r="G57" s="5"/>
    </row>
    <row r="60" spans="1:7" ht="12.75">
      <c r="A60" s="6"/>
      <c r="B60" s="5"/>
      <c r="C60" s="5"/>
      <c r="D60" s="5"/>
      <c r="E60" s="5"/>
      <c r="F60" s="5"/>
      <c r="G60" s="5"/>
    </row>
    <row r="61" spans="1:8" ht="12.75">
      <c r="A61" s="219" t="s">
        <v>236</v>
      </c>
      <c r="B61" s="219"/>
      <c r="C61" s="219"/>
      <c r="D61" s="219"/>
      <c r="E61" s="219"/>
      <c r="F61" s="219"/>
      <c r="G61" s="219"/>
      <c r="H61" s="219"/>
    </row>
    <row r="62" spans="1:7" ht="12.75">
      <c r="A62" s="6"/>
      <c r="B62" s="5"/>
      <c r="C62" s="5"/>
      <c r="D62" s="5"/>
      <c r="E62" s="5"/>
      <c r="F62" s="5"/>
      <c r="G62" s="5"/>
    </row>
    <row r="63" spans="1:7" ht="12.75">
      <c r="A63" s="6"/>
      <c r="B63" s="5"/>
      <c r="C63" s="5"/>
      <c r="D63" s="5"/>
      <c r="E63" s="5"/>
      <c r="F63" s="5"/>
      <c r="G63" s="5"/>
    </row>
    <row r="64" spans="1:7" ht="12.75">
      <c r="A64" s="6"/>
      <c r="B64" s="5"/>
      <c r="C64" s="5"/>
      <c r="D64" s="5"/>
      <c r="E64" s="5"/>
      <c r="F64" s="5"/>
      <c r="G64" s="5"/>
    </row>
    <row r="72" spans="1:7" ht="12.75" customHeight="1">
      <c r="A72" s="5"/>
      <c r="B72" s="1"/>
      <c r="C72" s="5"/>
      <c r="D72" s="5"/>
      <c r="E72" s="5"/>
      <c r="F72" s="5"/>
      <c r="G72" s="5"/>
    </row>
    <row r="73" ht="12.75" customHeight="1">
      <c r="G73" s="5"/>
    </row>
    <row r="74" spans="1:7" ht="12.75">
      <c r="A74" s="5"/>
      <c r="B74" s="5"/>
      <c r="C74" s="5"/>
      <c r="D74" s="5"/>
      <c r="E74" s="5"/>
      <c r="F74" s="5"/>
      <c r="G74" s="5"/>
    </row>
    <row r="75" spans="1:7" ht="12.75">
      <c r="A75" s="7"/>
      <c r="B75" s="5"/>
      <c r="C75" s="5"/>
      <c r="D75" s="5"/>
      <c r="E75" s="5"/>
      <c r="F75" s="5"/>
      <c r="G75" s="5"/>
    </row>
    <row r="76" spans="1:7" ht="12.75">
      <c r="A76" s="5"/>
      <c r="B76" s="5"/>
      <c r="C76" s="5"/>
      <c r="D76" s="5"/>
      <c r="E76" s="5"/>
      <c r="F76" s="5"/>
      <c r="G76" s="5"/>
    </row>
    <row r="78" spans="1:8" ht="12.75">
      <c r="A78" s="218" t="s">
        <v>213</v>
      </c>
      <c r="B78" s="218"/>
      <c r="C78" s="218"/>
      <c r="D78" s="218"/>
      <c r="E78" s="218"/>
      <c r="F78" s="218"/>
      <c r="G78" s="218"/>
      <c r="H78" s="218"/>
    </row>
    <row r="79" spans="1:8" ht="12.75">
      <c r="A79" s="218" t="s">
        <v>212</v>
      </c>
      <c r="B79" s="218"/>
      <c r="C79" s="218"/>
      <c r="D79" s="218"/>
      <c r="E79" s="218"/>
      <c r="F79" s="218"/>
      <c r="G79" s="218"/>
      <c r="H79" s="218"/>
    </row>
    <row r="80" spans="1:8" ht="12.75">
      <c r="A80" s="218" t="s">
        <v>211</v>
      </c>
      <c r="B80" s="218"/>
      <c r="C80" s="218"/>
      <c r="D80" s="218"/>
      <c r="E80" s="218"/>
      <c r="F80" s="218"/>
      <c r="G80" s="218"/>
      <c r="H80" s="218"/>
    </row>
    <row r="81" spans="1:8" ht="12.75">
      <c r="A81" s="218" t="s">
        <v>210</v>
      </c>
      <c r="B81" s="218"/>
      <c r="C81" s="218"/>
      <c r="D81" s="218"/>
      <c r="E81" s="218"/>
      <c r="F81" s="218"/>
      <c r="G81" s="218"/>
      <c r="H81" s="218"/>
    </row>
    <row r="82" spans="1:8" ht="12.75">
      <c r="A82" s="218" t="s">
        <v>4</v>
      </c>
      <c r="B82" s="218"/>
      <c r="C82" s="218"/>
      <c r="D82" s="218"/>
      <c r="E82" s="218"/>
      <c r="F82" s="218"/>
      <c r="G82" s="218"/>
      <c r="H82" s="218"/>
    </row>
    <row r="83" spans="1:8" ht="12.75">
      <c r="A83" s="218" t="s">
        <v>5</v>
      </c>
      <c r="B83" s="218"/>
      <c r="C83" s="218"/>
      <c r="D83" s="218"/>
      <c r="E83" s="218"/>
      <c r="F83" s="218"/>
      <c r="G83" s="218"/>
      <c r="H83" s="218"/>
    </row>
    <row r="84" spans="1:7" ht="12.75">
      <c r="A84" s="218"/>
      <c r="B84" s="218"/>
      <c r="C84" s="218"/>
      <c r="D84" s="218"/>
      <c r="E84" s="218"/>
      <c r="F84" s="218"/>
      <c r="G84" s="218"/>
    </row>
  </sheetData>
  <sheetProtection/>
  <mergeCells count="23">
    <mergeCell ref="A15:H15"/>
    <mergeCell ref="A39:H39"/>
    <mergeCell ref="A40:H40"/>
    <mergeCell ref="A84:G84"/>
    <mergeCell ref="A82:H82"/>
    <mergeCell ref="A49:G49"/>
    <mergeCell ref="A48:G48"/>
    <mergeCell ref="A42:H42"/>
    <mergeCell ref="A30:G30"/>
    <mergeCell ref="A83:H83"/>
    <mergeCell ref="A56:H56"/>
    <mergeCell ref="A61:H61"/>
    <mergeCell ref="A81:H81"/>
    <mergeCell ref="J14:Q14"/>
    <mergeCell ref="J15:Q15"/>
    <mergeCell ref="A28:H28"/>
    <mergeCell ref="A79:H79"/>
    <mergeCell ref="A78:H78"/>
    <mergeCell ref="A80:H80"/>
    <mergeCell ref="A14:H14"/>
    <mergeCell ref="A45:H45"/>
    <mergeCell ref="A46:H46"/>
    <mergeCell ref="A55:H55"/>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B28" sqref="B2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221" t="s">
        <v>6</v>
      </c>
      <c r="B7" s="221"/>
      <c r="C7" s="221"/>
      <c r="D7" s="221"/>
      <c r="E7" s="221"/>
      <c r="F7" s="221"/>
      <c r="G7" s="221"/>
    </row>
    <row r="8" spans="1:7" ht="12.75">
      <c r="A8" s="12"/>
      <c r="B8" s="12"/>
      <c r="C8" s="12"/>
      <c r="D8" s="12"/>
      <c r="E8" s="12"/>
      <c r="F8" s="12"/>
      <c r="G8" s="12"/>
    </row>
    <row r="9" spans="1:7" ht="12.75">
      <c r="A9" s="12"/>
      <c r="B9" s="12"/>
      <c r="C9" s="12"/>
      <c r="D9" s="12"/>
      <c r="E9" s="12"/>
      <c r="F9" s="12"/>
      <c r="G9" s="12"/>
    </row>
    <row r="10" spans="1:7" ht="12.75">
      <c r="A10" s="130" t="s">
        <v>7</v>
      </c>
      <c r="B10" s="131" t="s">
        <v>8</v>
      </c>
      <c r="C10" s="131"/>
      <c r="D10" s="131"/>
      <c r="E10" s="131"/>
      <c r="F10" s="131"/>
      <c r="G10" s="132" t="s">
        <v>9</v>
      </c>
    </row>
    <row r="11" spans="1:7" ht="12.75">
      <c r="A11" s="133"/>
      <c r="B11" s="133"/>
      <c r="C11" s="133"/>
      <c r="D11" s="133"/>
      <c r="E11" s="133"/>
      <c r="F11" s="133"/>
      <c r="G11" s="134"/>
    </row>
    <row r="12" spans="1:7" ht="12.75">
      <c r="A12" s="135" t="s">
        <v>10</v>
      </c>
      <c r="B12" s="136" t="s">
        <v>215</v>
      </c>
      <c r="C12" s="133"/>
      <c r="D12" s="133"/>
      <c r="E12" s="133"/>
      <c r="F12" s="133"/>
      <c r="G12" s="137">
        <v>4</v>
      </c>
    </row>
    <row r="13" spans="1:7" ht="12.75">
      <c r="A13" s="135" t="s">
        <v>11</v>
      </c>
      <c r="B13" s="136" t="s">
        <v>216</v>
      </c>
      <c r="C13" s="133"/>
      <c r="D13" s="133"/>
      <c r="E13" s="133"/>
      <c r="F13" s="133"/>
      <c r="G13" s="137">
        <v>5</v>
      </c>
    </row>
    <row r="14" spans="1:7" ht="12.75">
      <c r="A14" s="135" t="s">
        <v>12</v>
      </c>
      <c r="B14" s="136" t="s">
        <v>217</v>
      </c>
      <c r="C14" s="133"/>
      <c r="D14" s="133"/>
      <c r="E14" s="133"/>
      <c r="F14" s="133"/>
      <c r="G14" s="137">
        <v>6</v>
      </c>
    </row>
    <row r="15" spans="1:7" ht="12.75">
      <c r="A15" s="135" t="s">
        <v>13</v>
      </c>
      <c r="B15" s="136" t="s">
        <v>218</v>
      </c>
      <c r="C15" s="133"/>
      <c r="D15" s="133"/>
      <c r="E15" s="133"/>
      <c r="F15" s="133"/>
      <c r="G15" s="137">
        <v>8</v>
      </c>
    </row>
    <row r="16" spans="1:7" ht="12.75">
      <c r="A16" s="135" t="s">
        <v>14</v>
      </c>
      <c r="B16" s="136" t="s">
        <v>219</v>
      </c>
      <c r="C16" s="133"/>
      <c r="D16" s="133"/>
      <c r="E16" s="133"/>
      <c r="F16" s="133"/>
      <c r="G16" s="137">
        <v>12</v>
      </c>
    </row>
    <row r="17" spans="1:7" ht="12.75">
      <c r="A17" s="135" t="s">
        <v>15</v>
      </c>
      <c r="B17" s="136" t="s">
        <v>220</v>
      </c>
      <c r="C17" s="133"/>
      <c r="D17" s="133"/>
      <c r="E17" s="133"/>
      <c r="F17" s="133"/>
      <c r="G17" s="137">
        <v>13</v>
      </c>
    </row>
    <row r="18" spans="1:7" ht="12.75">
      <c r="A18" s="135" t="s">
        <v>16</v>
      </c>
      <c r="B18" s="136" t="s">
        <v>221</v>
      </c>
      <c r="C18" s="133"/>
      <c r="D18" s="133"/>
      <c r="E18" s="133"/>
      <c r="F18" s="133"/>
      <c r="G18" s="137">
        <v>14</v>
      </c>
    </row>
    <row r="19" spans="1:7" ht="12.75">
      <c r="A19" s="135" t="s">
        <v>17</v>
      </c>
      <c r="B19" s="136" t="s">
        <v>222</v>
      </c>
      <c r="C19" s="133"/>
      <c r="D19" s="133"/>
      <c r="E19" s="133"/>
      <c r="F19" s="133"/>
      <c r="G19" s="137">
        <v>15</v>
      </c>
    </row>
    <row r="20" spans="1:7" ht="12.75">
      <c r="A20" s="135" t="s">
        <v>18</v>
      </c>
      <c r="B20" s="136" t="s">
        <v>223</v>
      </c>
      <c r="C20" s="133"/>
      <c r="D20" s="133"/>
      <c r="E20" s="133"/>
      <c r="F20" s="133"/>
      <c r="G20" s="137">
        <v>16</v>
      </c>
    </row>
    <row r="21" spans="1:7" ht="12.75">
      <c r="A21" s="135" t="s">
        <v>19</v>
      </c>
      <c r="B21" s="136" t="s">
        <v>224</v>
      </c>
      <c r="C21" s="133"/>
      <c r="D21" s="133"/>
      <c r="E21" s="133"/>
      <c r="F21" s="133"/>
      <c r="G21" s="137">
        <v>17</v>
      </c>
    </row>
    <row r="22" spans="1:7" ht="12.75">
      <c r="A22" s="135" t="s">
        <v>20</v>
      </c>
      <c r="B22" s="136" t="s">
        <v>225</v>
      </c>
      <c r="C22" s="133"/>
      <c r="D22" s="133"/>
      <c r="E22" s="133"/>
      <c r="F22" s="133"/>
      <c r="G22" s="137">
        <v>18</v>
      </c>
    </row>
    <row r="23" spans="1:7" ht="12.75">
      <c r="A23" s="135" t="s">
        <v>21</v>
      </c>
      <c r="B23" s="136" t="s">
        <v>226</v>
      </c>
      <c r="C23" s="133"/>
      <c r="D23" s="133"/>
      <c r="E23" s="133"/>
      <c r="F23" s="133"/>
      <c r="G23" s="137">
        <v>19</v>
      </c>
    </row>
    <row r="24" spans="1:7" ht="12.75">
      <c r="A24" s="135" t="s">
        <v>22</v>
      </c>
      <c r="B24" s="136" t="s">
        <v>227</v>
      </c>
      <c r="C24" s="133"/>
      <c r="D24" s="133"/>
      <c r="E24" s="133"/>
      <c r="F24" s="133"/>
      <c r="G24" s="137">
        <v>20</v>
      </c>
    </row>
    <row r="25" spans="1:7" ht="12.75">
      <c r="A25" s="135" t="s">
        <v>23</v>
      </c>
      <c r="B25" s="136" t="s">
        <v>228</v>
      </c>
      <c r="C25" s="133"/>
      <c r="D25" s="133"/>
      <c r="E25" s="133"/>
      <c r="F25" s="133"/>
      <c r="G25" s="137">
        <v>21</v>
      </c>
    </row>
    <row r="26" spans="1:7" ht="12.75">
      <c r="A26" s="135" t="s">
        <v>24</v>
      </c>
      <c r="B26" s="136" t="s">
        <v>229</v>
      </c>
      <c r="C26" s="133"/>
      <c r="D26" s="133"/>
      <c r="E26" s="133"/>
      <c r="F26" s="133"/>
      <c r="G26" s="137">
        <v>22</v>
      </c>
    </row>
    <row r="27" spans="1:7" ht="12.75">
      <c r="A27" s="135" t="s">
        <v>25</v>
      </c>
      <c r="B27" s="136" t="s">
        <v>348</v>
      </c>
      <c r="C27" s="133"/>
      <c r="D27" s="133"/>
      <c r="E27" s="133"/>
      <c r="F27" s="133"/>
      <c r="G27" s="137">
        <v>23</v>
      </c>
    </row>
    <row r="28" spans="1:7" ht="12.75">
      <c r="A28" s="135" t="s">
        <v>185</v>
      </c>
      <c r="B28" s="136" t="s">
        <v>230</v>
      </c>
      <c r="C28" s="133"/>
      <c r="D28" s="133"/>
      <c r="E28" s="133"/>
      <c r="F28" s="133"/>
      <c r="G28" s="137">
        <v>24</v>
      </c>
    </row>
    <row r="29" spans="1:7" ht="12.75">
      <c r="A29" s="135" t="s">
        <v>197</v>
      </c>
      <c r="B29" s="136" t="s">
        <v>231</v>
      </c>
      <c r="C29" s="133"/>
      <c r="D29" s="133"/>
      <c r="E29" s="133"/>
      <c r="F29" s="133"/>
      <c r="G29" s="137">
        <v>25</v>
      </c>
    </row>
    <row r="30" spans="1:7" ht="12.75">
      <c r="A30" s="135" t="s">
        <v>198</v>
      </c>
      <c r="B30" s="136" t="s">
        <v>232</v>
      </c>
      <c r="C30" s="133"/>
      <c r="D30" s="133"/>
      <c r="E30" s="133"/>
      <c r="F30" s="133"/>
      <c r="G30" s="137">
        <v>26</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26</v>
      </c>
      <c r="B35" s="14" t="s">
        <v>8</v>
      </c>
      <c r="C35" s="14"/>
      <c r="D35" s="14"/>
      <c r="E35" s="14"/>
      <c r="F35" s="14"/>
      <c r="G35" s="15" t="s">
        <v>9</v>
      </c>
    </row>
    <row r="36" spans="1:7" ht="12.75">
      <c r="A36" s="18"/>
      <c r="B36" s="12"/>
      <c r="C36" s="12"/>
      <c r="D36" s="12"/>
      <c r="E36" s="12"/>
      <c r="F36" s="12"/>
      <c r="G36" s="17"/>
    </row>
    <row r="37" spans="1:7" s="2" customFormat="1" ht="12.75">
      <c r="A37" s="135" t="s">
        <v>10</v>
      </c>
      <c r="B37" s="135" t="s">
        <v>233</v>
      </c>
      <c r="C37" s="133"/>
      <c r="D37" s="133"/>
      <c r="E37" s="133"/>
      <c r="F37" s="133"/>
      <c r="G37" s="137">
        <v>4</v>
      </c>
    </row>
    <row r="38" spans="1:7" ht="12.75">
      <c r="A38" s="19"/>
      <c r="B38" s="19"/>
      <c r="C38" s="20"/>
      <c r="D38" s="20"/>
      <c r="E38" s="20"/>
      <c r="F38" s="20"/>
      <c r="G38" s="21"/>
    </row>
    <row r="39" spans="1:7" ht="12.75">
      <c r="A39" s="16"/>
      <c r="B39" s="12"/>
      <c r="C39" s="12"/>
      <c r="D39" s="12"/>
      <c r="E39" s="12"/>
      <c r="F39" s="12"/>
      <c r="G39" s="17"/>
    </row>
    <row r="40" spans="1:7" ht="81.75" customHeight="1">
      <c r="A40" s="222" t="s">
        <v>168</v>
      </c>
      <c r="B40" s="222"/>
      <c r="C40" s="222"/>
      <c r="D40" s="222"/>
      <c r="E40" s="222"/>
      <c r="F40" s="222"/>
      <c r="G40" s="22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G23" sqref="G23"/>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3.00390625" style="42" bestFit="1"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4" customFormat="1" ht="15.75" customHeight="1">
      <c r="A1" s="223" t="s">
        <v>27</v>
      </c>
      <c r="B1" s="223"/>
      <c r="C1" s="223"/>
      <c r="D1" s="223"/>
      <c r="E1" s="223"/>
      <c r="F1" s="223"/>
      <c r="G1" s="93"/>
      <c r="P1" s="93"/>
      <c r="Q1" s="93"/>
      <c r="R1" s="93"/>
      <c r="S1" s="93"/>
      <c r="T1" s="93"/>
      <c r="W1" s="95"/>
      <c r="X1" s="95"/>
      <c r="Y1" s="95"/>
      <c r="Z1" s="93"/>
    </row>
    <row r="2" spans="1:26" s="94" customFormat="1" ht="15.75" customHeight="1">
      <c r="A2" s="224" t="s">
        <v>0</v>
      </c>
      <c r="B2" s="224"/>
      <c r="C2" s="224"/>
      <c r="D2" s="224"/>
      <c r="E2" s="224"/>
      <c r="F2" s="224"/>
      <c r="G2" s="93"/>
      <c r="P2" s="93"/>
      <c r="Q2" s="93"/>
      <c r="R2" s="93"/>
      <c r="S2" s="93"/>
      <c r="T2" s="93"/>
      <c r="W2" s="95"/>
      <c r="Z2" s="93"/>
    </row>
    <row r="3" spans="1:26" s="94" customFormat="1" ht="15.75" customHeight="1">
      <c r="A3" s="224" t="s">
        <v>28</v>
      </c>
      <c r="B3" s="224"/>
      <c r="C3" s="224"/>
      <c r="D3" s="224"/>
      <c r="E3" s="224"/>
      <c r="F3" s="224"/>
      <c r="G3" s="93"/>
      <c r="P3" s="93"/>
      <c r="Q3" s="93"/>
      <c r="R3" s="93"/>
      <c r="S3" s="93"/>
      <c r="T3" s="93"/>
      <c r="V3" s="73"/>
      <c r="W3" s="95"/>
      <c r="X3" s="95"/>
      <c r="Y3" s="95"/>
      <c r="Z3" s="93"/>
    </row>
    <row r="4" spans="1:26" s="94" customFormat="1" ht="15.75" customHeight="1">
      <c r="A4" s="225"/>
      <c r="B4" s="225"/>
      <c r="C4" s="225"/>
      <c r="D4" s="225"/>
      <c r="E4" s="225"/>
      <c r="F4" s="225"/>
      <c r="G4" s="93"/>
      <c r="I4" s="95"/>
      <c r="P4" s="93"/>
      <c r="Q4" s="93"/>
      <c r="R4" s="93"/>
      <c r="S4" s="93"/>
      <c r="T4" s="93"/>
      <c r="Z4" s="93"/>
    </row>
    <row r="5" spans="1:26" s="5" customFormat="1" ht="12.75">
      <c r="A5" s="23" t="s">
        <v>29</v>
      </c>
      <c r="B5" s="24">
        <v>2009</v>
      </c>
      <c r="C5" s="25">
        <v>2009</v>
      </c>
      <c r="D5" s="25">
        <v>2010</v>
      </c>
      <c r="E5" s="26" t="s">
        <v>30</v>
      </c>
      <c r="F5" s="26" t="s">
        <v>31</v>
      </c>
      <c r="P5" s="22"/>
      <c r="Q5" s="22"/>
      <c r="R5" s="22"/>
      <c r="S5" s="22"/>
      <c r="T5" s="22"/>
      <c r="Z5" s="22"/>
    </row>
    <row r="6" spans="1:26" s="5" customFormat="1" ht="12.75">
      <c r="A6" s="27"/>
      <c r="B6" s="27" t="s">
        <v>32</v>
      </c>
      <c r="C6" s="25" t="s">
        <v>353</v>
      </c>
      <c r="D6" s="25" t="str">
        <f>+C6</f>
        <v>ene-nov</v>
      </c>
      <c r="E6" s="26" t="s">
        <v>243</v>
      </c>
      <c r="F6" s="28">
        <v>2010</v>
      </c>
      <c r="P6" s="22"/>
      <c r="Q6" s="22"/>
      <c r="R6" s="22"/>
      <c r="S6" s="22"/>
      <c r="T6" s="22"/>
      <c r="W6" s="29"/>
      <c r="X6" s="30"/>
      <c r="Y6" s="31"/>
      <c r="Z6" s="22"/>
    </row>
    <row r="7" spans="1:21" ht="12.75">
      <c r="A7" t="s">
        <v>33</v>
      </c>
      <c r="B7" s="60">
        <v>8651.801</v>
      </c>
      <c r="C7" s="60">
        <v>8620.077</v>
      </c>
      <c r="D7" s="60">
        <v>6818.004</v>
      </c>
      <c r="E7" s="34">
        <f aca="true" t="shared" si="0" ref="E7:E20">+(D7-C7)/C7</f>
        <v>-0.20905532514384728</v>
      </c>
      <c r="F7" s="34">
        <f aca="true" t="shared" si="1" ref="F7:F23">+D7/$D$23</f>
        <v>0.0006101706382624555</v>
      </c>
      <c r="G7" s="33"/>
      <c r="Q7" s="32"/>
      <c r="S7" t="str">
        <f>+A7</f>
        <v>Región de Arica y Parinacota</v>
      </c>
      <c r="T7" s="47">
        <f>+D7</f>
        <v>6818.004</v>
      </c>
      <c r="U7" s="33"/>
    </row>
    <row r="8" spans="1:21" ht="12.75">
      <c r="A8" s="2" t="s">
        <v>34</v>
      </c>
      <c r="B8" s="47">
        <v>4938.636</v>
      </c>
      <c r="C8" s="47">
        <v>4499.443</v>
      </c>
      <c r="D8" s="47">
        <v>5910.306</v>
      </c>
      <c r="E8" s="34">
        <f t="shared" si="0"/>
        <v>0.31356392335673533</v>
      </c>
      <c r="F8" s="34">
        <f t="shared" si="1"/>
        <v>0.0005289370883834067</v>
      </c>
      <c r="I8" s="33"/>
      <c r="J8" s="33"/>
      <c r="K8" s="33"/>
      <c r="O8">
        <v>1</v>
      </c>
      <c r="P8" s="5" t="s">
        <v>235</v>
      </c>
      <c r="Q8" s="47">
        <f>+T24</f>
        <v>3630180.653</v>
      </c>
      <c r="R8" s="33"/>
      <c r="S8" t="str">
        <f aca="true" t="shared" si="2" ref="S8:S22">+A8</f>
        <v>Región de Tarapacá</v>
      </c>
      <c r="T8" s="47">
        <f aca="true" t="shared" si="3" ref="T8:T22">+D8</f>
        <v>5910.306</v>
      </c>
      <c r="U8" s="33"/>
    </row>
    <row r="9" spans="1:21" ht="12.75">
      <c r="A9" s="2" t="s">
        <v>35</v>
      </c>
      <c r="B9" s="47">
        <v>3027.388</v>
      </c>
      <c r="C9" s="47">
        <v>2459.993</v>
      </c>
      <c r="D9" s="47">
        <v>3113.312</v>
      </c>
      <c r="E9" s="34">
        <f t="shared" si="0"/>
        <v>0.2655775849768678</v>
      </c>
      <c r="F9" s="34">
        <f t="shared" si="1"/>
        <v>0.0002786228301054329</v>
      </c>
      <c r="I9" s="33"/>
      <c r="J9" s="33"/>
      <c r="K9" s="33"/>
      <c r="O9">
        <v>2</v>
      </c>
      <c r="P9" s="5" t="s">
        <v>170</v>
      </c>
      <c r="Q9" s="47">
        <f aca="true" t="shared" si="4" ref="Q9:Q14">+T25</f>
        <v>1903384.32</v>
      </c>
      <c r="R9" s="33"/>
      <c r="S9" t="str">
        <f t="shared" si="2"/>
        <v>Región de Antofagasta</v>
      </c>
      <c r="T9" s="47">
        <f t="shared" si="3"/>
        <v>3113.312</v>
      </c>
      <c r="U9" s="33"/>
    </row>
    <row r="10" spans="1:21" ht="12.75">
      <c r="A10" s="2" t="s">
        <v>36</v>
      </c>
      <c r="B10" s="47">
        <v>228188.389</v>
      </c>
      <c r="C10" s="47">
        <v>166482.555</v>
      </c>
      <c r="D10" s="47">
        <v>188800.092</v>
      </c>
      <c r="E10" s="34">
        <f t="shared" si="0"/>
        <v>0.1340533066662751</v>
      </c>
      <c r="F10" s="34">
        <f t="shared" si="1"/>
        <v>0.016896480647363998</v>
      </c>
      <c r="G10" s="33"/>
      <c r="I10" s="33"/>
      <c r="J10" s="33"/>
      <c r="K10" s="33"/>
      <c r="O10">
        <v>3</v>
      </c>
      <c r="P10" s="5" t="s">
        <v>171</v>
      </c>
      <c r="Q10" s="47">
        <f t="shared" si="4"/>
        <v>1861952.215</v>
      </c>
      <c r="R10" s="33"/>
      <c r="S10" t="str">
        <f t="shared" si="2"/>
        <v>Región de Atacama</v>
      </c>
      <c r="T10" s="47">
        <f t="shared" si="3"/>
        <v>188800.092</v>
      </c>
      <c r="U10" s="33"/>
    </row>
    <row r="11" spans="1:21" ht="12.75">
      <c r="A11" s="2" t="s">
        <v>37</v>
      </c>
      <c r="B11" s="47">
        <v>484855.289</v>
      </c>
      <c r="C11" s="47">
        <v>423668.494</v>
      </c>
      <c r="D11" s="47">
        <v>475440.373</v>
      </c>
      <c r="E11" s="34">
        <f t="shared" si="0"/>
        <v>0.12219902998026569</v>
      </c>
      <c r="F11" s="34">
        <f t="shared" si="1"/>
        <v>0.042549073871055214</v>
      </c>
      <c r="I11" s="33"/>
      <c r="J11" s="33"/>
      <c r="K11" s="33"/>
      <c r="O11">
        <v>4</v>
      </c>
      <c r="P11" s="5" t="s">
        <v>172</v>
      </c>
      <c r="Q11" s="47">
        <f t="shared" si="4"/>
        <v>1209278.604</v>
      </c>
      <c r="R11" s="33"/>
      <c r="S11" t="str">
        <f t="shared" si="2"/>
        <v>Región de Coquimbo</v>
      </c>
      <c r="T11" s="47">
        <f t="shared" si="3"/>
        <v>475440.373</v>
      </c>
      <c r="U11" s="33"/>
    </row>
    <row r="12" spans="1:21" ht="12.75">
      <c r="A12" s="2" t="s">
        <v>38</v>
      </c>
      <c r="B12" s="47">
        <v>1173156.69</v>
      </c>
      <c r="C12" s="47">
        <v>1105871.305</v>
      </c>
      <c r="D12" s="47">
        <v>1117474.499</v>
      </c>
      <c r="E12" s="34">
        <f t="shared" si="0"/>
        <v>0.010492354713915047</v>
      </c>
      <c r="F12" s="34">
        <f t="shared" si="1"/>
        <v>0.10000729367375669</v>
      </c>
      <c r="I12" s="33"/>
      <c r="J12" s="33"/>
      <c r="K12" s="33"/>
      <c r="O12">
        <v>5</v>
      </c>
      <c r="P12" s="5" t="s">
        <v>173</v>
      </c>
      <c r="Q12" s="47">
        <f t="shared" si="4"/>
        <v>1117474.499</v>
      </c>
      <c r="R12" s="33"/>
      <c r="S12" t="str">
        <f t="shared" si="2"/>
        <v>Región de Valparaíso</v>
      </c>
      <c r="T12" s="47">
        <f t="shared" si="3"/>
        <v>1117474.499</v>
      </c>
      <c r="U12" s="33"/>
    </row>
    <row r="13" spans="1:22" ht="12.75">
      <c r="A13" s="2" t="s">
        <v>39</v>
      </c>
      <c r="B13" s="47">
        <v>1750115.127</v>
      </c>
      <c r="C13" s="47">
        <v>1624742.627</v>
      </c>
      <c r="D13" s="47">
        <v>1861952.215</v>
      </c>
      <c r="E13" s="34">
        <f t="shared" si="0"/>
        <v>0.14599825477466222</v>
      </c>
      <c r="F13" s="34">
        <f t="shared" si="1"/>
        <v>0.1666336029490072</v>
      </c>
      <c r="I13" s="33"/>
      <c r="J13" s="33"/>
      <c r="K13" s="33"/>
      <c r="O13">
        <v>6</v>
      </c>
      <c r="P13" s="5" t="s">
        <v>174</v>
      </c>
      <c r="Q13" s="47">
        <f t="shared" si="4"/>
        <v>475440.373</v>
      </c>
      <c r="R13" s="33"/>
      <c r="S13" t="str">
        <f t="shared" si="2"/>
        <v>Región Metropolitana de Santiago</v>
      </c>
      <c r="T13" s="47">
        <f t="shared" si="3"/>
        <v>1861952.215</v>
      </c>
      <c r="U13" s="33"/>
      <c r="V13" s="33"/>
    </row>
    <row r="14" spans="1:21" ht="12.75">
      <c r="A14" s="2" t="s">
        <v>40</v>
      </c>
      <c r="B14" s="47">
        <v>1827120.829</v>
      </c>
      <c r="C14" s="47">
        <v>1702966.282</v>
      </c>
      <c r="D14" s="47">
        <v>1903384.32</v>
      </c>
      <c r="E14" s="34">
        <f t="shared" si="0"/>
        <v>0.1176876137351498</v>
      </c>
      <c r="F14" s="34">
        <f t="shared" si="1"/>
        <v>0.170341528898069</v>
      </c>
      <c r="I14" s="33"/>
      <c r="J14" s="33"/>
      <c r="K14" s="33"/>
      <c r="O14">
        <v>7</v>
      </c>
      <c r="P14" s="5" t="s">
        <v>305</v>
      </c>
      <c r="Q14" s="47">
        <f t="shared" si="4"/>
        <v>417254.557</v>
      </c>
      <c r="R14" s="33"/>
      <c r="S14" t="str">
        <f t="shared" si="2"/>
        <v>Región del Libertador Bernardo O'Higgins</v>
      </c>
      <c r="T14" s="47">
        <f t="shared" si="3"/>
        <v>1903384.32</v>
      </c>
      <c r="U14" s="33"/>
    </row>
    <row r="15" spans="1:21" ht="12.75">
      <c r="A15" s="2" t="s">
        <v>41</v>
      </c>
      <c r="B15" s="47">
        <v>1151154.681</v>
      </c>
      <c r="C15" s="47">
        <v>1050526.186</v>
      </c>
      <c r="D15" s="47">
        <v>1209278.604</v>
      </c>
      <c r="E15" s="34">
        <f t="shared" si="0"/>
        <v>0.1511170498323971</v>
      </c>
      <c r="F15" s="34">
        <f t="shared" si="1"/>
        <v>0.108223212781895</v>
      </c>
      <c r="I15" s="33"/>
      <c r="J15" s="33"/>
      <c r="K15" s="33"/>
      <c r="O15">
        <v>8</v>
      </c>
      <c r="P15" s="43" t="s">
        <v>169</v>
      </c>
      <c r="Q15" s="33">
        <f>+T40</f>
        <v>547209.9689999999</v>
      </c>
      <c r="S15" t="str">
        <f t="shared" si="2"/>
        <v>Región del Maule</v>
      </c>
      <c r="T15" s="47">
        <f t="shared" si="3"/>
        <v>1209278.604</v>
      </c>
      <c r="U15" s="33"/>
    </row>
    <row r="16" spans="1:22" ht="12.75">
      <c r="A16" s="2" t="s">
        <v>244</v>
      </c>
      <c r="B16" s="47">
        <v>3365255.025</v>
      </c>
      <c r="C16" s="47">
        <v>3077298.742</v>
      </c>
      <c r="D16" s="47">
        <v>3630180.653</v>
      </c>
      <c r="E16" s="34">
        <f t="shared" si="0"/>
        <v>0.1796646856069198</v>
      </c>
      <c r="F16" s="34">
        <f t="shared" si="1"/>
        <v>0.3248794876108943</v>
      </c>
      <c r="I16" s="33"/>
      <c r="J16" s="33"/>
      <c r="K16" s="33"/>
      <c r="O16">
        <v>9</v>
      </c>
      <c r="P16" s="57"/>
      <c r="Q16" s="47"/>
      <c r="S16" t="str">
        <f t="shared" si="2"/>
        <v>Región del Bío Bío</v>
      </c>
      <c r="T16" s="47">
        <f t="shared" si="3"/>
        <v>3630180.653</v>
      </c>
      <c r="V16" s="33"/>
    </row>
    <row r="17" spans="1:21" ht="12.75">
      <c r="A17" s="2" t="s">
        <v>43</v>
      </c>
      <c r="B17" s="47">
        <v>340281.828</v>
      </c>
      <c r="C17" s="47">
        <v>312553.394</v>
      </c>
      <c r="D17" s="47">
        <v>417254.557</v>
      </c>
      <c r="E17" s="34">
        <f t="shared" si="0"/>
        <v>0.3349864855410913</v>
      </c>
      <c r="F17" s="34">
        <f t="shared" si="1"/>
        <v>0.037341790847087816</v>
      </c>
      <c r="H17" s="69"/>
      <c r="I17" s="69"/>
      <c r="J17" s="69"/>
      <c r="K17" s="33"/>
      <c r="O17">
        <v>10</v>
      </c>
      <c r="Q17" s="33"/>
      <c r="S17" t="str">
        <f t="shared" si="2"/>
        <v>Región de La Araucanía</v>
      </c>
      <c r="T17" s="47">
        <f t="shared" si="3"/>
        <v>417254.557</v>
      </c>
      <c r="U17" s="42"/>
    </row>
    <row r="18" spans="1:21" ht="12.75">
      <c r="A18" s="2" t="s">
        <v>44</v>
      </c>
      <c r="B18" s="47">
        <v>17751.403</v>
      </c>
      <c r="C18" s="47">
        <v>14284.299</v>
      </c>
      <c r="D18" s="47">
        <v>14867.021</v>
      </c>
      <c r="E18" s="34">
        <f t="shared" si="0"/>
        <v>0.04079458151919109</v>
      </c>
      <c r="F18" s="34">
        <f t="shared" si="1"/>
        <v>0.0013305095879426487</v>
      </c>
      <c r="I18" s="33"/>
      <c r="J18" s="33"/>
      <c r="K18" s="33"/>
      <c r="P18" s="2"/>
      <c r="Q18" s="33">
        <f>SUM(Q8:Q17)</f>
        <v>11162175.19</v>
      </c>
      <c r="S18" t="str">
        <f t="shared" si="2"/>
        <v>Región de Los Ríos</v>
      </c>
      <c r="T18" s="47">
        <f t="shared" si="3"/>
        <v>14867.021</v>
      </c>
      <c r="U18" s="42"/>
    </row>
    <row r="19" spans="1:21" ht="12.75">
      <c r="A19" s="2" t="s">
        <v>45</v>
      </c>
      <c r="B19" s="47">
        <v>312802.842</v>
      </c>
      <c r="C19" s="47">
        <v>298836.634</v>
      </c>
      <c r="D19" s="47">
        <v>265913.187</v>
      </c>
      <c r="E19" s="34">
        <f t="shared" si="0"/>
        <v>-0.11017205808843383</v>
      </c>
      <c r="F19" s="34">
        <f t="shared" si="1"/>
        <v>0.0237976421008544</v>
      </c>
      <c r="I19" s="33"/>
      <c r="J19" s="33"/>
      <c r="K19" s="33"/>
      <c r="P19" s="2"/>
      <c r="Q19" s="33"/>
      <c r="S19" t="str">
        <f t="shared" si="2"/>
        <v>Región de Los Lagos</v>
      </c>
      <c r="T19" s="47">
        <f t="shared" si="3"/>
        <v>265913.187</v>
      </c>
      <c r="U19" s="33"/>
    </row>
    <row r="20" spans="1:21" ht="12.75">
      <c r="A20" s="2" t="s">
        <v>46</v>
      </c>
      <c r="B20" s="47">
        <v>3035.046</v>
      </c>
      <c r="C20" s="47">
        <v>2827.77</v>
      </c>
      <c r="D20" s="47">
        <v>2301.704</v>
      </c>
      <c r="E20" s="34">
        <f t="shared" si="0"/>
        <v>-0.1860356393907566</v>
      </c>
      <c r="F20" s="34">
        <f t="shared" si="1"/>
        <v>0.000205988761340012</v>
      </c>
      <c r="I20" s="33"/>
      <c r="J20" s="33"/>
      <c r="K20" s="33"/>
      <c r="Q20" s="33"/>
      <c r="S20" t="str">
        <f t="shared" si="2"/>
        <v>Región Aysén del Gral. Carlos Ibañez Del Campo</v>
      </c>
      <c r="T20" s="47">
        <f t="shared" si="3"/>
        <v>2301.704</v>
      </c>
      <c r="U20" s="33"/>
    </row>
    <row r="21" spans="1:21" ht="12.75">
      <c r="A21" s="2" t="s">
        <v>47</v>
      </c>
      <c r="B21" s="47">
        <v>46987.042</v>
      </c>
      <c r="C21" s="47">
        <v>45096.572</v>
      </c>
      <c r="D21" s="47">
        <v>59486.343</v>
      </c>
      <c r="E21" s="34">
        <f>+(D21-C21)/C21</f>
        <v>0.319087912047949</v>
      </c>
      <c r="F21" s="34">
        <f t="shared" si="1"/>
        <v>0.005323672423220837</v>
      </c>
      <c r="G21" s="33"/>
      <c r="I21" s="33"/>
      <c r="J21" s="33"/>
      <c r="K21" s="33"/>
      <c r="P21" s="64"/>
      <c r="Q21" s="33"/>
      <c r="S21" t="str">
        <f t="shared" si="2"/>
        <v>Región de Magallanes</v>
      </c>
      <c r="T21" s="47">
        <f t="shared" si="3"/>
        <v>59486.343</v>
      </c>
      <c r="U21" s="33"/>
    </row>
    <row r="22" spans="1:21" ht="12.75">
      <c r="A22" s="2" t="s">
        <v>48</v>
      </c>
      <c r="B22" s="47">
        <v>14840.98399999912</v>
      </c>
      <c r="C22" s="47">
        <v>14419.627000000686</v>
      </c>
      <c r="D22" s="47">
        <v>11754.809999998392</v>
      </c>
      <c r="E22" s="34">
        <f>+(D22-C22)/C22</f>
        <v>-0.18480484966789834</v>
      </c>
      <c r="F22" s="34">
        <f t="shared" si="1"/>
        <v>0.001051985290761477</v>
      </c>
      <c r="G22" s="33"/>
      <c r="I22" s="33"/>
      <c r="J22" s="33"/>
      <c r="K22" s="33"/>
      <c r="Q22" s="33"/>
      <c r="S22" t="str">
        <f t="shared" si="2"/>
        <v>Otras operaciones</v>
      </c>
      <c r="T22" s="47">
        <f t="shared" si="3"/>
        <v>11754.809999998392</v>
      </c>
      <c r="U22" s="33"/>
    </row>
    <row r="23" spans="1:21" s="1" customFormat="1" ht="12.75">
      <c r="A23" s="35" t="s">
        <v>49</v>
      </c>
      <c r="B23" s="58">
        <f>SUM(B7:B22)</f>
        <v>10732163</v>
      </c>
      <c r="C23" s="58">
        <f>SUM(C7:C22)</f>
        <v>9855154</v>
      </c>
      <c r="D23" s="58">
        <f>SUM(D7:D22)</f>
        <v>11173930</v>
      </c>
      <c r="E23" s="37">
        <f>+(D23-C23)/C23</f>
        <v>0.1338158693410575</v>
      </c>
      <c r="F23" s="37">
        <f t="shared" si="1"/>
        <v>1</v>
      </c>
      <c r="G23" s="36"/>
      <c r="H23" s="36"/>
      <c r="I23" s="36"/>
      <c r="J23" s="33"/>
      <c r="K23" s="33"/>
      <c r="P23" s="2"/>
      <c r="Q23" s="33"/>
      <c r="R23" s="1" t="s">
        <v>176</v>
      </c>
      <c r="S23"/>
      <c r="U23" s="36"/>
    </row>
    <row r="24" spans="1:20" s="40" customFormat="1" ht="12.75">
      <c r="A24" s="38"/>
      <c r="B24" s="39"/>
      <c r="C24" s="39"/>
      <c r="D24" s="39"/>
      <c r="E24" s="39"/>
      <c r="F24" s="39"/>
      <c r="G24" s="75"/>
      <c r="H24" s="75"/>
      <c r="I24" s="75"/>
      <c r="J24" s="75"/>
      <c r="K24" s="33"/>
      <c r="P24" s="2"/>
      <c r="Q24" s="33"/>
      <c r="R24" s="40">
        <v>1</v>
      </c>
      <c r="S24" s="72" t="s">
        <v>244</v>
      </c>
      <c r="T24" s="90">
        <v>3630180.653</v>
      </c>
    </row>
    <row r="25" spans="1:20" s="40" customFormat="1" ht="12.75">
      <c r="A25" s="41" t="s">
        <v>237</v>
      </c>
      <c r="B25" s="41"/>
      <c r="C25" s="41"/>
      <c r="D25" s="41"/>
      <c r="E25" s="41"/>
      <c r="F25" s="41"/>
      <c r="G25" s="89"/>
      <c r="H25" s="89"/>
      <c r="I25" s="89"/>
      <c r="J25" s="89"/>
      <c r="R25" s="40">
        <v>2</v>
      </c>
      <c r="S25" s="88" t="s">
        <v>40</v>
      </c>
      <c r="T25" s="87">
        <v>1903384.32</v>
      </c>
    </row>
    <row r="26" spans="1:20" ht="12.75">
      <c r="A26" s="41" t="s">
        <v>241</v>
      </c>
      <c r="B26" s="33"/>
      <c r="C26" s="120"/>
      <c r="D26" s="120"/>
      <c r="E26" s="120"/>
      <c r="F26" s="120"/>
      <c r="G26" s="33"/>
      <c r="H26" s="33"/>
      <c r="I26" s="33"/>
      <c r="J26" s="33"/>
      <c r="R26" s="40">
        <v>3</v>
      </c>
      <c r="S26" s="88" t="s">
        <v>39</v>
      </c>
      <c r="T26" s="87">
        <v>1861952.215</v>
      </c>
    </row>
    <row r="27" spans="2:20" ht="12.75">
      <c r="B27" s="121"/>
      <c r="C27" s="121"/>
      <c r="D27" s="121"/>
      <c r="F27" s="120"/>
      <c r="G27" s="33"/>
      <c r="H27" s="33"/>
      <c r="I27" s="33"/>
      <c r="J27" s="33"/>
      <c r="R27" s="40">
        <v>4</v>
      </c>
      <c r="S27" s="88" t="s">
        <v>41</v>
      </c>
      <c r="T27" s="87">
        <v>1209278.604</v>
      </c>
    </row>
    <row r="28" spans="2:20" ht="12.75">
      <c r="B28" s="33"/>
      <c r="C28" s="33"/>
      <c r="D28" s="33"/>
      <c r="G28" s="33"/>
      <c r="H28" s="75"/>
      <c r="I28" s="75"/>
      <c r="J28" s="75"/>
      <c r="R28" s="40">
        <v>5</v>
      </c>
      <c r="S28" s="88" t="s">
        <v>38</v>
      </c>
      <c r="T28" s="87">
        <v>1117474.499</v>
      </c>
    </row>
    <row r="29" spans="8:20" ht="12.75">
      <c r="H29" s="33"/>
      <c r="I29" s="33"/>
      <c r="J29" s="33"/>
      <c r="R29" s="40">
        <v>6</v>
      </c>
      <c r="S29" s="126" t="s">
        <v>37</v>
      </c>
      <c r="T29" s="127">
        <v>475440.373</v>
      </c>
    </row>
    <row r="30" spans="18:20" ht="12.75">
      <c r="R30" s="40">
        <v>7</v>
      </c>
      <c r="S30" s="126" t="s">
        <v>43</v>
      </c>
      <c r="T30" s="127">
        <v>417254.557</v>
      </c>
    </row>
    <row r="31" spans="18:20" ht="12.75">
      <c r="R31" s="40"/>
      <c r="S31" t="s">
        <v>45</v>
      </c>
      <c r="T31" s="47">
        <v>265913.187</v>
      </c>
    </row>
    <row r="32" spans="10:20" ht="12.75">
      <c r="J32" s="124"/>
      <c r="R32" s="125"/>
      <c r="S32" s="72" t="s">
        <v>36</v>
      </c>
      <c r="T32" s="90">
        <v>188800.092</v>
      </c>
    </row>
    <row r="33" spans="10:20" ht="12.75">
      <c r="J33" s="123"/>
      <c r="R33" s="40"/>
      <c r="S33" t="s">
        <v>47</v>
      </c>
      <c r="T33" s="33">
        <v>59486.343</v>
      </c>
    </row>
    <row r="34" spans="10:20" ht="12.75">
      <c r="J34" s="124"/>
      <c r="R34" s="40"/>
      <c r="S34" s="72" t="s">
        <v>44</v>
      </c>
      <c r="T34" s="90">
        <v>14867.021</v>
      </c>
    </row>
    <row r="35" spans="10:20" ht="12.75">
      <c r="J35" s="124"/>
      <c r="R35" s="40"/>
      <c r="S35" s="126" t="s">
        <v>33</v>
      </c>
      <c r="T35" s="127">
        <v>6818.004</v>
      </c>
    </row>
    <row r="36" spans="10:20" ht="12.75">
      <c r="J36" s="124"/>
      <c r="R36" s="40"/>
      <c r="S36" s="88" t="s">
        <v>34</v>
      </c>
      <c r="T36" s="87">
        <v>5910.306</v>
      </c>
    </row>
    <row r="37" spans="18:20" ht="12.75">
      <c r="R37" s="40"/>
      <c r="S37" s="126" t="s">
        <v>35</v>
      </c>
      <c r="T37" s="127">
        <v>3113.312</v>
      </c>
    </row>
    <row r="38" spans="18:20" ht="12.75">
      <c r="R38" s="125"/>
      <c r="S38" s="126" t="s">
        <v>46</v>
      </c>
      <c r="T38" s="127">
        <v>2301.704</v>
      </c>
    </row>
    <row r="39" spans="18:20" ht="12.75">
      <c r="R39" s="125"/>
      <c r="S39" s="140" t="s">
        <v>48</v>
      </c>
      <c r="T39" s="90">
        <v>11754.809999998392</v>
      </c>
    </row>
    <row r="40" spans="19:20" ht="12.75">
      <c r="S40" t="s">
        <v>289</v>
      </c>
      <c r="T40" s="33">
        <f>SUM(T31:T38)</f>
        <v>547209.9689999999</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30">
      <selection activeCell="L60" sqref="L60"/>
    </sheetView>
  </sheetViews>
  <sheetFormatPr defaultColWidth="11.421875" defaultRowHeight="12.75"/>
  <cols>
    <col min="1" max="1" width="23.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4" customFormat="1" ht="15.75" customHeight="1">
      <c r="A1" s="223" t="s">
        <v>144</v>
      </c>
      <c r="B1" s="223"/>
      <c r="C1" s="223"/>
      <c r="D1" s="223"/>
      <c r="E1" s="223"/>
      <c r="F1" s="223"/>
      <c r="G1" s="223"/>
      <c r="H1" s="93"/>
      <c r="J1" s="68"/>
      <c r="K1" s="68"/>
      <c r="L1" s="68"/>
      <c r="M1" s="93"/>
      <c r="N1" s="93"/>
      <c r="O1" s="93"/>
      <c r="P1" s="93"/>
      <c r="Q1" s="93"/>
      <c r="T1" s="95"/>
      <c r="U1" s="95"/>
      <c r="V1" s="95"/>
      <c r="W1" s="93"/>
    </row>
    <row r="2" spans="1:23" s="94" customFormat="1" ht="15.75" customHeight="1">
      <c r="A2" s="224" t="s">
        <v>240</v>
      </c>
      <c r="B2" s="224"/>
      <c r="C2" s="224"/>
      <c r="D2" s="224"/>
      <c r="E2" s="224"/>
      <c r="F2" s="224"/>
      <c r="G2" s="224"/>
      <c r="H2" s="93"/>
      <c r="J2" s="68"/>
      <c r="K2" s="68"/>
      <c r="L2" s="68"/>
      <c r="M2" s="93"/>
      <c r="N2" s="93"/>
      <c r="O2" s="93"/>
      <c r="P2" s="93"/>
      <c r="Q2" s="93"/>
      <c r="T2" s="95"/>
      <c r="W2" s="93"/>
    </row>
    <row r="3" spans="1:23" s="94" customFormat="1" ht="15.75" customHeight="1">
      <c r="A3" s="224" t="s">
        <v>28</v>
      </c>
      <c r="B3" s="224"/>
      <c r="C3" s="224"/>
      <c r="D3" s="224"/>
      <c r="E3" s="224"/>
      <c r="F3" s="224"/>
      <c r="G3" s="224"/>
      <c r="H3" s="93"/>
      <c r="J3" s="68"/>
      <c r="K3" s="68"/>
      <c r="L3" s="68"/>
      <c r="M3" s="93"/>
      <c r="N3" s="93"/>
      <c r="O3" s="93"/>
      <c r="P3" s="93"/>
      <c r="Q3" s="93"/>
      <c r="S3" s="73"/>
      <c r="T3" s="95"/>
      <c r="U3" s="95"/>
      <c r="V3" s="95"/>
      <c r="W3" s="93"/>
    </row>
    <row r="4" spans="1:23" s="94" customFormat="1" ht="15.75" customHeight="1">
      <c r="A4" s="225"/>
      <c r="B4" s="225"/>
      <c r="C4" s="225"/>
      <c r="D4" s="225"/>
      <c r="E4" s="225"/>
      <c r="F4" s="225"/>
      <c r="G4" s="225"/>
      <c r="H4" s="93"/>
      <c r="J4" s="68"/>
      <c r="K4" s="68"/>
      <c r="L4" s="68"/>
      <c r="M4" s="93"/>
      <c r="N4" s="93"/>
      <c r="O4" s="93"/>
      <c r="P4" s="93"/>
      <c r="Q4" s="93"/>
      <c r="W4" s="93"/>
    </row>
    <row r="5" spans="1:23" s="5" customFormat="1" ht="12.75">
      <c r="A5" s="23" t="s">
        <v>29</v>
      </c>
      <c r="B5" s="1" t="s">
        <v>146</v>
      </c>
      <c r="C5" s="24">
        <v>2009</v>
      </c>
      <c r="D5" s="25">
        <v>2009</v>
      </c>
      <c r="E5" s="25">
        <v>2010</v>
      </c>
      <c r="F5" s="77" t="s">
        <v>30</v>
      </c>
      <c r="G5" s="26" t="s">
        <v>31</v>
      </c>
      <c r="J5"/>
      <c r="K5"/>
      <c r="L5"/>
      <c r="M5" s="22"/>
      <c r="N5" s="22"/>
      <c r="O5" s="22"/>
      <c r="P5" s="22"/>
      <c r="Q5" s="22"/>
      <c r="W5" s="22"/>
    </row>
    <row r="6" spans="1:23" s="5" customFormat="1" ht="12.75">
      <c r="A6" s="27"/>
      <c r="B6" s="27"/>
      <c r="C6" s="27" t="s">
        <v>32</v>
      </c>
      <c r="D6" s="25" t="str">
        <f>+'Exportacion_regional '!C6</f>
        <v>ene-nov</v>
      </c>
      <c r="E6" s="25" t="str">
        <f>+D6</f>
        <v>ene-nov</v>
      </c>
      <c r="F6" s="25" t="s">
        <v>243</v>
      </c>
      <c r="G6" s="28">
        <v>2010</v>
      </c>
      <c r="J6"/>
      <c r="K6"/>
      <c r="L6"/>
      <c r="M6" s="22"/>
      <c r="N6" s="22"/>
      <c r="O6" s="22"/>
      <c r="P6" s="22"/>
      <c r="Q6" s="22"/>
      <c r="T6" s="29"/>
      <c r="U6" s="30"/>
      <c r="V6" s="31"/>
      <c r="W6" s="22"/>
    </row>
    <row r="7" spans="1:7" ht="12.75">
      <c r="A7" s="139" t="s">
        <v>339</v>
      </c>
      <c r="B7" s="139" t="s">
        <v>239</v>
      </c>
      <c r="C7" s="60">
        <v>7825.362</v>
      </c>
      <c r="D7" s="60">
        <v>7820.63</v>
      </c>
      <c r="E7" s="60">
        <v>5813.794</v>
      </c>
      <c r="F7" s="48">
        <f>+(E7-D7)/D7</f>
        <v>-0.25660797148055847</v>
      </c>
      <c r="G7" s="74">
        <f>+E7/$E$10</f>
        <v>0.852712025396289</v>
      </c>
    </row>
    <row r="8" spans="1:7" ht="12.75">
      <c r="A8" s="2"/>
      <c r="B8" s="2" t="s">
        <v>147</v>
      </c>
      <c r="C8" s="47">
        <v>3.864</v>
      </c>
      <c r="D8" s="47">
        <v>0.164</v>
      </c>
      <c r="E8" s="47">
        <v>60.738</v>
      </c>
      <c r="F8" s="48">
        <f>+(E8-D8)/D8</f>
        <v>369.3536585365853</v>
      </c>
      <c r="G8" s="48">
        <f>+E8/$E$10</f>
        <v>0.008908472332958444</v>
      </c>
    </row>
    <row r="9" spans="1:7" ht="12.75">
      <c r="A9" s="2"/>
      <c r="B9" s="2" t="s">
        <v>148</v>
      </c>
      <c r="C9" s="47">
        <v>822.575</v>
      </c>
      <c r="D9" s="47">
        <v>799.283</v>
      </c>
      <c r="E9" s="47">
        <v>943.472</v>
      </c>
      <c r="F9" s="48">
        <f>+(E9-D9)/D9</f>
        <v>0.18039793164623788</v>
      </c>
      <c r="G9" s="48">
        <f>+E9/$E$10</f>
        <v>0.13837950227075255</v>
      </c>
    </row>
    <row r="10" spans="1:7" ht="12.75">
      <c r="A10" s="44"/>
      <c r="B10" s="44" t="s">
        <v>149</v>
      </c>
      <c r="C10" s="45">
        <v>8651.801</v>
      </c>
      <c r="D10" s="45">
        <v>8620.077</v>
      </c>
      <c r="E10" s="45">
        <v>6818.004</v>
      </c>
      <c r="F10" s="48">
        <f>+(E10-D10)/D10</f>
        <v>-0.20905532514384728</v>
      </c>
      <c r="G10" s="46">
        <f>SUM(G7:G9)</f>
        <v>1</v>
      </c>
    </row>
    <row r="11" spans="1:7" ht="12.75">
      <c r="A11" s="139" t="s">
        <v>329</v>
      </c>
      <c r="B11" s="59" t="s">
        <v>239</v>
      </c>
      <c r="C11" s="60">
        <v>2424.621</v>
      </c>
      <c r="D11" s="60">
        <v>1985.428</v>
      </c>
      <c r="E11" s="60">
        <v>3885.527</v>
      </c>
      <c r="F11" s="74">
        <f aca="true" t="shared" si="0" ref="F11:F17">+(E11-D11)/D11</f>
        <v>0.9570223649510331</v>
      </c>
      <c r="G11" s="74">
        <f>+E11/$E$14</f>
        <v>0.6574155382140959</v>
      </c>
    </row>
    <row r="12" spans="1:7" ht="12.75">
      <c r="A12" s="2"/>
      <c r="B12" s="2" t="s">
        <v>147</v>
      </c>
      <c r="C12" s="47">
        <v>202.056</v>
      </c>
      <c r="D12" s="47">
        <v>202.056</v>
      </c>
      <c r="E12" s="47">
        <v>336.966</v>
      </c>
      <c r="F12" s="48">
        <f t="shared" si="0"/>
        <v>0.6676861860078394</v>
      </c>
      <c r="G12" s="48">
        <f>+E12/$E$14</f>
        <v>0.05701329169758724</v>
      </c>
    </row>
    <row r="13" spans="1:7" ht="12.75">
      <c r="A13" s="2"/>
      <c r="B13" s="2" t="s">
        <v>148</v>
      </c>
      <c r="C13" s="47">
        <v>2311.959</v>
      </c>
      <c r="D13" s="47">
        <v>2311.959</v>
      </c>
      <c r="E13" s="47">
        <v>1687.813</v>
      </c>
      <c r="F13" s="48">
        <f t="shared" si="0"/>
        <v>-0.2699641299867341</v>
      </c>
      <c r="G13" s="48">
        <f>+E13/$E$14</f>
        <v>0.28557117008831695</v>
      </c>
    </row>
    <row r="14" spans="1:7" ht="12.75">
      <c r="A14" s="44"/>
      <c r="B14" s="44" t="s">
        <v>149</v>
      </c>
      <c r="C14" s="45">
        <v>4938.636</v>
      </c>
      <c r="D14" s="45">
        <v>4499.443</v>
      </c>
      <c r="E14" s="45">
        <v>5910.306</v>
      </c>
      <c r="F14" s="46">
        <f t="shared" si="0"/>
        <v>0.31356392335673533</v>
      </c>
      <c r="G14" s="46">
        <f>SUM(G11:G13)</f>
        <v>1.0000000000000002</v>
      </c>
    </row>
    <row r="15" spans="1:7" ht="12.75">
      <c r="A15" s="139" t="s">
        <v>330</v>
      </c>
      <c r="B15" s="59" t="s">
        <v>239</v>
      </c>
      <c r="C15" s="60">
        <v>2331.454</v>
      </c>
      <c r="D15" s="60">
        <v>1764.653</v>
      </c>
      <c r="E15" s="60">
        <v>1743.052</v>
      </c>
      <c r="F15" s="74">
        <f t="shared" si="0"/>
        <v>-0.012240933486640213</v>
      </c>
      <c r="G15" s="74">
        <f>+E15/$E$18</f>
        <v>0.559870645794575</v>
      </c>
    </row>
    <row r="16" spans="1:7" ht="12.75">
      <c r="A16" s="2"/>
      <c r="B16" s="2" t="s">
        <v>147</v>
      </c>
      <c r="C16" s="47">
        <v>50.65</v>
      </c>
      <c r="D16" s="47">
        <v>50.056</v>
      </c>
      <c r="E16" s="47">
        <v>184.138</v>
      </c>
      <c r="F16" s="48">
        <f t="shared" si="0"/>
        <v>2.6786399232859197</v>
      </c>
      <c r="G16" s="48">
        <f>+E16/$E$18</f>
        <v>0.059145373158873894</v>
      </c>
    </row>
    <row r="17" spans="1:7" ht="12.75">
      <c r="A17" s="2"/>
      <c r="B17" s="2" t="s">
        <v>148</v>
      </c>
      <c r="C17" s="47">
        <v>645.284</v>
      </c>
      <c r="D17" s="47">
        <v>645.284</v>
      </c>
      <c r="E17" s="47">
        <v>1186.122</v>
      </c>
      <c r="F17" s="48">
        <f t="shared" si="0"/>
        <v>0.8381394858697877</v>
      </c>
      <c r="G17" s="48">
        <f>+E17/$E$18</f>
        <v>0.3809839810465511</v>
      </c>
    </row>
    <row r="18" spans="1:7" ht="12.75">
      <c r="A18" s="44"/>
      <c r="B18" s="44" t="s">
        <v>149</v>
      </c>
      <c r="C18" s="45">
        <v>3027.388</v>
      </c>
      <c r="D18" s="45">
        <v>2459.993</v>
      </c>
      <c r="E18" s="45">
        <v>3113.312</v>
      </c>
      <c r="F18" s="46">
        <f aca="true" t="shared" si="1" ref="F18:F25">+(E18-D18)/D18</f>
        <v>0.2655775849768678</v>
      </c>
      <c r="G18" s="46">
        <f>SUM(G15:G17)</f>
        <v>1</v>
      </c>
    </row>
    <row r="19" spans="1:7" ht="12.75">
      <c r="A19" s="139" t="s">
        <v>331</v>
      </c>
      <c r="B19" s="59" t="s">
        <v>239</v>
      </c>
      <c r="C19" s="60">
        <v>227855.073</v>
      </c>
      <c r="D19" s="60">
        <v>166149.239</v>
      </c>
      <c r="E19" s="60">
        <v>188545.582</v>
      </c>
      <c r="F19" s="74">
        <f t="shared" si="1"/>
        <v>0.13479654276358133</v>
      </c>
      <c r="G19" s="74">
        <f>+E19/$E$22</f>
        <v>0.9986519604026464</v>
      </c>
    </row>
    <row r="20" spans="1:7" ht="12.75">
      <c r="A20" s="2"/>
      <c r="B20" s="2" t="s">
        <v>147</v>
      </c>
      <c r="C20" s="47">
        <v>46.722</v>
      </c>
      <c r="D20" s="47">
        <v>46.722</v>
      </c>
      <c r="E20" s="47">
        <v>0</v>
      </c>
      <c r="F20" s="48">
        <f t="shared" si="1"/>
        <v>-1</v>
      </c>
      <c r="G20" s="48">
        <f>+E20/$E$22</f>
        <v>0</v>
      </c>
    </row>
    <row r="21" spans="1:7" ht="12.75">
      <c r="A21" s="2"/>
      <c r="B21" s="2" t="s">
        <v>148</v>
      </c>
      <c r="C21" s="47">
        <v>286.594</v>
      </c>
      <c r="D21" s="47">
        <v>286.594</v>
      </c>
      <c r="E21" s="47">
        <v>254.51</v>
      </c>
      <c r="F21" s="48">
        <f t="shared" si="1"/>
        <v>-0.1119493080804204</v>
      </c>
      <c r="G21" s="48">
        <f>+E21/$E$22</f>
        <v>0.001348039597353586</v>
      </c>
    </row>
    <row r="22" spans="1:7" ht="12.75">
      <c r="A22" s="44"/>
      <c r="B22" s="44" t="s">
        <v>149</v>
      </c>
      <c r="C22" s="45">
        <v>228188.389</v>
      </c>
      <c r="D22" s="45">
        <v>166482.555</v>
      </c>
      <c r="E22" s="45">
        <v>188800.092</v>
      </c>
      <c r="F22" s="48">
        <f t="shared" si="1"/>
        <v>0.1340533066662751</v>
      </c>
      <c r="G22" s="46">
        <f>SUM(G19:G21)</f>
        <v>1</v>
      </c>
    </row>
    <row r="23" spans="1:7" ht="12.75">
      <c r="A23" s="139" t="s">
        <v>174</v>
      </c>
      <c r="B23" s="59" t="s">
        <v>239</v>
      </c>
      <c r="C23" s="60">
        <v>484690.843</v>
      </c>
      <c r="D23" s="60">
        <v>423504.048</v>
      </c>
      <c r="E23" s="60">
        <v>474464.082</v>
      </c>
      <c r="F23" s="74">
        <f t="shared" si="1"/>
        <v>0.12032950863317364</v>
      </c>
      <c r="G23" s="74">
        <f>+E23/$E$26</f>
        <v>0.9979465542780062</v>
      </c>
    </row>
    <row r="24" spans="1:7" ht="12.75">
      <c r="A24" s="2"/>
      <c r="B24" s="2" t="s">
        <v>147</v>
      </c>
      <c r="C24" s="47">
        <v>107.64</v>
      </c>
      <c r="D24" s="47">
        <v>107.64</v>
      </c>
      <c r="E24" s="47">
        <v>89.058</v>
      </c>
      <c r="F24" s="48">
        <f t="shared" si="1"/>
        <v>-0.17263099219620953</v>
      </c>
      <c r="G24" s="48">
        <f>+E24/$E$26</f>
        <v>0.00018731686465339368</v>
      </c>
    </row>
    <row r="25" spans="1:7" ht="12.75">
      <c r="A25" s="2"/>
      <c r="B25" s="2" t="s">
        <v>148</v>
      </c>
      <c r="C25" s="47">
        <v>56.806</v>
      </c>
      <c r="D25" s="47">
        <v>56.806</v>
      </c>
      <c r="E25" s="47">
        <v>887.233</v>
      </c>
      <c r="F25" s="48">
        <f t="shared" si="1"/>
        <v>14.6186494384396</v>
      </c>
      <c r="G25" s="48">
        <f>+E25/$E$26</f>
        <v>0.0018661288573404344</v>
      </c>
    </row>
    <row r="26" spans="1:7" ht="12.75">
      <c r="A26" s="44"/>
      <c r="B26" s="44" t="s">
        <v>149</v>
      </c>
      <c r="C26" s="45">
        <v>484855.289</v>
      </c>
      <c r="D26" s="45">
        <v>423668.494</v>
      </c>
      <c r="E26" s="45">
        <v>475440.373</v>
      </c>
      <c r="F26" s="46">
        <f aca="true" t="shared" si="2" ref="F26:F54">+(E26-D26)/D26</f>
        <v>0.12219902998026569</v>
      </c>
      <c r="G26" s="46">
        <f>SUM(G23:G25)</f>
        <v>0.9999999999999999</v>
      </c>
    </row>
    <row r="27" spans="1:7" ht="12.75">
      <c r="A27" s="139" t="s">
        <v>173</v>
      </c>
      <c r="B27" s="59" t="s">
        <v>239</v>
      </c>
      <c r="C27" s="60">
        <v>1084587.677</v>
      </c>
      <c r="D27" s="60">
        <v>1024341.959</v>
      </c>
      <c r="E27" s="60">
        <v>1041313.341</v>
      </c>
      <c r="F27" s="74">
        <f t="shared" si="2"/>
        <v>0.016568082417094447</v>
      </c>
      <c r="G27" s="74">
        <f>+E27/$E$30</f>
        <v>0.931845283209456</v>
      </c>
    </row>
    <row r="28" spans="1:7" ht="12.75">
      <c r="A28" s="2"/>
      <c r="B28" s="2" t="s">
        <v>147</v>
      </c>
      <c r="C28" s="47">
        <v>38191.303</v>
      </c>
      <c r="D28" s="47">
        <v>34644.079</v>
      </c>
      <c r="E28" s="47">
        <v>28878.077</v>
      </c>
      <c r="F28" s="48">
        <f t="shared" si="2"/>
        <v>-0.16643542465077502</v>
      </c>
      <c r="G28" s="48">
        <f>+E28/$E$30</f>
        <v>0.02584226935455106</v>
      </c>
    </row>
    <row r="29" spans="1:7" ht="12.75">
      <c r="A29" s="2"/>
      <c r="B29" s="2" t="s">
        <v>148</v>
      </c>
      <c r="C29" s="47">
        <v>50377.71</v>
      </c>
      <c r="D29" s="47">
        <v>46885.267</v>
      </c>
      <c r="E29" s="47">
        <v>47283.081</v>
      </c>
      <c r="F29" s="48">
        <f t="shared" si="2"/>
        <v>0.008484840237765917</v>
      </c>
      <c r="G29" s="48">
        <f>+E29/$E$30</f>
        <v>0.0423124474359929</v>
      </c>
    </row>
    <row r="30" spans="1:7" ht="12.75">
      <c r="A30" s="44"/>
      <c r="B30" s="44" t="s">
        <v>149</v>
      </c>
      <c r="C30" s="45">
        <v>1173156.69</v>
      </c>
      <c r="D30" s="45">
        <v>1105871.305</v>
      </c>
      <c r="E30" s="45">
        <v>1117474.499</v>
      </c>
      <c r="F30" s="46">
        <f t="shared" si="2"/>
        <v>0.010492354713915047</v>
      </c>
      <c r="G30" s="46">
        <f>SUM(G27:G29)</f>
        <v>1</v>
      </c>
    </row>
    <row r="31" spans="1:7" ht="12.75">
      <c r="A31" s="139" t="s">
        <v>349</v>
      </c>
      <c r="B31" s="59" t="s">
        <v>239</v>
      </c>
      <c r="C31" s="60">
        <v>1527025.495</v>
      </c>
      <c r="D31" s="60">
        <v>1420542.765</v>
      </c>
      <c r="E31" s="60">
        <v>1631918.564</v>
      </c>
      <c r="F31" s="74">
        <f t="shared" si="2"/>
        <v>0.14879932108203736</v>
      </c>
      <c r="G31" s="74">
        <f>+E31/$E$34</f>
        <v>0.8764556634983245</v>
      </c>
    </row>
    <row r="32" spans="1:7" ht="12.75">
      <c r="A32" s="2"/>
      <c r="B32" s="2" t="s">
        <v>147</v>
      </c>
      <c r="C32" s="47">
        <v>52185.919</v>
      </c>
      <c r="D32" s="47">
        <v>48623.787</v>
      </c>
      <c r="E32" s="47">
        <v>58402.857</v>
      </c>
      <c r="F32" s="48">
        <f t="shared" si="2"/>
        <v>0.20111699650214426</v>
      </c>
      <c r="G32" s="48">
        <f>+E32/$E$34</f>
        <v>0.03136646393473637</v>
      </c>
    </row>
    <row r="33" spans="1:7" ht="12.75">
      <c r="A33" s="2"/>
      <c r="B33" s="2" t="s">
        <v>148</v>
      </c>
      <c r="C33" s="47">
        <v>170903.713</v>
      </c>
      <c r="D33" s="47">
        <v>155576.075</v>
      </c>
      <c r="E33" s="47">
        <v>171630.794</v>
      </c>
      <c r="F33" s="48">
        <f t="shared" si="2"/>
        <v>0.10319529529202984</v>
      </c>
      <c r="G33" s="48">
        <f>+E33/$E$34</f>
        <v>0.0921778725669391</v>
      </c>
    </row>
    <row r="34" spans="1:7" ht="12.75">
      <c r="A34" s="44"/>
      <c r="B34" s="44" t="s">
        <v>149</v>
      </c>
      <c r="C34" s="45">
        <v>1750115.127</v>
      </c>
      <c r="D34" s="45">
        <v>1624742.627</v>
      </c>
      <c r="E34" s="45">
        <v>1861952.215</v>
      </c>
      <c r="F34" s="46">
        <f t="shared" si="2"/>
        <v>0.14599825477466222</v>
      </c>
      <c r="G34" s="46">
        <f>SUM(G31:G33)</f>
        <v>1</v>
      </c>
    </row>
    <row r="35" spans="1:7" ht="12.75">
      <c r="A35" s="139" t="s">
        <v>170</v>
      </c>
      <c r="B35" s="59" t="s">
        <v>239</v>
      </c>
      <c r="C35" s="60">
        <v>1330066.976</v>
      </c>
      <c r="D35" s="60">
        <v>1244214.213</v>
      </c>
      <c r="E35" s="60">
        <v>1464167.542</v>
      </c>
      <c r="F35" s="74">
        <f t="shared" si="2"/>
        <v>0.17678091658321213</v>
      </c>
      <c r="G35" s="74">
        <f>+E35/$E$38</f>
        <v>0.7692443016447671</v>
      </c>
    </row>
    <row r="36" spans="1:7" ht="12.75">
      <c r="A36" s="2"/>
      <c r="B36" s="2" t="s">
        <v>147</v>
      </c>
      <c r="C36" s="47">
        <v>2052.925</v>
      </c>
      <c r="D36" s="47">
        <v>1975.116</v>
      </c>
      <c r="E36" s="47">
        <v>1324.432</v>
      </c>
      <c r="F36" s="48">
        <f t="shared" si="2"/>
        <v>-0.3294409037241357</v>
      </c>
      <c r="G36" s="48">
        <f>+E36/$E$38</f>
        <v>0.0006958300465562309</v>
      </c>
    </row>
    <row r="37" spans="1:7" ht="12.75">
      <c r="A37" s="2"/>
      <c r="B37" s="2" t="s">
        <v>148</v>
      </c>
      <c r="C37" s="47">
        <v>495000.928</v>
      </c>
      <c r="D37" s="47">
        <v>456776.953</v>
      </c>
      <c r="E37" s="47">
        <v>437892.346</v>
      </c>
      <c r="F37" s="48">
        <f t="shared" si="2"/>
        <v>-0.04134316951844976</v>
      </c>
      <c r="G37" s="48">
        <f>+E37/$E$38</f>
        <v>0.2300598683086766</v>
      </c>
    </row>
    <row r="38" spans="1:7" ht="12.75">
      <c r="A38" s="44"/>
      <c r="B38" s="44" t="s">
        <v>149</v>
      </c>
      <c r="C38" s="45">
        <v>1827120.829</v>
      </c>
      <c r="D38" s="45">
        <v>1702966.282</v>
      </c>
      <c r="E38" s="45">
        <v>1903384.32</v>
      </c>
      <c r="F38" s="46">
        <f t="shared" si="2"/>
        <v>0.1176876137351498</v>
      </c>
      <c r="G38" s="46">
        <f>SUM(G35:G37)</f>
        <v>1</v>
      </c>
    </row>
    <row r="39" spans="1:7" ht="12.75">
      <c r="A39" s="139" t="s">
        <v>172</v>
      </c>
      <c r="B39" s="59" t="s">
        <v>239</v>
      </c>
      <c r="C39" s="60">
        <v>940175.977</v>
      </c>
      <c r="D39" s="60">
        <v>868181.826</v>
      </c>
      <c r="E39" s="60">
        <v>987571.602</v>
      </c>
      <c r="F39" s="74">
        <f t="shared" si="2"/>
        <v>0.13751701823806659</v>
      </c>
      <c r="G39" s="74">
        <f>+E39/$E$42</f>
        <v>0.8166617673821011</v>
      </c>
    </row>
    <row r="40" spans="1:7" ht="12.75">
      <c r="A40" s="2"/>
      <c r="B40" s="2" t="s">
        <v>147</v>
      </c>
      <c r="C40" s="47">
        <v>193440.472</v>
      </c>
      <c r="D40" s="47">
        <v>167758.491</v>
      </c>
      <c r="E40" s="47">
        <v>192124.276</v>
      </c>
      <c r="F40" s="48">
        <f t="shared" si="2"/>
        <v>0.14524322944702692</v>
      </c>
      <c r="G40" s="48">
        <f>+E40/$E$42</f>
        <v>0.15887511394355242</v>
      </c>
    </row>
    <row r="41" spans="1:9" ht="12.75">
      <c r="A41" s="2"/>
      <c r="B41" s="2" t="s">
        <v>148</v>
      </c>
      <c r="C41" s="47">
        <v>17538.232</v>
      </c>
      <c r="D41" s="47">
        <v>14585.869</v>
      </c>
      <c r="E41" s="47">
        <v>29582.726</v>
      </c>
      <c r="F41" s="48">
        <f t="shared" si="2"/>
        <v>1.0281771350064914</v>
      </c>
      <c r="G41" s="48">
        <f>+E41/$E$42</f>
        <v>0.024463118674346442</v>
      </c>
      <c r="I41" s="138"/>
    </row>
    <row r="42" spans="1:7" ht="12.75">
      <c r="A42" s="44"/>
      <c r="B42" s="44" t="s">
        <v>149</v>
      </c>
      <c r="C42" s="45">
        <v>1151154.681</v>
      </c>
      <c r="D42" s="45">
        <v>1050526.186</v>
      </c>
      <c r="E42" s="45">
        <v>1209278.604</v>
      </c>
      <c r="F42" s="46">
        <f t="shared" si="2"/>
        <v>0.1511170498323971</v>
      </c>
      <c r="G42" s="46">
        <f>SUM(G39:G41)</f>
        <v>1</v>
      </c>
    </row>
    <row r="43" spans="1:7" ht="12.75">
      <c r="A43" s="139" t="s">
        <v>235</v>
      </c>
      <c r="B43" s="59" t="s">
        <v>239</v>
      </c>
      <c r="C43" s="60">
        <v>288597.051</v>
      </c>
      <c r="D43" s="60">
        <v>271809.93</v>
      </c>
      <c r="E43" s="60">
        <v>295021.727</v>
      </c>
      <c r="F43" s="74">
        <f t="shared" si="2"/>
        <v>0.08539716337810035</v>
      </c>
      <c r="G43" s="74">
        <f>+E43/$E$46</f>
        <v>0.08126915853517994</v>
      </c>
    </row>
    <row r="44" spans="1:7" ht="12.75">
      <c r="A44" s="2"/>
      <c r="B44" s="2" t="s">
        <v>147</v>
      </c>
      <c r="C44" s="47">
        <v>3018302.539</v>
      </c>
      <c r="D44" s="47">
        <v>2750870.577</v>
      </c>
      <c r="E44" s="47">
        <v>3269354.317</v>
      </c>
      <c r="F44" s="48">
        <f t="shared" si="2"/>
        <v>0.1884798740933277</v>
      </c>
      <c r="G44" s="48">
        <f>+E44/$E$46</f>
        <v>0.9006037521295776</v>
      </c>
    </row>
    <row r="45" spans="1:7" ht="12.75">
      <c r="A45" s="2"/>
      <c r="B45" s="2" t="s">
        <v>148</v>
      </c>
      <c r="C45" s="47">
        <v>58355.435</v>
      </c>
      <c r="D45" s="47">
        <v>54618.235</v>
      </c>
      <c r="E45" s="47">
        <v>65804.609</v>
      </c>
      <c r="F45" s="48">
        <f t="shared" si="2"/>
        <v>0.2048102433189208</v>
      </c>
      <c r="G45" s="48">
        <f>+E45/$E$46</f>
        <v>0.018127089335242513</v>
      </c>
    </row>
    <row r="46" spans="1:7" ht="12.75">
      <c r="A46" s="44"/>
      <c r="B46" s="44" t="s">
        <v>149</v>
      </c>
      <c r="C46" s="45">
        <v>3365255.025</v>
      </c>
      <c r="D46" s="45">
        <v>3077298.742</v>
      </c>
      <c r="E46" s="45">
        <v>3630180.653</v>
      </c>
      <c r="F46" s="46">
        <f t="shared" si="2"/>
        <v>0.1796646856069198</v>
      </c>
      <c r="G46" s="46">
        <f>SUM(G43:G45)</f>
        <v>1</v>
      </c>
    </row>
    <row r="47" spans="1:7" ht="12.75">
      <c r="A47" s="139" t="s">
        <v>305</v>
      </c>
      <c r="B47" s="59" t="s">
        <v>239</v>
      </c>
      <c r="C47" s="60">
        <v>68777.582</v>
      </c>
      <c r="D47" s="60">
        <v>66723.002</v>
      </c>
      <c r="E47" s="60">
        <v>82795.374</v>
      </c>
      <c r="F47" s="74">
        <f t="shared" si="2"/>
        <v>0.24088202746033527</v>
      </c>
      <c r="G47" s="74">
        <f>+E47/$E$50</f>
        <v>0.19842892692481726</v>
      </c>
    </row>
    <row r="48" spans="1:7" ht="12.75">
      <c r="A48" s="2"/>
      <c r="B48" s="2" t="s">
        <v>147</v>
      </c>
      <c r="C48" s="47">
        <v>248165.353</v>
      </c>
      <c r="D48" s="47">
        <v>224006.008</v>
      </c>
      <c r="E48" s="47">
        <v>314726.675</v>
      </c>
      <c r="F48" s="48">
        <f t="shared" si="2"/>
        <v>0.4049921152114812</v>
      </c>
      <c r="G48" s="48">
        <f>+E48/$E$50</f>
        <v>0.7542797789024507</v>
      </c>
    </row>
    <row r="49" spans="1:7" ht="12.75">
      <c r="A49" s="2"/>
      <c r="B49" s="2" t="s">
        <v>148</v>
      </c>
      <c r="C49" s="47">
        <v>23338.893</v>
      </c>
      <c r="D49" s="47">
        <v>21824.384</v>
      </c>
      <c r="E49" s="47">
        <v>19732.508</v>
      </c>
      <c r="F49" s="48">
        <f t="shared" si="2"/>
        <v>-0.09585040292546157</v>
      </c>
      <c r="G49" s="48">
        <f>+E49/$E$50</f>
        <v>0.047291294172732076</v>
      </c>
    </row>
    <row r="50" spans="1:7" ht="14.25" customHeight="1">
      <c r="A50" s="44"/>
      <c r="B50" s="44" t="s">
        <v>149</v>
      </c>
      <c r="C50" s="45">
        <v>340281.828</v>
      </c>
      <c r="D50" s="45">
        <v>312553.394</v>
      </c>
      <c r="E50" s="45">
        <v>417254.557</v>
      </c>
      <c r="F50" s="46">
        <f t="shared" si="2"/>
        <v>0.3349864855410913</v>
      </c>
      <c r="G50" s="46">
        <f>SUM(G47:G49)</f>
        <v>1</v>
      </c>
    </row>
    <row r="51" spans="1:7" ht="14.25" customHeight="1">
      <c r="A51" s="139" t="s">
        <v>341</v>
      </c>
      <c r="B51" s="59" t="s">
        <v>239</v>
      </c>
      <c r="C51" s="60">
        <v>419.343</v>
      </c>
      <c r="D51" s="60">
        <v>413.733</v>
      </c>
      <c r="E51" s="60">
        <v>1936.689</v>
      </c>
      <c r="F51" s="74">
        <f t="shared" si="2"/>
        <v>3.681011666944624</v>
      </c>
      <c r="G51" s="74">
        <f>+E51/$E$54</f>
        <v>0.13026745573306178</v>
      </c>
    </row>
    <row r="52" spans="1:7" ht="14.25" customHeight="1">
      <c r="A52" s="2"/>
      <c r="B52" s="2" t="s">
        <v>147</v>
      </c>
      <c r="C52" s="47">
        <v>17332.06</v>
      </c>
      <c r="D52" s="47">
        <v>13870.566</v>
      </c>
      <c r="E52" s="47">
        <v>11713.155</v>
      </c>
      <c r="F52" s="48">
        <f t="shared" si="2"/>
        <v>-0.15553878623265985</v>
      </c>
      <c r="G52" s="48">
        <f>+E52/$E$54</f>
        <v>0.7878616032088742</v>
      </c>
    </row>
    <row r="53" spans="1:7" ht="14.25" customHeight="1">
      <c r="A53" s="2"/>
      <c r="B53" s="2" t="s">
        <v>148</v>
      </c>
      <c r="C53" s="47">
        <v>0</v>
      </c>
      <c r="D53" s="47">
        <v>0</v>
      </c>
      <c r="E53" s="47">
        <v>1217.177</v>
      </c>
      <c r="F53" s="48"/>
      <c r="G53" s="48">
        <f>+E53/$E$54</f>
        <v>0.08187094105806401</v>
      </c>
    </row>
    <row r="54" spans="1:7" ht="14.25" customHeight="1">
      <c r="A54" s="44"/>
      <c r="B54" s="44" t="s">
        <v>149</v>
      </c>
      <c r="C54" s="45">
        <v>17751.403</v>
      </c>
      <c r="D54" s="45">
        <v>14284.299</v>
      </c>
      <c r="E54" s="45">
        <v>14867.021</v>
      </c>
      <c r="F54" s="48">
        <f t="shared" si="2"/>
        <v>0.04079458151919109</v>
      </c>
      <c r="G54" s="46">
        <f>SUM(G51:G53)</f>
        <v>1</v>
      </c>
    </row>
    <row r="55" spans="1:7" ht="12.75">
      <c r="A55" s="139" t="s">
        <v>333</v>
      </c>
      <c r="B55" s="59" t="s">
        <v>239</v>
      </c>
      <c r="C55" s="60">
        <v>142140.606</v>
      </c>
      <c r="D55" s="60">
        <v>134889.247</v>
      </c>
      <c r="E55" s="60">
        <v>104864.802</v>
      </c>
      <c r="F55" s="74">
        <f aca="true" t="shared" si="3" ref="F55:F68">+(E55-D55)/D55</f>
        <v>-0.22258590412325457</v>
      </c>
      <c r="G55" s="74">
        <f>+E55/$E$58</f>
        <v>0.3943572832286802</v>
      </c>
    </row>
    <row r="56" spans="1:7" ht="12.75">
      <c r="A56" s="2"/>
      <c r="B56" s="2" t="s">
        <v>147</v>
      </c>
      <c r="C56" s="47">
        <v>87343.951</v>
      </c>
      <c r="D56" s="47">
        <v>87050.507</v>
      </c>
      <c r="E56" s="47">
        <v>72846.116</v>
      </c>
      <c r="F56" s="48">
        <f t="shared" si="3"/>
        <v>-0.1631741329203287</v>
      </c>
      <c r="G56" s="48">
        <f>+E56/$E$58</f>
        <v>0.27394698556262276</v>
      </c>
    </row>
    <row r="57" spans="1:7" ht="12.75">
      <c r="A57" s="2"/>
      <c r="B57" s="2" t="s">
        <v>148</v>
      </c>
      <c r="C57" s="47">
        <v>83318.285</v>
      </c>
      <c r="D57" s="47">
        <v>76896.88</v>
      </c>
      <c r="E57" s="47">
        <v>88202.269</v>
      </c>
      <c r="F57" s="48">
        <f t="shared" si="3"/>
        <v>0.14702012617416982</v>
      </c>
      <c r="G57" s="48">
        <f>+E57/$E$58</f>
        <v>0.3316957312086971</v>
      </c>
    </row>
    <row r="58" spans="1:7" ht="12.75">
      <c r="A58" s="44"/>
      <c r="B58" s="44" t="s">
        <v>149</v>
      </c>
      <c r="C58" s="45">
        <v>312802.842</v>
      </c>
      <c r="D58" s="45">
        <v>298836.634</v>
      </c>
      <c r="E58" s="45">
        <v>265913.187</v>
      </c>
      <c r="F58" s="46">
        <f t="shared" si="3"/>
        <v>-0.11017205808843383</v>
      </c>
      <c r="G58" s="46">
        <f>SUM(G55:G57)</f>
        <v>1</v>
      </c>
    </row>
    <row r="59" spans="1:7" ht="12.75">
      <c r="A59" s="139" t="s">
        <v>350</v>
      </c>
      <c r="B59" s="59" t="s">
        <v>239</v>
      </c>
      <c r="C59" s="60">
        <v>948.247</v>
      </c>
      <c r="D59" s="60">
        <v>942.515</v>
      </c>
      <c r="E59" s="60">
        <v>231.239</v>
      </c>
      <c r="F59" s="74">
        <f t="shared" si="3"/>
        <v>-0.754657485557259</v>
      </c>
      <c r="G59" s="74">
        <f>+E59/$E$62</f>
        <v>0.10046426473603903</v>
      </c>
    </row>
    <row r="60" spans="1:7" ht="12.75">
      <c r="A60" s="2"/>
      <c r="B60" s="2" t="s">
        <v>147</v>
      </c>
      <c r="C60" s="47">
        <v>303.222</v>
      </c>
      <c r="D60" s="47">
        <v>303.222</v>
      </c>
      <c r="E60" s="47">
        <v>181.089</v>
      </c>
      <c r="F60" s="48">
        <f t="shared" si="3"/>
        <v>-0.4027840987791123</v>
      </c>
      <c r="G60" s="48">
        <f>+E60/$E$62</f>
        <v>0.0786760591283675</v>
      </c>
    </row>
    <row r="61" spans="1:7" ht="12.75">
      <c r="A61" s="2"/>
      <c r="B61" s="2" t="s">
        <v>148</v>
      </c>
      <c r="C61" s="47">
        <v>1783.577</v>
      </c>
      <c r="D61" s="47">
        <v>1582.033</v>
      </c>
      <c r="E61" s="47">
        <v>1889.376</v>
      </c>
      <c r="F61" s="48">
        <f t="shared" si="3"/>
        <v>0.19427091596698684</v>
      </c>
      <c r="G61" s="48">
        <f>+E61/$E$62</f>
        <v>0.8208596761355934</v>
      </c>
    </row>
    <row r="62" spans="1:7" ht="12.75">
      <c r="A62" s="44"/>
      <c r="B62" s="44" t="s">
        <v>149</v>
      </c>
      <c r="C62" s="45">
        <v>3035.046</v>
      </c>
      <c r="D62" s="45">
        <v>2827.77</v>
      </c>
      <c r="E62" s="45">
        <v>2301.704</v>
      </c>
      <c r="F62" s="46">
        <f t="shared" si="3"/>
        <v>-0.1860356393907566</v>
      </c>
      <c r="G62" s="46">
        <f>SUM(G59:G61)</f>
        <v>1</v>
      </c>
    </row>
    <row r="63" spans="1:7" ht="12.75">
      <c r="A63" s="139" t="s">
        <v>334</v>
      </c>
      <c r="B63" s="59" t="s">
        <v>239</v>
      </c>
      <c r="C63" s="60">
        <v>753.477</v>
      </c>
      <c r="D63" s="60">
        <v>690.036</v>
      </c>
      <c r="E63" s="60">
        <v>742.953</v>
      </c>
      <c r="F63" s="74">
        <f t="shared" si="3"/>
        <v>0.07668730327113372</v>
      </c>
      <c r="G63" s="74">
        <f>+E63/$E$66</f>
        <v>0.012489471743119256</v>
      </c>
    </row>
    <row r="64" spans="1:7" ht="12.75">
      <c r="A64" s="2"/>
      <c r="B64" s="2" t="s">
        <v>147</v>
      </c>
      <c r="C64" s="47">
        <v>1834.847</v>
      </c>
      <c r="D64" s="47">
        <v>1597.554</v>
      </c>
      <c r="E64" s="47">
        <v>2987.142</v>
      </c>
      <c r="F64" s="48">
        <f t="shared" si="3"/>
        <v>0.8698222407505471</v>
      </c>
      <c r="G64" s="48">
        <f>+E64/$E$66</f>
        <v>0.05021559318245534</v>
      </c>
    </row>
    <row r="65" spans="1:7" ht="12.75">
      <c r="A65" s="2"/>
      <c r="B65" s="2" t="s">
        <v>148</v>
      </c>
      <c r="C65" s="47">
        <v>44398.718</v>
      </c>
      <c r="D65" s="47">
        <v>42808.982</v>
      </c>
      <c r="E65" s="47">
        <v>55756.248</v>
      </c>
      <c r="F65" s="48">
        <f t="shared" si="3"/>
        <v>0.30244274437546764</v>
      </c>
      <c r="G65" s="48">
        <f>+E65/$E$66</f>
        <v>0.9372949350744254</v>
      </c>
    </row>
    <row r="66" spans="1:7" ht="12.75">
      <c r="A66" s="44"/>
      <c r="B66" s="44" t="s">
        <v>149</v>
      </c>
      <c r="C66" s="45">
        <v>46987.042</v>
      </c>
      <c r="D66" s="45">
        <v>45096.572</v>
      </c>
      <c r="E66" s="45">
        <v>59486.343</v>
      </c>
      <c r="F66" s="46">
        <f t="shared" si="3"/>
        <v>0.319087912047949</v>
      </c>
      <c r="G66" s="46">
        <f>SUM(G63:G65)</f>
        <v>1</v>
      </c>
    </row>
    <row r="67" spans="1:7" ht="12.75">
      <c r="A67" s="65" t="s">
        <v>150</v>
      </c>
      <c r="B67" s="65" t="s">
        <v>149</v>
      </c>
      <c r="C67" s="33">
        <f>+'Exportacion_regional '!B22</f>
        <v>14840.98399999912</v>
      </c>
      <c r="D67" s="33">
        <f>+'Exportacion_regional '!C22</f>
        <v>14419.627000000686</v>
      </c>
      <c r="E67" s="33">
        <f>+'Exportacion_regional '!D22</f>
        <v>11754.809999998392</v>
      </c>
      <c r="F67" s="66">
        <f t="shared" si="3"/>
        <v>-0.18480484966789834</v>
      </c>
      <c r="G67" s="66">
        <f>+E67/$E$67</f>
        <v>1</v>
      </c>
    </row>
    <row r="68" spans="1:16" ht="12.75">
      <c r="A68" s="67" t="s">
        <v>149</v>
      </c>
      <c r="B68" s="67"/>
      <c r="C68" s="128">
        <f>+C67+C66+C62+C58+C54+C50+C46+C42+C38+C34+C30+C26+C22+C18+C14+C10</f>
        <v>10732163</v>
      </c>
      <c r="D68" s="128">
        <f>+D67+D66+D62+D58+D54+D50+D46+D42+D38+D34+D30+D26+D22+D18+D14+D10</f>
        <v>9855154.000000002</v>
      </c>
      <c r="E68" s="128">
        <f>+E67+E66+E62+E58+E54+E50+E46+E42+E38+E34+E30+E26+E22+E18+E14+E10</f>
        <v>11173930</v>
      </c>
      <c r="F68" s="66">
        <f t="shared" si="3"/>
        <v>0.13381586934105727</v>
      </c>
      <c r="G68" s="67"/>
      <c r="H68"/>
      <c r="I68"/>
      <c r="J68"/>
      <c r="K68"/>
      <c r="L68"/>
      <c r="M68"/>
      <c r="N68"/>
      <c r="O68"/>
      <c r="P68"/>
    </row>
    <row r="69" spans="1:16" s="40" customFormat="1" ht="12.75">
      <c r="A69" s="41" t="s">
        <v>242</v>
      </c>
      <c r="B69" s="41"/>
      <c r="C69" s="41"/>
      <c r="D69" s="41"/>
      <c r="E69" s="41"/>
      <c r="F69" s="78"/>
      <c r="H69"/>
      <c r="I69"/>
      <c r="J69"/>
      <c r="K69"/>
      <c r="L69"/>
      <c r="M69"/>
      <c r="N69"/>
      <c r="O69"/>
      <c r="P69"/>
    </row>
    <row r="70" ht="12.75">
      <c r="A70" s="41" t="s">
        <v>50</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35" sqref="A35:A41"/>
    </sheetView>
  </sheetViews>
  <sheetFormatPr defaultColWidth="11.421875" defaultRowHeight="12.75"/>
  <cols>
    <col min="1" max="1" width="16.8515625" style="42" customWidth="1"/>
    <col min="2" max="2" width="22.57421875" style="42" bestFit="1" customWidth="1"/>
    <col min="3" max="3" width="14.7109375" style="42" customWidth="1"/>
    <col min="4" max="5" width="10.28125" style="42" bestFit="1" customWidth="1"/>
    <col min="6" max="6" width="13.28125" style="42" customWidth="1"/>
    <col min="7" max="7" width="11.421875" style="42" customWidth="1"/>
    <col min="8" max="8" width="12.7109375" style="42" bestFit="1" customWidth="1"/>
    <col min="9" max="16384" width="11.421875" style="42" customWidth="1"/>
  </cols>
  <sheetData>
    <row r="1" spans="1:23" s="94" customFormat="1" ht="15.75" customHeight="1">
      <c r="A1" s="223" t="s">
        <v>145</v>
      </c>
      <c r="B1" s="223"/>
      <c r="C1" s="223"/>
      <c r="D1" s="223"/>
      <c r="E1" s="223"/>
      <c r="F1" s="223"/>
      <c r="H1" s="93"/>
      <c r="J1" s="93"/>
      <c r="K1" s="93"/>
      <c r="M1" s="93"/>
      <c r="O1" s="93"/>
      <c r="P1" s="93"/>
      <c r="R1" s="93"/>
      <c r="T1" s="93"/>
      <c r="U1" s="93"/>
      <c r="W1" s="93"/>
    </row>
    <row r="2" spans="1:23" s="94" customFormat="1" ht="15.75" customHeight="1">
      <c r="A2" s="224" t="s">
        <v>1</v>
      </c>
      <c r="B2" s="224"/>
      <c r="C2" s="224"/>
      <c r="D2" s="224"/>
      <c r="E2" s="224"/>
      <c r="F2" s="224"/>
      <c r="H2" s="93"/>
      <c r="J2" s="93"/>
      <c r="K2" s="93"/>
      <c r="M2" s="93"/>
      <c r="O2" s="93"/>
      <c r="P2" s="93"/>
      <c r="R2" s="93"/>
      <c r="T2" s="93"/>
      <c r="U2" s="93"/>
      <c r="W2" s="93"/>
    </row>
    <row r="3" spans="1:23" s="94" customFormat="1" ht="15.75" customHeight="1">
      <c r="A3" s="224" t="s">
        <v>28</v>
      </c>
      <c r="B3" s="224"/>
      <c r="C3" s="224"/>
      <c r="D3" s="224"/>
      <c r="E3" s="224"/>
      <c r="F3" s="224"/>
      <c r="H3" s="93"/>
      <c r="J3" s="93"/>
      <c r="K3" s="93"/>
      <c r="M3" s="93"/>
      <c r="O3" s="93"/>
      <c r="P3" s="93"/>
      <c r="R3" s="93"/>
      <c r="T3" s="93"/>
      <c r="U3" s="93"/>
      <c r="W3" s="93"/>
    </row>
    <row r="4" spans="1:23" s="94" customFormat="1" ht="15.75" customHeight="1">
      <c r="A4" s="225"/>
      <c r="B4" s="225"/>
      <c r="C4" s="225"/>
      <c r="D4" s="225"/>
      <c r="E4" s="225"/>
      <c r="F4" s="225"/>
      <c r="H4" s="93"/>
      <c r="J4" s="93"/>
      <c r="K4" s="93"/>
      <c r="M4" s="93"/>
      <c r="O4" s="93"/>
      <c r="P4" s="93"/>
      <c r="R4" s="93"/>
      <c r="T4" s="93"/>
      <c r="U4" s="93"/>
      <c r="W4" s="93"/>
    </row>
    <row r="5" spans="1:6" s="5" customFormat="1" ht="12.75">
      <c r="A5" s="23" t="s">
        <v>29</v>
      </c>
      <c r="B5" s="1" t="s">
        <v>151</v>
      </c>
      <c r="C5" s="1">
        <v>2009</v>
      </c>
      <c r="D5" s="226" t="s">
        <v>354</v>
      </c>
      <c r="E5" s="226"/>
      <c r="F5" s="27" t="s">
        <v>31</v>
      </c>
    </row>
    <row r="6" spans="1:6" s="5" customFormat="1" ht="12.75">
      <c r="A6" s="27"/>
      <c r="B6" s="27"/>
      <c r="C6" s="27"/>
      <c r="D6" s="27">
        <v>2009</v>
      </c>
      <c r="E6" s="25">
        <v>2010</v>
      </c>
      <c r="F6" s="49">
        <v>2010</v>
      </c>
    </row>
    <row r="7" spans="1:6" s="5" customFormat="1" ht="12.75">
      <c r="A7" s="227" t="s">
        <v>328</v>
      </c>
      <c r="B7" t="s">
        <v>154</v>
      </c>
      <c r="C7" s="154">
        <v>1933.729</v>
      </c>
      <c r="D7" s="154">
        <v>1933.729</v>
      </c>
      <c r="E7" s="33">
        <v>2076.182</v>
      </c>
      <c r="F7" s="50">
        <f aca="true" t="shared" si="0" ref="F7:F12">+E7/$E$13</f>
        <v>0.3045146350750161</v>
      </c>
    </row>
    <row r="8" spans="1:6" s="5" customFormat="1" ht="12.75">
      <c r="A8" s="231"/>
      <c r="B8" s="5" t="s">
        <v>153</v>
      </c>
      <c r="C8" s="153">
        <v>2430.704</v>
      </c>
      <c r="D8" s="153">
        <v>2407.412</v>
      </c>
      <c r="E8" s="33">
        <v>1646.962</v>
      </c>
      <c r="F8" s="50">
        <f t="shared" si="0"/>
        <v>0.24156072657041563</v>
      </c>
    </row>
    <row r="9" spans="1:6" s="5" customFormat="1" ht="12.75">
      <c r="A9" s="231"/>
      <c r="B9" t="s">
        <v>207</v>
      </c>
      <c r="C9" s="154">
        <v>274.758</v>
      </c>
      <c r="D9" s="154">
        <v>274.758</v>
      </c>
      <c r="E9" s="33">
        <v>892.787</v>
      </c>
      <c r="F9" s="50">
        <f t="shared" si="0"/>
        <v>0.1309455083921922</v>
      </c>
    </row>
    <row r="10" spans="1:23" ht="12.75">
      <c r="A10" s="231"/>
      <c r="B10" s="5" t="s">
        <v>238</v>
      </c>
      <c r="C10" s="153">
        <v>2500.888</v>
      </c>
      <c r="D10" s="153">
        <v>2500.888</v>
      </c>
      <c r="E10" s="33">
        <v>475.151</v>
      </c>
      <c r="F10" s="50">
        <f t="shared" si="0"/>
        <v>0.0696906308649863</v>
      </c>
      <c r="H10" s="63"/>
      <c r="J10" s="63"/>
      <c r="K10" s="63"/>
      <c r="M10" s="63"/>
      <c r="O10" s="63"/>
      <c r="P10" s="63"/>
      <c r="R10" s="63"/>
      <c r="T10" s="63"/>
      <c r="U10" s="63"/>
      <c r="W10" s="63"/>
    </row>
    <row r="11" spans="1:23" ht="12.75">
      <c r="A11" s="231"/>
      <c r="B11" t="s">
        <v>155</v>
      </c>
      <c r="C11" s="154">
        <v>78.26</v>
      </c>
      <c r="D11" s="154">
        <v>78.26</v>
      </c>
      <c r="E11" s="33">
        <v>391.419</v>
      </c>
      <c r="F11" s="50">
        <f t="shared" si="0"/>
        <v>0.05740961724281769</v>
      </c>
      <c r="H11" s="63"/>
      <c r="J11" s="63"/>
      <c r="K11" s="63"/>
      <c r="M11" s="63"/>
      <c r="O11" s="63"/>
      <c r="P11" s="63"/>
      <c r="R11" s="63"/>
      <c r="T11" s="63"/>
      <c r="U11" s="63"/>
      <c r="W11" s="63"/>
    </row>
    <row r="12" spans="1:6" ht="12.75">
      <c r="A12" s="231"/>
      <c r="B12" s="5" t="s">
        <v>175</v>
      </c>
      <c r="C12" s="33">
        <f>+C13-(C7+C8+C9+C10+C11)</f>
        <v>1433.4619999999995</v>
      </c>
      <c r="D12" s="33">
        <f>+D13-(D7+D8+D9+D10+D11)</f>
        <v>1425.0299999999997</v>
      </c>
      <c r="E12" s="33">
        <f>+E13-(E7+E8+E9+E10+E11)</f>
        <v>1335.5030000000006</v>
      </c>
      <c r="F12" s="50">
        <f t="shared" si="0"/>
        <v>0.1958788818545722</v>
      </c>
    </row>
    <row r="13" spans="1:7" s="1" customFormat="1" ht="12.75">
      <c r="A13" s="232"/>
      <c r="B13" s="51" t="s">
        <v>178</v>
      </c>
      <c r="C13" s="212">
        <v>8651.801</v>
      </c>
      <c r="D13" s="212">
        <v>8620.077</v>
      </c>
      <c r="E13" s="52">
        <v>6818.004</v>
      </c>
      <c r="F13" s="53">
        <f>SUM(F7:F12)</f>
        <v>1</v>
      </c>
      <c r="G13" s="36"/>
    </row>
    <row r="14" spans="1:23" ht="12.75">
      <c r="A14" s="227" t="s">
        <v>329</v>
      </c>
      <c r="B14" s="5" t="s">
        <v>156</v>
      </c>
      <c r="C14" s="153">
        <v>1239.775</v>
      </c>
      <c r="D14" s="153">
        <v>874.213</v>
      </c>
      <c r="E14" s="33">
        <v>1195.249</v>
      </c>
      <c r="F14" s="50">
        <f aca="true" t="shared" si="1" ref="F14:F19">+E14/$E$20</f>
        <v>0.20223132270985633</v>
      </c>
      <c r="H14" s="63"/>
      <c r="J14" s="63"/>
      <c r="K14" s="63"/>
      <c r="M14" s="63"/>
      <c r="O14" s="63"/>
      <c r="P14" s="63"/>
      <c r="R14" s="63"/>
      <c r="T14" s="63"/>
      <c r="U14" s="63"/>
      <c r="W14" s="63"/>
    </row>
    <row r="15" spans="1:6" ht="12.75">
      <c r="A15" s="228"/>
      <c r="B15" s="5" t="s">
        <v>238</v>
      </c>
      <c r="C15" s="153">
        <v>136.048</v>
      </c>
      <c r="D15" s="153">
        <v>124.008</v>
      </c>
      <c r="E15" s="33">
        <v>800.51</v>
      </c>
      <c r="F15" s="50">
        <f t="shared" si="1"/>
        <v>0.13544307181387902</v>
      </c>
    </row>
    <row r="16" spans="1:6" ht="12.75">
      <c r="A16" s="228"/>
      <c r="B16" t="s">
        <v>177</v>
      </c>
      <c r="C16" s="154">
        <v>80.815</v>
      </c>
      <c r="D16" s="154">
        <v>30.102</v>
      </c>
      <c r="E16" s="33">
        <v>603.84</v>
      </c>
      <c r="F16" s="50">
        <f t="shared" si="1"/>
        <v>0.10216729895203397</v>
      </c>
    </row>
    <row r="17" spans="1:6" ht="12.75">
      <c r="A17" s="228"/>
      <c r="B17" t="s">
        <v>207</v>
      </c>
      <c r="C17" s="154">
        <v>516.855</v>
      </c>
      <c r="D17" s="154">
        <v>516.855</v>
      </c>
      <c r="E17" s="33">
        <v>536.554</v>
      </c>
      <c r="F17" s="50">
        <f t="shared" si="1"/>
        <v>0.09078277842128649</v>
      </c>
    </row>
    <row r="18" spans="1:6" ht="12.75">
      <c r="A18" s="229"/>
      <c r="B18" s="5" t="s">
        <v>193</v>
      </c>
      <c r="C18" s="153">
        <v>372.134</v>
      </c>
      <c r="D18" s="153">
        <v>372.134</v>
      </c>
      <c r="E18" s="47">
        <v>472.124</v>
      </c>
      <c r="F18" s="50">
        <f t="shared" si="1"/>
        <v>0.07988148160179863</v>
      </c>
    </row>
    <row r="19" spans="1:7" ht="12.75">
      <c r="A19" s="229"/>
      <c r="B19" s="5" t="s">
        <v>175</v>
      </c>
      <c r="C19" s="33">
        <f>+C20-(C14+C15+C16+C17+C18)</f>
        <v>2593.009</v>
      </c>
      <c r="D19" s="33">
        <f>+D20-(D14+D15+D16+D17+D18)</f>
        <v>2582.1310000000003</v>
      </c>
      <c r="E19" s="33">
        <f>+E20-(E14+E15+E16+E17+E18)</f>
        <v>2302.0289999999995</v>
      </c>
      <c r="F19" s="50">
        <f t="shared" si="1"/>
        <v>0.38949404650114555</v>
      </c>
      <c r="G19" s="33"/>
    </row>
    <row r="20" spans="1:7" s="1" customFormat="1" ht="12.75">
      <c r="A20" s="230"/>
      <c r="B20" s="51" t="s">
        <v>178</v>
      </c>
      <c r="C20" s="212">
        <v>4938.636</v>
      </c>
      <c r="D20" s="212">
        <v>4499.443</v>
      </c>
      <c r="E20" s="52">
        <v>5910.306</v>
      </c>
      <c r="F20" s="53">
        <f>SUM(F14:F19)</f>
        <v>1</v>
      </c>
      <c r="G20" s="36"/>
    </row>
    <row r="21" spans="1:6" ht="12.75">
      <c r="A21" s="227" t="s">
        <v>330</v>
      </c>
      <c r="B21" s="5" t="s">
        <v>238</v>
      </c>
      <c r="C21" s="153">
        <v>580.695</v>
      </c>
      <c r="D21" s="153">
        <v>214.825</v>
      </c>
      <c r="E21" s="33">
        <v>643.53</v>
      </c>
      <c r="F21" s="50">
        <f aca="true" t="shared" si="2" ref="F21:F26">+E21/$E$27</f>
        <v>0.20670270117482603</v>
      </c>
    </row>
    <row r="22" spans="1:6" ht="12.75">
      <c r="A22" s="228"/>
      <c r="B22" s="5" t="s">
        <v>152</v>
      </c>
      <c r="C22" s="153">
        <v>98.738</v>
      </c>
      <c r="D22" s="153">
        <v>98.738</v>
      </c>
      <c r="E22" s="33">
        <v>550.156</v>
      </c>
      <c r="F22" s="50">
        <f t="shared" si="2"/>
        <v>0.17671084684092053</v>
      </c>
    </row>
    <row r="23" spans="1:6" ht="12.75">
      <c r="A23" s="228"/>
      <c r="B23" s="5" t="s">
        <v>207</v>
      </c>
      <c r="C23" s="153">
        <v>286.429</v>
      </c>
      <c r="D23" s="153">
        <v>286.429</v>
      </c>
      <c r="E23" s="33">
        <v>320.891</v>
      </c>
      <c r="F23" s="50">
        <f t="shared" si="2"/>
        <v>0.10307062061238964</v>
      </c>
    </row>
    <row r="24" spans="1:6" ht="12.75">
      <c r="A24" s="228"/>
      <c r="B24" t="s">
        <v>154</v>
      </c>
      <c r="C24" s="154">
        <v>310.355</v>
      </c>
      <c r="D24" s="154">
        <v>310.355</v>
      </c>
      <c r="E24" s="33">
        <v>176.72</v>
      </c>
      <c r="F24" s="50">
        <f t="shared" si="2"/>
        <v>0.05676270158596376</v>
      </c>
    </row>
    <row r="25" spans="1:23" ht="12.75">
      <c r="A25" s="228"/>
      <c r="B25" s="5" t="s">
        <v>155</v>
      </c>
      <c r="C25" s="153">
        <v>53.585</v>
      </c>
      <c r="D25" s="153">
        <v>53.585</v>
      </c>
      <c r="E25" s="33">
        <v>148.637</v>
      </c>
      <c r="F25" s="50">
        <f t="shared" si="2"/>
        <v>0.04774240423060715</v>
      </c>
      <c r="G25" s="5"/>
      <c r="H25" s="5"/>
      <c r="I25" s="5"/>
      <c r="J25" s="5"/>
      <c r="K25" s="5"/>
      <c r="L25" s="5"/>
      <c r="M25" s="5"/>
      <c r="N25" s="5"/>
      <c r="O25" s="5"/>
      <c r="P25" s="5"/>
      <c r="Q25" s="5"/>
      <c r="R25" s="5"/>
      <c r="S25" s="5"/>
      <c r="T25" s="5"/>
      <c r="U25" s="5"/>
      <c r="V25" s="5"/>
      <c r="W25" s="5"/>
    </row>
    <row r="26" spans="1:23" ht="12.75">
      <c r="A26" s="228"/>
      <c r="B26" s="5" t="s">
        <v>175</v>
      </c>
      <c r="C26" s="33">
        <f>+C27-(C21+C22+C23+C24+C25)</f>
        <v>1697.5859999999998</v>
      </c>
      <c r="D26" s="33">
        <f>+D27-(D21+D22+D23+D24+D25)</f>
        <v>1496.061</v>
      </c>
      <c r="E26" s="33">
        <f>+E27-(E21+E22+E23+E24+E25)</f>
        <v>1273.378</v>
      </c>
      <c r="F26" s="50">
        <f t="shared" si="2"/>
        <v>0.4090107255552929</v>
      </c>
      <c r="G26" s="33"/>
      <c r="H26" s="5"/>
      <c r="I26" s="5"/>
      <c r="J26" s="5"/>
      <c r="K26" s="5"/>
      <c r="L26" s="5"/>
      <c r="M26" s="5"/>
      <c r="N26" s="5"/>
      <c r="O26" s="5"/>
      <c r="P26" s="5"/>
      <c r="Q26" s="5"/>
      <c r="R26" s="5"/>
      <c r="S26" s="5"/>
      <c r="T26" s="5"/>
      <c r="U26" s="5"/>
      <c r="V26" s="5"/>
      <c r="W26" s="5"/>
    </row>
    <row r="27" spans="1:23" s="1" customFormat="1" ht="12.75">
      <c r="A27" s="230"/>
      <c r="B27" s="51" t="s">
        <v>178</v>
      </c>
      <c r="C27" s="212">
        <v>3027.388</v>
      </c>
      <c r="D27" s="212">
        <v>2459.993</v>
      </c>
      <c r="E27" s="52">
        <v>3113.312</v>
      </c>
      <c r="F27" s="53">
        <f>SUM(F21:F26)</f>
        <v>1</v>
      </c>
      <c r="G27"/>
      <c r="H27" s="63"/>
      <c r="I27"/>
      <c r="J27" s="63"/>
      <c r="K27" s="63"/>
      <c r="L27"/>
      <c r="M27" s="63"/>
      <c r="N27"/>
      <c r="O27" s="63"/>
      <c r="P27" s="63"/>
      <c r="Q27"/>
      <c r="R27" s="63"/>
      <c r="S27"/>
      <c r="T27" s="63"/>
      <c r="U27" s="63"/>
      <c r="V27"/>
      <c r="W27" s="63"/>
    </row>
    <row r="28" spans="1:6" ht="12.75">
      <c r="A28" s="227" t="s">
        <v>331</v>
      </c>
      <c r="B28" s="5" t="s">
        <v>238</v>
      </c>
      <c r="C28" s="153">
        <v>162887.46</v>
      </c>
      <c r="D28" s="153">
        <v>102044.343</v>
      </c>
      <c r="E28" s="33">
        <v>118480.366</v>
      </c>
      <c r="F28" s="50">
        <f aca="true" t="shared" si="3" ref="F28:F33">+E28/$E$34</f>
        <v>0.6275440056459294</v>
      </c>
    </row>
    <row r="29" spans="1:23" ht="12.75">
      <c r="A29" s="228"/>
      <c r="B29" t="s">
        <v>155</v>
      </c>
      <c r="C29" s="154">
        <v>6312.239</v>
      </c>
      <c r="D29" s="154">
        <v>5845.464</v>
      </c>
      <c r="E29" s="33">
        <v>9345.821</v>
      </c>
      <c r="F29" s="50">
        <f t="shared" si="3"/>
        <v>0.049501146429526105</v>
      </c>
      <c r="G29"/>
      <c r="H29"/>
      <c r="I29"/>
      <c r="J29"/>
      <c r="K29"/>
      <c r="L29"/>
      <c r="M29"/>
      <c r="N29"/>
      <c r="O29"/>
      <c r="P29"/>
      <c r="Q29"/>
      <c r="R29"/>
      <c r="S29"/>
      <c r="T29"/>
      <c r="U29"/>
      <c r="V29"/>
      <c r="W29"/>
    </row>
    <row r="30" spans="1:23" ht="12.75">
      <c r="A30" s="228"/>
      <c r="B30" s="5" t="s">
        <v>257</v>
      </c>
      <c r="C30" s="153">
        <v>7110.538</v>
      </c>
      <c r="D30" s="153">
        <v>7110.538</v>
      </c>
      <c r="E30" s="33">
        <v>8217.162</v>
      </c>
      <c r="F30" s="50">
        <f t="shared" si="3"/>
        <v>0.04352308260527754</v>
      </c>
      <c r="G30"/>
      <c r="H30"/>
      <c r="I30"/>
      <c r="J30"/>
      <c r="K30"/>
      <c r="L30"/>
      <c r="M30"/>
      <c r="N30"/>
      <c r="O30"/>
      <c r="P30"/>
      <c r="Q30"/>
      <c r="R30"/>
      <c r="S30"/>
      <c r="T30"/>
      <c r="U30"/>
      <c r="V30"/>
      <c r="W30"/>
    </row>
    <row r="31" spans="1:23" ht="12.75">
      <c r="A31" s="228"/>
      <c r="B31" s="5" t="s">
        <v>157</v>
      </c>
      <c r="C31" s="153">
        <v>6064.165</v>
      </c>
      <c r="D31" s="153">
        <v>5993.058</v>
      </c>
      <c r="E31" s="33">
        <v>8123.541</v>
      </c>
      <c r="F31" s="50">
        <f t="shared" si="3"/>
        <v>0.04302720890623295</v>
      </c>
      <c r="G31"/>
      <c r="H31"/>
      <c r="I31"/>
      <c r="J31"/>
      <c r="K31"/>
      <c r="L31"/>
      <c r="M31"/>
      <c r="N31"/>
      <c r="O31"/>
      <c r="P31"/>
      <c r="Q31"/>
      <c r="R31"/>
      <c r="S31"/>
      <c r="T31"/>
      <c r="U31"/>
      <c r="V31"/>
      <c r="W31"/>
    </row>
    <row r="32" spans="1:23" ht="12.75">
      <c r="A32" s="228"/>
      <c r="B32" s="5" t="s">
        <v>158</v>
      </c>
      <c r="C32" s="153">
        <v>5472.579</v>
      </c>
      <c r="D32" s="153">
        <v>5404.639</v>
      </c>
      <c r="E32" s="33">
        <v>7957.187</v>
      </c>
      <c r="F32" s="50">
        <f t="shared" si="3"/>
        <v>0.04214609704745271</v>
      </c>
      <c r="G32"/>
      <c r="H32" s="63"/>
      <c r="I32"/>
      <c r="J32" s="63"/>
      <c r="K32" s="63"/>
      <c r="L32"/>
      <c r="M32" s="63"/>
      <c r="N32"/>
      <c r="O32" s="63"/>
      <c r="P32" s="63"/>
      <c r="Q32"/>
      <c r="R32" s="63"/>
      <c r="S32"/>
      <c r="T32" s="63"/>
      <c r="U32" s="63"/>
      <c r="V32"/>
      <c r="W32" s="63"/>
    </row>
    <row r="33" spans="1:23" ht="12.75">
      <c r="A33" s="228"/>
      <c r="B33" s="5" t="s">
        <v>175</v>
      </c>
      <c r="C33" s="33">
        <f>+C34-(C28+C29+C30+C31+C32)</f>
        <v>40341.407999999996</v>
      </c>
      <c r="D33" s="33">
        <f>+D34-(D28+D29+D30+D31+D32)</f>
        <v>40084.51299999999</v>
      </c>
      <c r="E33" s="33">
        <f>+E34-(E28+E29+E30+E31+E32)</f>
        <v>36676.015000000014</v>
      </c>
      <c r="F33" s="50">
        <f t="shared" si="3"/>
        <v>0.1942584593655813</v>
      </c>
      <c r="G33" s="33"/>
      <c r="H33" s="1"/>
      <c r="I33" s="1"/>
      <c r="J33" s="1"/>
      <c r="K33" s="1"/>
      <c r="L33" s="1"/>
      <c r="M33" s="1"/>
      <c r="N33" s="1"/>
      <c r="O33" s="1"/>
      <c r="P33" s="1"/>
      <c r="Q33" s="1"/>
      <c r="R33" s="1"/>
      <c r="S33" s="1"/>
      <c r="T33" s="1"/>
      <c r="U33" s="1"/>
      <c r="V33" s="1"/>
      <c r="W33" s="1"/>
    </row>
    <row r="34" spans="1:23" s="54" customFormat="1" ht="12.75">
      <c r="A34" s="230"/>
      <c r="B34" s="51" t="s">
        <v>178</v>
      </c>
      <c r="C34" s="212">
        <v>228188.389</v>
      </c>
      <c r="D34" s="212">
        <v>166482.555</v>
      </c>
      <c r="E34" s="52">
        <v>188800.092</v>
      </c>
      <c r="F34" s="53">
        <f>SUM(F28:F33)</f>
        <v>0.9999999999999999</v>
      </c>
      <c r="G34"/>
      <c r="H34" s="63"/>
      <c r="I34"/>
      <c r="J34" s="63"/>
      <c r="K34" s="63"/>
      <c r="L34"/>
      <c r="M34" s="63"/>
      <c r="N34"/>
      <c r="O34" s="63"/>
      <c r="P34" s="63"/>
      <c r="Q34"/>
      <c r="R34" s="63"/>
      <c r="S34"/>
      <c r="T34" s="63"/>
      <c r="U34" s="63"/>
      <c r="V34"/>
      <c r="W34" s="63"/>
    </row>
    <row r="35" spans="1:23" ht="12.75">
      <c r="A35" s="227" t="s">
        <v>174</v>
      </c>
      <c r="B35" s="5" t="s">
        <v>238</v>
      </c>
      <c r="C35" s="153">
        <v>285562.851</v>
      </c>
      <c r="D35" s="153">
        <v>232026.388</v>
      </c>
      <c r="E35" s="33">
        <v>269526.776</v>
      </c>
      <c r="F35" s="50">
        <f aca="true" t="shared" si="4" ref="F35:F40">+E35/$E$41</f>
        <v>0.5668992187165393</v>
      </c>
      <c r="G35"/>
      <c r="H35"/>
      <c r="I35"/>
      <c r="J35"/>
      <c r="K35"/>
      <c r="L35"/>
      <c r="M35"/>
      <c r="N35"/>
      <c r="O35"/>
      <c r="P35"/>
      <c r="Q35"/>
      <c r="R35"/>
      <c r="S35"/>
      <c r="T35"/>
      <c r="U35"/>
      <c r="V35"/>
      <c r="W35"/>
    </row>
    <row r="36" spans="1:23" ht="12.75">
      <c r="A36" s="228"/>
      <c r="B36" t="s">
        <v>154</v>
      </c>
      <c r="C36" s="154">
        <v>41600.013</v>
      </c>
      <c r="D36" s="154">
        <v>40415.599</v>
      </c>
      <c r="E36" s="33">
        <v>37380.733</v>
      </c>
      <c r="F36" s="50">
        <f t="shared" si="4"/>
        <v>0.07862338817406236</v>
      </c>
      <c r="G36"/>
      <c r="H36"/>
      <c r="I36"/>
      <c r="J36"/>
      <c r="K36"/>
      <c r="L36"/>
      <c r="M36"/>
      <c r="N36"/>
      <c r="O36"/>
      <c r="P36"/>
      <c r="Q36"/>
      <c r="R36"/>
      <c r="S36"/>
      <c r="T36"/>
      <c r="U36"/>
      <c r="V36"/>
      <c r="W36"/>
    </row>
    <row r="37" spans="1:23" ht="12.75">
      <c r="A37" s="228"/>
      <c r="B37" t="s">
        <v>157</v>
      </c>
      <c r="C37" s="154">
        <v>15065.664</v>
      </c>
      <c r="D37" s="154">
        <v>14856.748</v>
      </c>
      <c r="E37" s="33">
        <v>24918.078</v>
      </c>
      <c r="F37" s="50">
        <f t="shared" si="4"/>
        <v>0.052410521729083365</v>
      </c>
      <c r="G37" s="5"/>
      <c r="H37" s="5"/>
      <c r="I37" s="5"/>
      <c r="J37" s="5"/>
      <c r="K37" s="5"/>
      <c r="L37" s="5"/>
      <c r="M37" s="5"/>
      <c r="N37" s="5"/>
      <c r="O37" s="5"/>
      <c r="P37" s="5"/>
      <c r="Q37" s="5"/>
      <c r="R37" s="5"/>
      <c r="S37" s="5"/>
      <c r="T37" s="5"/>
      <c r="U37" s="5"/>
      <c r="V37" s="5"/>
      <c r="W37" s="5"/>
    </row>
    <row r="38" spans="1:23" ht="12.75">
      <c r="A38" s="228"/>
      <c r="B38" t="s">
        <v>152</v>
      </c>
      <c r="C38" s="154">
        <v>25517.569</v>
      </c>
      <c r="D38" s="154">
        <v>24666.282</v>
      </c>
      <c r="E38" s="33">
        <v>23689.265</v>
      </c>
      <c r="F38" s="50">
        <f t="shared" si="4"/>
        <v>0.04982594315775534</v>
      </c>
      <c r="G38" s="5"/>
      <c r="H38" s="5"/>
      <c r="I38" s="5"/>
      <c r="J38" s="5"/>
      <c r="K38" s="5"/>
      <c r="L38" s="5"/>
      <c r="M38" s="5"/>
      <c r="N38" s="5"/>
      <c r="O38" s="5"/>
      <c r="P38" s="5"/>
      <c r="Q38" s="5"/>
      <c r="R38" s="5"/>
      <c r="S38" s="5"/>
      <c r="T38" s="5"/>
      <c r="U38" s="5"/>
      <c r="V38" s="5"/>
      <c r="W38" s="5"/>
    </row>
    <row r="39" spans="1:23" ht="12.75">
      <c r="A39" s="228"/>
      <c r="B39" t="s">
        <v>155</v>
      </c>
      <c r="C39" s="154">
        <v>15648.019</v>
      </c>
      <c r="D39" s="154">
        <v>15059.058</v>
      </c>
      <c r="E39" s="33">
        <v>16860.516</v>
      </c>
      <c r="F39" s="50">
        <f t="shared" si="4"/>
        <v>0.03546294542386286</v>
      </c>
      <c r="G39"/>
      <c r="H39" s="63"/>
      <c r="I39"/>
      <c r="J39" s="63"/>
      <c r="K39" s="63"/>
      <c r="L39"/>
      <c r="M39" s="63"/>
      <c r="N39"/>
      <c r="O39" s="63"/>
      <c r="P39" s="63"/>
      <c r="Q39"/>
      <c r="R39" s="63"/>
      <c r="S39"/>
      <c r="T39" s="63"/>
      <c r="U39" s="63"/>
      <c r="V39"/>
      <c r="W39" s="63"/>
    </row>
    <row r="40" spans="1:23" ht="12.75">
      <c r="A40" s="228"/>
      <c r="B40" s="5" t="s">
        <v>175</v>
      </c>
      <c r="C40" s="33">
        <f>+C41-(C35+C36+C37+C38+C39)</f>
        <v>101461.17299999995</v>
      </c>
      <c r="D40" s="33">
        <f>+D41-(D35+D36+D37+D38+D39)</f>
        <v>96644.41899999994</v>
      </c>
      <c r="E40" s="33">
        <f>+E41-(E35+E36+E37+E38+E39)</f>
        <v>103065.005</v>
      </c>
      <c r="F40" s="50">
        <f t="shared" si="4"/>
        <v>0.2167779827986968</v>
      </c>
      <c r="G40" s="33"/>
      <c r="H40" s="63"/>
      <c r="I40"/>
      <c r="J40" s="63"/>
      <c r="K40" s="63"/>
      <c r="L40"/>
      <c r="M40" s="63"/>
      <c r="N40"/>
      <c r="O40" s="63"/>
      <c r="P40" s="63"/>
      <c r="Q40"/>
      <c r="R40" s="63"/>
      <c r="S40"/>
      <c r="T40" s="63"/>
      <c r="U40" s="63"/>
      <c r="V40"/>
      <c r="W40" s="63"/>
    </row>
    <row r="41" spans="1:23" s="54" customFormat="1" ht="12.75">
      <c r="A41" s="230"/>
      <c r="B41" s="51" t="s">
        <v>178</v>
      </c>
      <c r="C41" s="212">
        <v>484855.289</v>
      </c>
      <c r="D41" s="212">
        <v>423668.494</v>
      </c>
      <c r="E41" s="52">
        <v>475440.373</v>
      </c>
      <c r="F41" s="53">
        <f>SUM(F35:F40)</f>
        <v>1</v>
      </c>
      <c r="G41"/>
      <c r="H41"/>
      <c r="I41"/>
      <c r="J41"/>
      <c r="K41"/>
      <c r="L41"/>
      <c r="M41"/>
      <c r="N41"/>
      <c r="O41"/>
      <c r="P41"/>
      <c r="Q41"/>
      <c r="R41"/>
      <c r="S41"/>
      <c r="T41"/>
      <c r="U41"/>
      <c r="V41"/>
      <c r="W41"/>
    </row>
    <row r="42" spans="1:23" ht="12.75">
      <c r="A42" s="227" t="s">
        <v>173</v>
      </c>
      <c r="B42" s="5" t="s">
        <v>238</v>
      </c>
      <c r="C42" s="153">
        <v>423281.516</v>
      </c>
      <c r="D42" s="153">
        <v>399050.681</v>
      </c>
      <c r="E42" s="33">
        <v>373587.613</v>
      </c>
      <c r="F42" s="50">
        <f aca="true" t="shared" si="5" ref="F42:F47">+E42/$E$48</f>
        <v>0.33431421776006004</v>
      </c>
      <c r="G42"/>
      <c r="H42"/>
      <c r="I42"/>
      <c r="J42"/>
      <c r="K42"/>
      <c r="L42"/>
      <c r="M42"/>
      <c r="N42"/>
      <c r="O42"/>
      <c r="P42"/>
      <c r="Q42"/>
      <c r="R42"/>
      <c r="S42"/>
      <c r="T42"/>
      <c r="U42"/>
      <c r="V42"/>
      <c r="W42"/>
    </row>
    <row r="43" spans="1:23" ht="12.75">
      <c r="A43" s="228"/>
      <c r="B43" t="s">
        <v>154</v>
      </c>
      <c r="C43" s="154">
        <v>91337.77</v>
      </c>
      <c r="D43" s="154">
        <v>84445.672</v>
      </c>
      <c r="E43" s="33">
        <v>78249.38</v>
      </c>
      <c r="F43" s="50">
        <f t="shared" si="5"/>
        <v>0.07002341446719672</v>
      </c>
      <c r="G43"/>
      <c r="H43"/>
      <c r="I43"/>
      <c r="J43"/>
      <c r="K43"/>
      <c r="L43"/>
      <c r="M43"/>
      <c r="N43"/>
      <c r="O43"/>
      <c r="P43"/>
      <c r="Q43"/>
      <c r="R43"/>
      <c r="S43"/>
      <c r="T43"/>
      <c r="U43"/>
      <c r="V43"/>
      <c r="W43"/>
    </row>
    <row r="44" spans="1:23" ht="12.75">
      <c r="A44" s="228"/>
      <c r="B44" t="s">
        <v>152</v>
      </c>
      <c r="C44" s="154">
        <v>72177.745</v>
      </c>
      <c r="D44" s="154">
        <v>68251.456</v>
      </c>
      <c r="E44" s="33">
        <v>74829.829</v>
      </c>
      <c r="F44" s="50">
        <f t="shared" si="5"/>
        <v>0.0669633437424866</v>
      </c>
      <c r="G44"/>
      <c r="H44"/>
      <c r="I44"/>
      <c r="J44"/>
      <c r="K44"/>
      <c r="L44"/>
      <c r="M44"/>
      <c r="N44"/>
      <c r="O44"/>
      <c r="P44"/>
      <c r="Q44"/>
      <c r="R44"/>
      <c r="S44"/>
      <c r="T44"/>
      <c r="U44"/>
      <c r="V44"/>
      <c r="W44"/>
    </row>
    <row r="45" spans="1:23" ht="12.75">
      <c r="A45" s="228"/>
      <c r="B45" t="s">
        <v>158</v>
      </c>
      <c r="C45" s="154">
        <v>59006.523</v>
      </c>
      <c r="D45" s="154">
        <v>57104.493</v>
      </c>
      <c r="E45" s="33">
        <v>49565.059</v>
      </c>
      <c r="F45" s="50">
        <f t="shared" si="5"/>
        <v>0.044354532514482015</v>
      </c>
      <c r="G45"/>
      <c r="H45" s="63"/>
      <c r="I45"/>
      <c r="J45" s="63"/>
      <c r="K45" s="63"/>
      <c r="L45"/>
      <c r="M45" s="63"/>
      <c r="N45"/>
      <c r="O45" s="63"/>
      <c r="P45" s="63"/>
      <c r="Q45"/>
      <c r="R45" s="63"/>
      <c r="S45"/>
      <c r="T45" s="63"/>
      <c r="U45" s="63"/>
      <c r="V45"/>
      <c r="W45" s="63"/>
    </row>
    <row r="46" spans="1:23" ht="12.75">
      <c r="A46" s="228"/>
      <c r="B46" t="s">
        <v>155</v>
      </c>
      <c r="C46" s="154">
        <v>53498.117</v>
      </c>
      <c r="D46" s="154">
        <v>49753.686</v>
      </c>
      <c r="E46" s="33">
        <v>47893.096</v>
      </c>
      <c r="F46" s="50">
        <f t="shared" si="5"/>
        <v>0.04285833461332525</v>
      </c>
      <c r="G46" s="1"/>
      <c r="H46" s="1"/>
      <c r="I46" s="1"/>
      <c r="J46" s="1"/>
      <c r="K46" s="1"/>
      <c r="L46" s="1"/>
      <c r="M46" s="1"/>
      <c r="N46" s="1"/>
      <c r="O46" s="1"/>
      <c r="P46" s="1"/>
      <c r="Q46" s="1"/>
      <c r="R46" s="1"/>
      <c r="S46" s="1"/>
      <c r="T46" s="1"/>
      <c r="U46" s="1"/>
      <c r="V46" s="1"/>
      <c r="W46" s="1"/>
    </row>
    <row r="47" spans="1:23" ht="12.75">
      <c r="A47" s="228"/>
      <c r="B47" s="5" t="s">
        <v>175</v>
      </c>
      <c r="C47" s="33">
        <f>+C48-(C42+C43+C44+C45+C46)</f>
        <v>473855.019</v>
      </c>
      <c r="D47" s="33">
        <f>+D48-(D42+D43+D44+D45+D46)</f>
        <v>447265.3169999999</v>
      </c>
      <c r="E47" s="33">
        <f>+E48-(E42+E43+E44+E45+E46)</f>
        <v>493349.522</v>
      </c>
      <c r="F47" s="50">
        <f t="shared" si="5"/>
        <v>0.44148615690244936</v>
      </c>
      <c r="G47" s="33"/>
      <c r="H47" s="1"/>
      <c r="I47" s="1"/>
      <c r="J47" s="1"/>
      <c r="K47" s="1"/>
      <c r="L47" s="1"/>
      <c r="M47" s="1"/>
      <c r="N47" s="1"/>
      <c r="O47" s="1"/>
      <c r="P47" s="1"/>
      <c r="Q47" s="1"/>
      <c r="R47" s="1"/>
      <c r="S47" s="1"/>
      <c r="T47" s="1"/>
      <c r="U47" s="1"/>
      <c r="V47" s="1"/>
      <c r="W47" s="1"/>
    </row>
    <row r="48" spans="1:23" s="54" customFormat="1" ht="12.75">
      <c r="A48" s="230"/>
      <c r="B48" s="51" t="s">
        <v>178</v>
      </c>
      <c r="C48" s="212">
        <v>1173156.69</v>
      </c>
      <c r="D48" s="212">
        <v>1105871.305</v>
      </c>
      <c r="E48" s="52">
        <v>1117474.499</v>
      </c>
      <c r="F48" s="53">
        <f>SUM(F42:F47)</f>
        <v>1</v>
      </c>
      <c r="G48"/>
      <c r="H48" s="63"/>
      <c r="I48"/>
      <c r="J48" s="63"/>
      <c r="K48" s="63"/>
      <c r="L48"/>
      <c r="M48" s="63"/>
      <c r="N48"/>
      <c r="O48" s="63"/>
      <c r="P48" s="63"/>
      <c r="Q48"/>
      <c r="R48" s="63"/>
      <c r="S48"/>
      <c r="T48" s="63"/>
      <c r="U48" s="63"/>
      <c r="V48"/>
      <c r="W48" s="63"/>
    </row>
    <row r="49" spans="1:23" ht="12.75">
      <c r="A49" s="233" t="s">
        <v>332</v>
      </c>
      <c r="B49" s="5" t="s">
        <v>238</v>
      </c>
      <c r="C49" s="153">
        <v>369746.278</v>
      </c>
      <c r="D49" s="153">
        <v>342135.045</v>
      </c>
      <c r="E49" s="33">
        <v>396677.005</v>
      </c>
      <c r="F49" s="50">
        <f aca="true" t="shared" si="6" ref="F49:F54">+E49/$E$55</f>
        <v>0.21304360112163243</v>
      </c>
      <c r="G49"/>
      <c r="H49"/>
      <c r="I49"/>
      <c r="J49"/>
      <c r="K49"/>
      <c r="L49"/>
      <c r="M49"/>
      <c r="N49"/>
      <c r="O49"/>
      <c r="P49"/>
      <c r="Q49"/>
      <c r="R49"/>
      <c r="S49"/>
      <c r="T49"/>
      <c r="U49"/>
      <c r="V49"/>
      <c r="W49"/>
    </row>
    <row r="50" spans="1:23" ht="12.75">
      <c r="A50" s="234"/>
      <c r="B50" t="s">
        <v>152</v>
      </c>
      <c r="C50" s="154">
        <v>166695.297</v>
      </c>
      <c r="D50" s="154">
        <v>154803.062</v>
      </c>
      <c r="E50" s="33">
        <v>184723.293</v>
      </c>
      <c r="F50" s="50">
        <f t="shared" si="6"/>
        <v>0.0992094703139307</v>
      </c>
      <c r="G50"/>
      <c r="H50"/>
      <c r="I50"/>
      <c r="J50"/>
      <c r="K50"/>
      <c r="L50"/>
      <c r="M50"/>
      <c r="N50"/>
      <c r="O50"/>
      <c r="P50"/>
      <c r="Q50"/>
      <c r="R50"/>
      <c r="S50"/>
      <c r="T50"/>
      <c r="U50"/>
      <c r="V50"/>
      <c r="W50"/>
    </row>
    <row r="51" spans="1:23" ht="12.75">
      <c r="A51" s="234"/>
      <c r="B51" t="s">
        <v>207</v>
      </c>
      <c r="C51" s="154">
        <v>92265.287</v>
      </c>
      <c r="D51" s="154">
        <v>84513.232</v>
      </c>
      <c r="E51" s="33">
        <v>98261.422</v>
      </c>
      <c r="F51" s="50">
        <f t="shared" si="6"/>
        <v>0.052773331779623574</v>
      </c>
      <c r="G51" s="5"/>
      <c r="H51" s="5"/>
      <c r="I51" s="5"/>
      <c r="J51" s="5"/>
      <c r="K51" s="5"/>
      <c r="L51" s="5"/>
      <c r="M51" s="5"/>
      <c r="N51" s="5"/>
      <c r="O51" s="5"/>
      <c r="P51" s="5"/>
      <c r="Q51" s="5"/>
      <c r="R51" s="5"/>
      <c r="S51" s="5"/>
      <c r="T51" s="5"/>
      <c r="U51" s="5"/>
      <c r="V51" s="5"/>
      <c r="W51" s="5"/>
    </row>
    <row r="52" spans="1:23" ht="12.75">
      <c r="A52" s="234"/>
      <c r="B52" t="s">
        <v>155</v>
      </c>
      <c r="C52" s="154">
        <v>81828.705</v>
      </c>
      <c r="D52" s="154">
        <v>74138.747</v>
      </c>
      <c r="E52" s="33">
        <v>90157.025</v>
      </c>
      <c r="F52" s="50">
        <f t="shared" si="6"/>
        <v>0.04842069752042481</v>
      </c>
      <c r="G52" s="5"/>
      <c r="H52" s="5"/>
      <c r="I52" s="5"/>
      <c r="J52" s="5"/>
      <c r="K52" s="5"/>
      <c r="L52" s="5"/>
      <c r="M52" s="5"/>
      <c r="N52" s="5"/>
      <c r="O52" s="5"/>
      <c r="P52" s="5"/>
      <c r="Q52" s="5"/>
      <c r="R52" s="5"/>
      <c r="S52" s="5"/>
      <c r="T52" s="5"/>
      <c r="U52" s="5"/>
      <c r="V52" s="5"/>
      <c r="W52" s="5"/>
    </row>
    <row r="53" spans="1:23" ht="12.75">
      <c r="A53" s="234"/>
      <c r="B53" t="s">
        <v>336</v>
      </c>
      <c r="C53" s="154">
        <v>67717.176</v>
      </c>
      <c r="D53" s="154">
        <v>61675.985</v>
      </c>
      <c r="E53" s="33">
        <v>83762.88</v>
      </c>
      <c r="F53" s="50">
        <f t="shared" si="6"/>
        <v>0.04498658951889375</v>
      </c>
      <c r="G53"/>
      <c r="H53" s="63"/>
      <c r="I53"/>
      <c r="J53" s="63"/>
      <c r="K53" s="63"/>
      <c r="L53"/>
      <c r="M53" s="63"/>
      <c r="N53"/>
      <c r="O53" s="63"/>
      <c r="P53" s="63"/>
      <c r="Q53"/>
      <c r="R53" s="63"/>
      <c r="S53"/>
      <c r="T53" s="63"/>
      <c r="U53" s="63"/>
      <c r="V53"/>
      <c r="W53" s="63"/>
    </row>
    <row r="54" spans="1:23" ht="12.75">
      <c r="A54" s="234"/>
      <c r="B54" s="5" t="s">
        <v>175</v>
      </c>
      <c r="C54" s="33">
        <f>+C55-(C49+C50+C51+C52+C53)</f>
        <v>971862.3840000002</v>
      </c>
      <c r="D54" s="33">
        <f>+D55-(D49+D50+D51+D52+D53)</f>
        <v>907476.5560000002</v>
      </c>
      <c r="E54" s="33">
        <f>+E55-(E49+E50+E51+E52+E53)</f>
        <v>1008370.5900000001</v>
      </c>
      <c r="F54" s="50">
        <f t="shared" si="6"/>
        <v>0.5415663097454948</v>
      </c>
      <c r="G54" s="33"/>
      <c r="H54" s="63"/>
      <c r="I54"/>
      <c r="J54" s="63"/>
      <c r="K54" s="63"/>
      <c r="L54"/>
      <c r="M54" s="63"/>
      <c r="N54"/>
      <c r="O54" s="63"/>
      <c r="P54" s="63"/>
      <c r="Q54"/>
      <c r="R54" s="63"/>
      <c r="S54"/>
      <c r="T54" s="63"/>
      <c r="U54" s="63"/>
      <c r="V54"/>
      <c r="W54" s="63"/>
    </row>
    <row r="55" spans="1:23" s="54" customFormat="1" ht="12.75">
      <c r="A55" s="235"/>
      <c r="B55" s="51" t="s">
        <v>178</v>
      </c>
      <c r="C55" s="212">
        <v>1750115.127</v>
      </c>
      <c r="D55" s="212">
        <v>1624742.627</v>
      </c>
      <c r="E55" s="52">
        <v>1861952.215</v>
      </c>
      <c r="F55" s="53">
        <f>SUM(F49:F54)</f>
        <v>1</v>
      </c>
      <c r="G55"/>
      <c r="H55"/>
      <c r="I55"/>
      <c r="J55"/>
      <c r="K55"/>
      <c r="L55"/>
      <c r="M55"/>
      <c r="N55"/>
      <c r="O55"/>
      <c r="P55"/>
      <c r="Q55"/>
      <c r="R55"/>
      <c r="S55"/>
      <c r="T55"/>
      <c r="U55"/>
      <c r="V55"/>
      <c r="W55"/>
    </row>
    <row r="56" spans="1:23" ht="12.75">
      <c r="A56" s="227" t="s">
        <v>170</v>
      </c>
      <c r="B56" s="5" t="s">
        <v>238</v>
      </c>
      <c r="C56" s="153">
        <v>430826.461</v>
      </c>
      <c r="D56" s="153">
        <v>399265.006</v>
      </c>
      <c r="E56" s="33">
        <v>471940.173</v>
      </c>
      <c r="F56" s="50">
        <f aca="true" t="shared" si="7" ref="F56:F61">+E56/$E$62</f>
        <v>0.24794791469123798</v>
      </c>
      <c r="G56"/>
      <c r="H56"/>
      <c r="I56"/>
      <c r="J56"/>
      <c r="K56"/>
      <c r="L56"/>
      <c r="M56"/>
      <c r="N56"/>
      <c r="O56"/>
      <c r="P56"/>
      <c r="Q56"/>
      <c r="R56"/>
      <c r="S56"/>
      <c r="T56"/>
      <c r="U56"/>
      <c r="V56"/>
      <c r="W56"/>
    </row>
    <row r="57" spans="1:23" ht="12.75">
      <c r="A57" s="228"/>
      <c r="B57" t="s">
        <v>158</v>
      </c>
      <c r="C57" s="154">
        <v>162548.622</v>
      </c>
      <c r="D57" s="154">
        <v>152319.26</v>
      </c>
      <c r="E57" s="33">
        <v>161750.489</v>
      </c>
      <c r="F57" s="50">
        <f t="shared" si="7"/>
        <v>0.08498046731833958</v>
      </c>
      <c r="G57"/>
      <c r="H57"/>
      <c r="I57"/>
      <c r="J57"/>
      <c r="K57"/>
      <c r="L57"/>
      <c r="M57"/>
      <c r="N57"/>
      <c r="O57"/>
      <c r="P57"/>
      <c r="Q57"/>
      <c r="R57"/>
      <c r="S57"/>
      <c r="T57"/>
      <c r="U57"/>
      <c r="V57"/>
      <c r="W57"/>
    </row>
    <row r="58" spans="1:23" ht="12.75">
      <c r="A58" s="228"/>
      <c r="B58" s="5" t="s">
        <v>152</v>
      </c>
      <c r="C58" s="153">
        <v>134279.316</v>
      </c>
      <c r="D58" s="153">
        <v>124818.128</v>
      </c>
      <c r="E58" s="33">
        <v>115146.677</v>
      </c>
      <c r="F58" s="50">
        <f t="shared" si="7"/>
        <v>0.06049575789297244</v>
      </c>
      <c r="G58"/>
      <c r="H58"/>
      <c r="I58"/>
      <c r="J58"/>
      <c r="K58"/>
      <c r="L58"/>
      <c r="M58"/>
      <c r="N58"/>
      <c r="O58"/>
      <c r="P58"/>
      <c r="Q58"/>
      <c r="R58"/>
      <c r="S58"/>
      <c r="T58"/>
      <c r="U58"/>
      <c r="V58"/>
      <c r="W58"/>
    </row>
    <row r="59" spans="1:23" ht="12.75">
      <c r="A59" s="228"/>
      <c r="B59" t="s">
        <v>154</v>
      </c>
      <c r="C59" s="154">
        <v>117804.466</v>
      </c>
      <c r="D59" s="154">
        <v>113063.003</v>
      </c>
      <c r="E59" s="33">
        <v>114036.357</v>
      </c>
      <c r="F59" s="50">
        <f t="shared" si="7"/>
        <v>0.059912418002897073</v>
      </c>
      <c r="G59"/>
      <c r="H59" s="63"/>
      <c r="I59"/>
      <c r="J59" s="63"/>
      <c r="K59" s="63"/>
      <c r="L59"/>
      <c r="M59" s="63"/>
      <c r="N59"/>
      <c r="O59" s="63"/>
      <c r="P59" s="63"/>
      <c r="Q59"/>
      <c r="R59" s="63"/>
      <c r="S59"/>
      <c r="T59" s="63"/>
      <c r="U59" s="63"/>
      <c r="V59"/>
      <c r="W59" s="63"/>
    </row>
    <row r="60" spans="1:23" ht="12.75">
      <c r="A60" s="228"/>
      <c r="B60" t="s">
        <v>157</v>
      </c>
      <c r="C60" s="154">
        <v>118914.576</v>
      </c>
      <c r="D60" s="154">
        <v>110654.765</v>
      </c>
      <c r="E60" s="33">
        <v>107456.772</v>
      </c>
      <c r="F60" s="50">
        <f t="shared" si="7"/>
        <v>0.056455635822407105</v>
      </c>
      <c r="G60" s="1"/>
      <c r="H60" s="1"/>
      <c r="I60" s="1"/>
      <c r="J60" s="1"/>
      <c r="K60" s="1"/>
      <c r="L60" s="1"/>
      <c r="M60" s="1"/>
      <c r="N60" s="1"/>
      <c r="O60" s="1"/>
      <c r="P60" s="1"/>
      <c r="Q60" s="1"/>
      <c r="R60" s="1"/>
      <c r="S60" s="1"/>
      <c r="T60" s="1"/>
      <c r="U60" s="1"/>
      <c r="V60" s="1"/>
      <c r="W60" s="1"/>
    </row>
    <row r="61" spans="1:23" ht="12.75">
      <c r="A61" s="228"/>
      <c r="B61" s="5" t="s">
        <v>175</v>
      </c>
      <c r="C61" s="33">
        <f>+C62-(C56+C57+C58+C59+C60)</f>
        <v>862747.3879999999</v>
      </c>
      <c r="D61" s="33">
        <f>+D62-(D56+D57+D58+D59+D60)</f>
        <v>802846.1199999998</v>
      </c>
      <c r="E61" s="33">
        <f>+E62-(E56+E57+E58+E59+E60)</f>
        <v>933053.8520000001</v>
      </c>
      <c r="F61" s="50">
        <f t="shared" si="7"/>
        <v>0.49020780627214583</v>
      </c>
      <c r="G61" s="33"/>
      <c r="H61" s="1"/>
      <c r="I61" s="1"/>
      <c r="J61" s="1"/>
      <c r="K61" s="1"/>
      <c r="L61" s="1"/>
      <c r="M61" s="1"/>
      <c r="N61" s="1"/>
      <c r="O61" s="1"/>
      <c r="P61" s="1"/>
      <c r="Q61" s="1"/>
      <c r="R61" s="1"/>
      <c r="S61" s="1"/>
      <c r="T61" s="1"/>
      <c r="U61" s="1"/>
      <c r="V61" s="1"/>
      <c r="W61" s="1"/>
    </row>
    <row r="62" spans="1:23" s="54" customFormat="1" ht="12.75">
      <c r="A62" s="230"/>
      <c r="B62" s="51" t="s">
        <v>178</v>
      </c>
      <c r="C62" s="212">
        <v>1827120.829</v>
      </c>
      <c r="D62" s="212">
        <v>1702966.282</v>
      </c>
      <c r="E62" s="212">
        <v>1903384.32</v>
      </c>
      <c r="F62" s="53">
        <f>SUM(F56:F61)</f>
        <v>1</v>
      </c>
      <c r="G62"/>
      <c r="H62" s="63"/>
      <c r="I62"/>
      <c r="J62" s="63"/>
      <c r="K62" s="63"/>
      <c r="L62"/>
      <c r="M62" s="63"/>
      <c r="N62"/>
      <c r="O62" s="63"/>
      <c r="P62" s="63"/>
      <c r="Q62"/>
      <c r="R62" s="63"/>
      <c r="S62"/>
      <c r="T62" s="63"/>
      <c r="U62" s="63"/>
      <c r="V62"/>
      <c r="W62" s="63"/>
    </row>
    <row r="63" spans="1:23" s="94" customFormat="1" ht="15.75" customHeight="1">
      <c r="A63" s="223" t="s">
        <v>188</v>
      </c>
      <c r="B63" s="223"/>
      <c r="C63" s="223"/>
      <c r="D63" s="223"/>
      <c r="E63" s="223"/>
      <c r="F63" s="223"/>
      <c r="G63" s="68"/>
      <c r="H63" s="68"/>
      <c r="I63" s="68"/>
      <c r="J63" s="68"/>
      <c r="K63" s="68"/>
      <c r="L63" s="68"/>
      <c r="M63" s="68"/>
      <c r="N63" s="68"/>
      <c r="O63" s="68"/>
      <c r="P63" s="68"/>
      <c r="Q63" s="68"/>
      <c r="R63" s="68"/>
      <c r="S63" s="68"/>
      <c r="T63" s="68"/>
      <c r="U63" s="68"/>
      <c r="V63" s="68"/>
      <c r="W63" s="68"/>
    </row>
    <row r="64" spans="1:23" s="94" customFormat="1" ht="15.75" customHeight="1">
      <c r="A64" s="224" t="s">
        <v>1</v>
      </c>
      <c r="B64" s="224"/>
      <c r="C64" s="224"/>
      <c r="D64" s="224"/>
      <c r="E64" s="224"/>
      <c r="F64" s="224"/>
      <c r="G64" s="68"/>
      <c r="H64" s="68"/>
      <c r="I64" s="68"/>
      <c r="J64" s="68"/>
      <c r="K64" s="68"/>
      <c r="L64" s="68"/>
      <c r="M64" s="68"/>
      <c r="N64" s="68"/>
      <c r="O64" s="68"/>
      <c r="P64" s="68"/>
      <c r="Q64" s="68"/>
      <c r="R64" s="68"/>
      <c r="S64" s="68"/>
      <c r="T64" s="68"/>
      <c r="U64" s="68"/>
      <c r="V64" s="68"/>
      <c r="W64" s="68"/>
    </row>
    <row r="65" spans="1:23" s="94" customFormat="1" ht="15.75" customHeight="1">
      <c r="A65" s="224" t="s">
        <v>28</v>
      </c>
      <c r="B65" s="224"/>
      <c r="C65" s="224"/>
      <c r="D65" s="224"/>
      <c r="E65" s="224"/>
      <c r="F65" s="224"/>
      <c r="G65" s="68"/>
      <c r="H65" s="68"/>
      <c r="I65" s="68"/>
      <c r="J65" s="68"/>
      <c r="K65" s="68"/>
      <c r="L65" s="68"/>
      <c r="M65" s="68"/>
      <c r="N65" s="68"/>
      <c r="O65" s="68"/>
      <c r="P65" s="68"/>
      <c r="Q65" s="68"/>
      <c r="R65" s="68"/>
      <c r="S65" s="68"/>
      <c r="T65" s="68"/>
      <c r="U65" s="68"/>
      <c r="V65" s="68"/>
      <c r="W65" s="68"/>
    </row>
    <row r="66" spans="1:23" s="94" customFormat="1" ht="15.75" customHeight="1">
      <c r="A66" s="225"/>
      <c r="B66" s="225"/>
      <c r="C66" s="225"/>
      <c r="D66" s="225"/>
      <c r="E66" s="225"/>
      <c r="F66" s="225"/>
      <c r="G66" s="68"/>
      <c r="H66" s="96"/>
      <c r="I66" s="68"/>
      <c r="J66" s="96"/>
      <c r="K66" s="96"/>
      <c r="L66" s="68"/>
      <c r="M66" s="96"/>
      <c r="N66" s="68"/>
      <c r="O66" s="96"/>
      <c r="P66" s="96"/>
      <c r="Q66" s="68"/>
      <c r="R66" s="96"/>
      <c r="S66" s="68"/>
      <c r="T66" s="96"/>
      <c r="U66" s="96"/>
      <c r="V66" s="68"/>
      <c r="W66" s="96"/>
    </row>
    <row r="67" spans="1:23" s="5" customFormat="1" ht="12.75">
      <c r="A67" s="23" t="s">
        <v>29</v>
      </c>
      <c r="B67" s="1" t="s">
        <v>151</v>
      </c>
      <c r="C67" s="1">
        <v>2009</v>
      </c>
      <c r="D67" s="226" t="str">
        <f>+D5</f>
        <v>enero-noviembre</v>
      </c>
      <c r="E67" s="226"/>
      <c r="F67" s="27" t="s">
        <v>31</v>
      </c>
      <c r="G67" s="1"/>
      <c r="H67" s="1"/>
      <c r="I67" s="1"/>
      <c r="J67" s="1"/>
      <c r="K67" s="1"/>
      <c r="L67" s="1"/>
      <c r="M67" s="1"/>
      <c r="N67" s="1"/>
      <c r="O67" s="1"/>
      <c r="P67" s="1"/>
      <c r="Q67" s="1"/>
      <c r="R67" s="1"/>
      <c r="S67" s="1"/>
      <c r="T67" s="1"/>
      <c r="U67" s="1"/>
      <c r="V67" s="1"/>
      <c r="W67" s="1"/>
    </row>
    <row r="68" spans="1:23" s="5" customFormat="1" ht="12.75">
      <c r="A68" s="27"/>
      <c r="B68" s="27"/>
      <c r="C68" s="27"/>
      <c r="D68" s="27">
        <v>2009</v>
      </c>
      <c r="E68" s="25">
        <v>2010</v>
      </c>
      <c r="F68" s="49">
        <f>+F6</f>
        <v>2010</v>
      </c>
      <c r="G68"/>
      <c r="H68" s="63"/>
      <c r="I68"/>
      <c r="J68" s="63"/>
      <c r="K68" s="63"/>
      <c r="L68"/>
      <c r="M68" s="63"/>
      <c r="N68"/>
      <c r="O68" s="63"/>
      <c r="P68" s="63"/>
      <c r="Q68"/>
      <c r="R68" s="63"/>
      <c r="S68"/>
      <c r="T68" s="63"/>
      <c r="U68" s="63"/>
      <c r="V68"/>
      <c r="W68" s="63"/>
    </row>
    <row r="69" spans="1:23" ht="12.75">
      <c r="A69" s="227" t="s">
        <v>172</v>
      </c>
      <c r="B69" s="153" t="s">
        <v>238</v>
      </c>
      <c r="C69" s="153">
        <v>232156.707</v>
      </c>
      <c r="D69" s="153">
        <v>211056.903</v>
      </c>
      <c r="E69" s="154">
        <v>231909.1</v>
      </c>
      <c r="F69" s="61">
        <f aca="true" t="shared" si="8" ref="F69:F74">+E69/$E$75</f>
        <v>0.1917747483771738</v>
      </c>
      <c r="G69"/>
      <c r="H69"/>
      <c r="I69"/>
      <c r="J69"/>
      <c r="K69"/>
      <c r="L69"/>
      <c r="M69"/>
      <c r="N69"/>
      <c r="O69"/>
      <c r="P69"/>
      <c r="Q69"/>
      <c r="R69"/>
      <c r="S69"/>
      <c r="T69"/>
      <c r="U69"/>
      <c r="V69"/>
      <c r="W69"/>
    </row>
    <row r="70" spans="1:23" ht="12.75">
      <c r="A70" s="228"/>
      <c r="B70" s="154" t="s">
        <v>159</v>
      </c>
      <c r="C70" s="154">
        <v>123165.913</v>
      </c>
      <c r="D70" s="154">
        <v>109413.078</v>
      </c>
      <c r="E70" s="154">
        <v>116399.267</v>
      </c>
      <c r="F70" s="62">
        <f t="shared" si="8"/>
        <v>0.09625512815242036</v>
      </c>
      <c r="G70"/>
      <c r="H70"/>
      <c r="I70"/>
      <c r="J70"/>
      <c r="K70"/>
      <c r="L70"/>
      <c r="M70"/>
      <c r="N70"/>
      <c r="O70"/>
      <c r="P70"/>
      <c r="Q70"/>
      <c r="R70"/>
      <c r="S70"/>
      <c r="T70"/>
      <c r="U70"/>
      <c r="V70"/>
      <c r="W70"/>
    </row>
    <row r="71" spans="1:23" ht="12.75">
      <c r="A71" s="228"/>
      <c r="B71" s="154" t="s">
        <v>208</v>
      </c>
      <c r="C71" s="154">
        <v>55804.035</v>
      </c>
      <c r="D71" s="154">
        <v>49361.061</v>
      </c>
      <c r="E71" s="154">
        <v>72685.877</v>
      </c>
      <c r="F71" s="62">
        <f t="shared" si="8"/>
        <v>0.06010680810821655</v>
      </c>
      <c r="G71" s="5"/>
      <c r="H71" s="5"/>
      <c r="I71" s="5"/>
      <c r="J71" s="5"/>
      <c r="K71" s="5"/>
      <c r="L71" s="5"/>
      <c r="M71" s="5"/>
      <c r="N71" s="5"/>
      <c r="O71" s="5"/>
      <c r="P71" s="5"/>
      <c r="Q71" s="5"/>
      <c r="R71" s="5"/>
      <c r="S71" s="5"/>
      <c r="T71" s="5"/>
      <c r="U71" s="5"/>
      <c r="V71" s="5"/>
      <c r="W71" s="5"/>
    </row>
    <row r="72" spans="1:23" ht="12.75">
      <c r="A72" s="228"/>
      <c r="B72" s="154" t="s">
        <v>207</v>
      </c>
      <c r="C72" s="154">
        <v>46793.374</v>
      </c>
      <c r="D72" s="154">
        <v>36444.991</v>
      </c>
      <c r="E72" s="154">
        <v>66963.279</v>
      </c>
      <c r="F72" s="62">
        <f t="shared" si="8"/>
        <v>0.05537456693478387</v>
      </c>
      <c r="G72" s="5"/>
      <c r="H72" s="5"/>
      <c r="I72" s="5"/>
      <c r="J72" s="5"/>
      <c r="K72" s="5"/>
      <c r="L72" s="5"/>
      <c r="M72" s="5"/>
      <c r="N72" s="5"/>
      <c r="O72" s="5"/>
      <c r="P72" s="5"/>
      <c r="Q72" s="5"/>
      <c r="R72" s="5"/>
      <c r="S72" s="5"/>
      <c r="T72" s="5"/>
      <c r="U72" s="5"/>
      <c r="V72" s="5"/>
      <c r="W72" s="5"/>
    </row>
    <row r="73" spans="1:23" ht="12.75">
      <c r="A73" s="228"/>
      <c r="B73" s="154" t="s">
        <v>154</v>
      </c>
      <c r="C73" s="154">
        <v>62013.336</v>
      </c>
      <c r="D73" s="154">
        <v>58908.445</v>
      </c>
      <c r="E73" s="154">
        <v>52890.219</v>
      </c>
      <c r="F73" s="62">
        <f t="shared" si="8"/>
        <v>0.0437370005762543</v>
      </c>
      <c r="G73"/>
      <c r="H73" s="63"/>
      <c r="I73"/>
      <c r="J73" s="63"/>
      <c r="K73" s="63"/>
      <c r="L73"/>
      <c r="M73" s="63"/>
      <c r="N73"/>
      <c r="O73" s="63"/>
      <c r="P73" s="63"/>
      <c r="Q73"/>
      <c r="R73" s="63"/>
      <c r="S73"/>
      <c r="T73" s="63"/>
      <c r="U73" s="63"/>
      <c r="V73"/>
      <c r="W73" s="63"/>
    </row>
    <row r="74" spans="1:23" ht="12.75">
      <c r="A74" s="228"/>
      <c r="B74" s="153" t="s">
        <v>175</v>
      </c>
      <c r="C74" s="33">
        <f>+C75-(C69+C70+C71+C72+C73)</f>
        <v>631221.3160000001</v>
      </c>
      <c r="D74" s="33">
        <f>+D75-(D69+D70+D71+D72+D73)</f>
        <v>585341.7080000001</v>
      </c>
      <c r="E74" s="33">
        <f>+E75-(E69+E70+E71+E72+E73)</f>
        <v>668430.8620000001</v>
      </c>
      <c r="F74" s="62">
        <f t="shared" si="8"/>
        <v>0.5527517478511511</v>
      </c>
      <c r="G74" s="33"/>
      <c r="H74" s="63"/>
      <c r="I74"/>
      <c r="J74" s="63"/>
      <c r="K74" s="63"/>
      <c r="L74"/>
      <c r="M74" s="63"/>
      <c r="N74"/>
      <c r="O74" s="63"/>
      <c r="P74" s="63"/>
      <c r="Q74"/>
      <c r="R74" s="63"/>
      <c r="S74"/>
      <c r="T74" s="63"/>
      <c r="U74" s="63"/>
      <c r="V74"/>
      <c r="W74" s="63"/>
    </row>
    <row r="75" spans="1:23" s="54" customFormat="1" ht="12.75">
      <c r="A75" s="230"/>
      <c r="B75" s="212" t="s">
        <v>178</v>
      </c>
      <c r="C75" s="212">
        <v>1151154.681</v>
      </c>
      <c r="D75" s="212">
        <v>1050526.186</v>
      </c>
      <c r="E75" s="212">
        <v>1209278.604</v>
      </c>
      <c r="F75" s="53">
        <f>SUM(F69:F74)</f>
        <v>1</v>
      </c>
      <c r="G75"/>
      <c r="H75"/>
      <c r="I75"/>
      <c r="J75"/>
      <c r="K75"/>
      <c r="L75"/>
      <c r="M75"/>
      <c r="N75"/>
      <c r="O75"/>
      <c r="P75"/>
      <c r="Q75"/>
      <c r="R75"/>
      <c r="S75"/>
      <c r="T75"/>
      <c r="U75"/>
      <c r="V75"/>
      <c r="W75"/>
    </row>
    <row r="76" spans="1:23" ht="12.75">
      <c r="A76" s="227" t="s">
        <v>235</v>
      </c>
      <c r="B76" s="153" t="s">
        <v>238</v>
      </c>
      <c r="C76" s="153">
        <v>559311.841</v>
      </c>
      <c r="D76" s="153">
        <v>520274.041</v>
      </c>
      <c r="E76" s="154">
        <v>567378.352</v>
      </c>
      <c r="F76" s="50">
        <f aca="true" t="shared" si="9" ref="F76:F81">+E76/$E$82</f>
        <v>0.15629479803742427</v>
      </c>
      <c r="G76"/>
      <c r="H76"/>
      <c r="I76"/>
      <c r="J76"/>
      <c r="K76"/>
      <c r="L76"/>
      <c r="M76"/>
      <c r="N76"/>
      <c r="O76"/>
      <c r="P76"/>
      <c r="Q76"/>
      <c r="R76"/>
      <c r="S76"/>
      <c r="T76"/>
      <c r="U76"/>
      <c r="V76"/>
      <c r="W76"/>
    </row>
    <row r="77" spans="1:23" ht="12.75">
      <c r="A77" s="228"/>
      <c r="B77" s="153" t="s">
        <v>159</v>
      </c>
      <c r="C77" s="153">
        <v>763378.224</v>
      </c>
      <c r="D77" s="153">
        <v>699943.312</v>
      </c>
      <c r="E77" s="154">
        <v>542401.191</v>
      </c>
      <c r="F77" s="50">
        <f t="shared" si="9"/>
        <v>0.1494143798468423</v>
      </c>
      <c r="G77"/>
      <c r="H77"/>
      <c r="I77"/>
      <c r="J77"/>
      <c r="K77"/>
      <c r="L77"/>
      <c r="M77"/>
      <c r="N77"/>
      <c r="O77"/>
      <c r="P77"/>
      <c r="Q77"/>
      <c r="R77"/>
      <c r="S77"/>
      <c r="T77"/>
      <c r="U77"/>
      <c r="V77"/>
      <c r="W77"/>
    </row>
    <row r="78" spans="1:23" ht="12.75">
      <c r="A78" s="228"/>
      <c r="B78" s="154" t="s">
        <v>154</v>
      </c>
      <c r="C78" s="154">
        <v>162054.675</v>
      </c>
      <c r="D78" s="154">
        <v>152875.151</v>
      </c>
      <c r="E78" s="154">
        <v>267308.434</v>
      </c>
      <c r="F78" s="50">
        <f t="shared" si="9"/>
        <v>0.07363502248272272</v>
      </c>
      <c r="G78" s="5"/>
      <c r="H78" s="5"/>
      <c r="I78" s="5"/>
      <c r="J78" s="5"/>
      <c r="K78" s="5"/>
      <c r="L78" s="5"/>
      <c r="M78" s="5"/>
      <c r="N78" s="5"/>
      <c r="O78" s="5"/>
      <c r="P78" s="5"/>
      <c r="Q78" s="5"/>
      <c r="R78" s="5"/>
      <c r="S78" s="5"/>
      <c r="T78" s="5"/>
      <c r="U78" s="5"/>
      <c r="V78" s="5"/>
      <c r="W78" s="5"/>
    </row>
    <row r="79" spans="1:23" ht="12.75">
      <c r="A79" s="228"/>
      <c r="B79" s="154" t="s">
        <v>155</v>
      </c>
      <c r="C79" s="154">
        <v>239081.62</v>
      </c>
      <c r="D79" s="154">
        <v>222176.591</v>
      </c>
      <c r="E79" s="154">
        <v>260424.68</v>
      </c>
      <c r="F79" s="50">
        <f t="shared" si="9"/>
        <v>0.0717387658889052</v>
      </c>
      <c r="G79" s="5"/>
      <c r="H79" s="5"/>
      <c r="I79" s="5"/>
      <c r="J79" s="5"/>
      <c r="K79" s="5"/>
      <c r="L79" s="5"/>
      <c r="M79" s="5"/>
      <c r="N79" s="5"/>
      <c r="O79" s="5"/>
      <c r="P79" s="5"/>
      <c r="Q79" s="5"/>
      <c r="R79" s="5"/>
      <c r="S79" s="5"/>
      <c r="T79" s="5"/>
      <c r="U79" s="5"/>
      <c r="V79" s="5"/>
      <c r="W79" s="5"/>
    </row>
    <row r="80" spans="1:23" ht="12.75">
      <c r="A80" s="228"/>
      <c r="B80" s="154" t="s">
        <v>158</v>
      </c>
      <c r="C80" s="154">
        <v>226344.445</v>
      </c>
      <c r="D80" s="154">
        <v>201406.411</v>
      </c>
      <c r="E80" s="154">
        <v>255954.139</v>
      </c>
      <c r="F80" s="50">
        <f t="shared" si="9"/>
        <v>0.0705072731817019</v>
      </c>
      <c r="G80"/>
      <c r="H80" s="63"/>
      <c r="I80"/>
      <c r="J80" s="63"/>
      <c r="K80" s="63"/>
      <c r="L80"/>
      <c r="M80" s="63"/>
      <c r="N80"/>
      <c r="O80" s="63"/>
      <c r="P80" s="63"/>
      <c r="Q80"/>
      <c r="R80" s="63"/>
      <c r="S80"/>
      <c r="T80" s="63"/>
      <c r="U80" s="63"/>
      <c r="V80"/>
      <c r="W80" s="63"/>
    </row>
    <row r="81" spans="1:23" ht="12.75">
      <c r="A81" s="228"/>
      <c r="B81" s="153" t="s">
        <v>175</v>
      </c>
      <c r="C81" s="33">
        <f>+C82-(C76+C77+C78+C79+C80)</f>
        <v>1415084.22</v>
      </c>
      <c r="D81" s="33">
        <f>+D82-(D76+D77+D78+D79+D80)</f>
        <v>1280623.2359999998</v>
      </c>
      <c r="E81" s="33">
        <f>+E82-(E76+E77+E78+E79+E80)</f>
        <v>1736713.857</v>
      </c>
      <c r="F81" s="50">
        <f t="shared" si="9"/>
        <v>0.47840976056240364</v>
      </c>
      <c r="G81" s="33"/>
      <c r="H81" s="63"/>
      <c r="I81"/>
      <c r="J81" s="63"/>
      <c r="K81" s="63"/>
      <c r="L81"/>
      <c r="M81" s="63"/>
      <c r="N81"/>
      <c r="O81" s="63"/>
      <c r="P81" s="63"/>
      <c r="Q81"/>
      <c r="R81" s="63"/>
      <c r="S81"/>
      <c r="T81" s="63"/>
      <c r="U81" s="63"/>
      <c r="V81"/>
      <c r="W81" s="63"/>
    </row>
    <row r="82" spans="1:23" s="54" customFormat="1" ht="12.75">
      <c r="A82" s="230"/>
      <c r="B82" s="212" t="s">
        <v>178</v>
      </c>
      <c r="C82" s="212">
        <v>3365255.025</v>
      </c>
      <c r="D82" s="212">
        <v>3077298.742</v>
      </c>
      <c r="E82" s="212">
        <v>3630180.653</v>
      </c>
      <c r="F82" s="53">
        <f>SUM(F76:F81)</f>
        <v>1</v>
      </c>
      <c r="G82"/>
      <c r="H82"/>
      <c r="I82"/>
      <c r="J82"/>
      <c r="K82"/>
      <c r="L82"/>
      <c r="M82"/>
      <c r="N82"/>
      <c r="O82"/>
      <c r="P82"/>
      <c r="Q82"/>
      <c r="R82"/>
      <c r="S82"/>
      <c r="T82"/>
      <c r="U82"/>
      <c r="V82"/>
      <c r="W82"/>
    </row>
    <row r="83" spans="1:23" ht="12.75">
      <c r="A83" s="227" t="s">
        <v>305</v>
      </c>
      <c r="B83" s="154" t="s">
        <v>159</v>
      </c>
      <c r="C83" s="154">
        <v>54872.631</v>
      </c>
      <c r="D83" s="154">
        <v>50735.353</v>
      </c>
      <c r="E83" s="154">
        <v>66404.989</v>
      </c>
      <c r="F83" s="50">
        <f aca="true" t="shared" si="10" ref="F83:F88">+E83/$E$89</f>
        <v>0.15914742663912956</v>
      </c>
      <c r="G83"/>
      <c r="H83"/>
      <c r="I83"/>
      <c r="J83"/>
      <c r="K83"/>
      <c r="L83"/>
      <c r="M83"/>
      <c r="N83"/>
      <c r="O83"/>
      <c r="P83"/>
      <c r="Q83"/>
      <c r="R83"/>
      <c r="S83"/>
      <c r="T83"/>
      <c r="U83"/>
      <c r="V83"/>
      <c r="W83"/>
    </row>
    <row r="84" spans="1:23" ht="12.75">
      <c r="A84" s="228"/>
      <c r="B84" s="153" t="s">
        <v>160</v>
      </c>
      <c r="C84" s="153">
        <v>20695.923</v>
      </c>
      <c r="D84" s="153">
        <v>16277.932</v>
      </c>
      <c r="E84" s="154">
        <v>39990.997</v>
      </c>
      <c r="F84" s="50">
        <f t="shared" si="10"/>
        <v>0.09584316415266857</v>
      </c>
      <c r="G84"/>
      <c r="H84"/>
      <c r="I84"/>
      <c r="J84"/>
      <c r="K84"/>
      <c r="L84"/>
      <c r="M84"/>
      <c r="N84"/>
      <c r="O84"/>
      <c r="P84"/>
      <c r="Q84"/>
      <c r="R84"/>
      <c r="S84"/>
      <c r="T84"/>
      <c r="U84"/>
      <c r="V84"/>
      <c r="W84"/>
    </row>
    <row r="85" spans="1:23" ht="12.75">
      <c r="A85" s="228"/>
      <c r="B85" s="153" t="s">
        <v>157</v>
      </c>
      <c r="C85" s="153">
        <v>37591.034</v>
      </c>
      <c r="D85" s="153">
        <v>33188.734</v>
      </c>
      <c r="E85" s="154">
        <v>37819.124</v>
      </c>
      <c r="F85" s="50">
        <f t="shared" si="10"/>
        <v>0.09063801309184984</v>
      </c>
      <c r="G85"/>
      <c r="H85"/>
      <c r="I85"/>
      <c r="J85"/>
      <c r="K85"/>
      <c r="L85"/>
      <c r="M85"/>
      <c r="N85"/>
      <c r="O85"/>
      <c r="P85"/>
      <c r="Q85"/>
      <c r="R85"/>
      <c r="S85"/>
      <c r="T85"/>
      <c r="U85"/>
      <c r="V85"/>
      <c r="W85"/>
    </row>
    <row r="86" spans="1:23" ht="12.75">
      <c r="A86" s="228"/>
      <c r="B86" s="153" t="s">
        <v>208</v>
      </c>
      <c r="C86" s="153">
        <v>21049.63</v>
      </c>
      <c r="D86" s="153">
        <v>21049.63</v>
      </c>
      <c r="E86" s="154">
        <v>37779.032</v>
      </c>
      <c r="F86" s="50">
        <f t="shared" si="10"/>
        <v>0.0905419278620365</v>
      </c>
      <c r="G86"/>
      <c r="H86" s="63"/>
      <c r="I86"/>
      <c r="J86" s="63"/>
      <c r="K86" s="63"/>
      <c r="L86"/>
      <c r="M86" s="63"/>
      <c r="N86"/>
      <c r="O86" s="63"/>
      <c r="P86" s="63"/>
      <c r="Q86"/>
      <c r="R86" s="63"/>
      <c r="S86"/>
      <c r="T86" s="63"/>
      <c r="U86" s="63"/>
      <c r="V86"/>
      <c r="W86" s="63"/>
    </row>
    <row r="87" spans="1:23" ht="12.75">
      <c r="A87" s="228"/>
      <c r="B87" s="153" t="s">
        <v>355</v>
      </c>
      <c r="C87" s="153">
        <v>23256.109</v>
      </c>
      <c r="D87" s="153">
        <v>23112.504</v>
      </c>
      <c r="E87" s="154">
        <v>23005.117</v>
      </c>
      <c r="F87" s="50">
        <f t="shared" si="10"/>
        <v>0.05513448951978732</v>
      </c>
      <c r="G87" s="1"/>
      <c r="H87" s="1"/>
      <c r="I87" s="1"/>
      <c r="J87" s="1"/>
      <c r="K87" s="1"/>
      <c r="L87" s="1"/>
      <c r="M87" s="1"/>
      <c r="N87" s="1"/>
      <c r="O87" s="1"/>
      <c r="P87" s="1"/>
      <c r="Q87" s="1"/>
      <c r="R87" s="1"/>
      <c r="S87" s="1"/>
      <c r="T87" s="1"/>
      <c r="U87" s="1"/>
      <c r="V87" s="1"/>
      <c r="W87" s="1"/>
    </row>
    <row r="88" spans="1:23" ht="12.75">
      <c r="A88" s="228"/>
      <c r="B88" s="153" t="s">
        <v>175</v>
      </c>
      <c r="C88" s="33">
        <f>+C89-(C83+C84+C85+C86+C87)</f>
        <v>182816.501</v>
      </c>
      <c r="D88" s="33">
        <f>+D89-(D83+D84+D85+D86+D87)</f>
        <v>168189.24099999998</v>
      </c>
      <c r="E88" s="33">
        <f>+E89-(E83+E84+E85+E86+E87)</f>
        <v>212255.29799999995</v>
      </c>
      <c r="F88" s="50">
        <f t="shared" si="10"/>
        <v>0.5086949787345282</v>
      </c>
      <c r="G88" s="33"/>
      <c r="H88" s="1"/>
      <c r="I88" s="1"/>
      <c r="J88" s="1"/>
      <c r="K88" s="1"/>
      <c r="L88" s="1"/>
      <c r="M88" s="1"/>
      <c r="N88" s="1"/>
      <c r="O88" s="1"/>
      <c r="P88" s="1"/>
      <c r="Q88" s="1"/>
      <c r="R88" s="1"/>
      <c r="S88" s="1"/>
      <c r="T88" s="1"/>
      <c r="U88" s="1"/>
      <c r="V88" s="1"/>
      <c r="W88" s="1"/>
    </row>
    <row r="89" spans="1:23" s="54" customFormat="1" ht="12.75">
      <c r="A89" s="230"/>
      <c r="B89" s="212" t="s">
        <v>178</v>
      </c>
      <c r="C89" s="212">
        <v>340281.828</v>
      </c>
      <c r="D89" s="212">
        <v>312553.394</v>
      </c>
      <c r="E89" s="212">
        <v>417254.557</v>
      </c>
      <c r="F89" s="53">
        <f>SUM(F83:F88)</f>
        <v>1</v>
      </c>
      <c r="G89"/>
      <c r="H89" s="63"/>
      <c r="I89"/>
      <c r="J89" s="63"/>
      <c r="K89" s="63"/>
      <c r="L89"/>
      <c r="M89" s="63"/>
      <c r="N89"/>
      <c r="O89" s="63"/>
      <c r="P89" s="63"/>
      <c r="Q89"/>
      <c r="R89" s="63"/>
      <c r="S89"/>
      <c r="T89" s="63"/>
      <c r="U89" s="63"/>
      <c r="V89"/>
      <c r="W89" s="63"/>
    </row>
    <row r="90" spans="1:23" ht="12.75">
      <c r="A90" s="237" t="s">
        <v>341</v>
      </c>
      <c r="B90" s="154" t="s">
        <v>158</v>
      </c>
      <c r="C90" s="154">
        <v>12635.847</v>
      </c>
      <c r="D90" s="154">
        <v>9551.357</v>
      </c>
      <c r="E90" s="154">
        <v>8551.176</v>
      </c>
      <c r="F90" s="50">
        <f aca="true" t="shared" si="11" ref="F90:F95">+E90/$E$96</f>
        <v>0.5751775019353238</v>
      </c>
      <c r="G90"/>
      <c r="H90"/>
      <c r="I90"/>
      <c r="J90"/>
      <c r="K90"/>
      <c r="L90"/>
      <c r="M90"/>
      <c r="N90"/>
      <c r="O90"/>
      <c r="P90"/>
      <c r="Q90"/>
      <c r="R90"/>
      <c r="S90"/>
      <c r="T90"/>
      <c r="U90"/>
      <c r="V90"/>
      <c r="W90"/>
    </row>
    <row r="91" spans="1:23" ht="12.75">
      <c r="A91" s="228"/>
      <c r="B91" s="153" t="s">
        <v>156</v>
      </c>
      <c r="C91" s="153">
        <v>2219.068</v>
      </c>
      <c r="D91" s="153">
        <v>2013.357</v>
      </c>
      <c r="E91" s="154">
        <v>1256.275</v>
      </c>
      <c r="F91" s="50">
        <f t="shared" si="11"/>
        <v>0.08450078869196459</v>
      </c>
      <c r="G91"/>
      <c r="H91"/>
      <c r="I91"/>
      <c r="J91"/>
      <c r="K91"/>
      <c r="L91"/>
      <c r="M91"/>
      <c r="N91"/>
      <c r="O91"/>
      <c r="P91"/>
      <c r="Q91"/>
      <c r="R91"/>
      <c r="S91"/>
      <c r="T91"/>
      <c r="U91"/>
      <c r="V91"/>
      <c r="W91"/>
    </row>
    <row r="92" spans="1:23" ht="12.75">
      <c r="A92" s="228"/>
      <c r="B92" s="154" t="s">
        <v>153</v>
      </c>
      <c r="C92" s="154">
        <v>1034.993</v>
      </c>
      <c r="D92" s="154">
        <v>947.349</v>
      </c>
      <c r="E92" s="154">
        <v>1202.522</v>
      </c>
      <c r="F92" s="50">
        <f t="shared" si="11"/>
        <v>0.08088520222040448</v>
      </c>
      <c r="G92" s="5"/>
      <c r="H92" s="5"/>
      <c r="I92" s="5"/>
      <c r="J92" s="5"/>
      <c r="K92" s="5"/>
      <c r="L92" s="5"/>
      <c r="M92" s="5"/>
      <c r="N92" s="5"/>
      <c r="O92" s="5"/>
      <c r="P92" s="5"/>
      <c r="Q92" s="5"/>
      <c r="R92" s="5"/>
      <c r="S92" s="5"/>
      <c r="T92" s="5"/>
      <c r="U92" s="5"/>
      <c r="V92" s="5"/>
      <c r="W92" s="5"/>
    </row>
    <row r="93" spans="1:23" ht="12.75">
      <c r="A93" s="228"/>
      <c r="B93" s="153" t="s">
        <v>238</v>
      </c>
      <c r="C93" s="154">
        <v>129.203</v>
      </c>
      <c r="D93" s="154">
        <v>129.203</v>
      </c>
      <c r="E93" s="154">
        <v>1064.024</v>
      </c>
      <c r="F93" s="50">
        <f t="shared" si="11"/>
        <v>0.07156941528501237</v>
      </c>
      <c r="G93" s="5"/>
      <c r="H93" s="5"/>
      <c r="I93" s="5"/>
      <c r="J93" s="5"/>
      <c r="K93" s="5"/>
      <c r="L93" s="5"/>
      <c r="M93" s="5"/>
      <c r="N93" s="5"/>
      <c r="O93" s="5"/>
      <c r="P93" s="5"/>
      <c r="Q93" s="5"/>
      <c r="R93" s="5"/>
      <c r="S93" s="5"/>
      <c r="T93" s="5"/>
      <c r="U93" s="5"/>
      <c r="V93" s="5"/>
      <c r="W93" s="5"/>
    </row>
    <row r="94" spans="1:23" ht="12.75">
      <c r="A94" s="228"/>
      <c r="B94" s="154" t="s">
        <v>152</v>
      </c>
      <c r="C94" s="154">
        <v>0</v>
      </c>
      <c r="D94" s="154">
        <v>0</v>
      </c>
      <c r="E94" s="154">
        <v>754.202</v>
      </c>
      <c r="F94" s="50">
        <f t="shared" si="11"/>
        <v>0.05072986713343581</v>
      </c>
      <c r="G94"/>
      <c r="H94" s="63"/>
      <c r="I94"/>
      <c r="J94" s="63"/>
      <c r="K94" s="63"/>
      <c r="L94"/>
      <c r="M94" s="63"/>
      <c r="N94"/>
      <c r="O94" s="63"/>
      <c r="P94" s="63"/>
      <c r="Q94"/>
      <c r="R94" s="63"/>
      <c r="S94"/>
      <c r="T94" s="63"/>
      <c r="U94" s="63"/>
      <c r="V94"/>
      <c r="W94" s="63"/>
    </row>
    <row r="95" spans="1:23" ht="12.75">
      <c r="A95" s="228"/>
      <c r="B95" s="153" t="s">
        <v>175</v>
      </c>
      <c r="C95" s="33">
        <f>+C96-(C90+C91+C92+C93+C94)</f>
        <v>1732.2919999999976</v>
      </c>
      <c r="D95" s="33">
        <f>+D96-(D90+D91+D92+D93+D94)</f>
        <v>1643.0330000000013</v>
      </c>
      <c r="E95" s="33">
        <f>+E96-(E90+E91+E92+E93+E94)</f>
        <v>2038.8220000000038</v>
      </c>
      <c r="F95" s="50">
        <f t="shared" si="11"/>
        <v>0.13713722473385917</v>
      </c>
      <c r="G95" s="33"/>
      <c r="H95" s="63"/>
      <c r="I95"/>
      <c r="J95" s="63"/>
      <c r="K95" s="63"/>
      <c r="L95"/>
      <c r="M95" s="63"/>
      <c r="N95"/>
      <c r="O95" s="63"/>
      <c r="P95" s="63"/>
      <c r="Q95"/>
      <c r="R95" s="63"/>
      <c r="S95"/>
      <c r="T95" s="63"/>
      <c r="U95" s="63"/>
      <c r="V95"/>
      <c r="W95" s="63"/>
    </row>
    <row r="96" spans="1:23" s="54" customFormat="1" ht="12.75">
      <c r="A96" s="230"/>
      <c r="B96" s="212" t="s">
        <v>178</v>
      </c>
      <c r="C96" s="212">
        <v>17751.403</v>
      </c>
      <c r="D96" s="212">
        <v>14284.299</v>
      </c>
      <c r="E96" s="212">
        <v>14867.021</v>
      </c>
      <c r="F96" s="53">
        <f>SUM(F90:F95)</f>
        <v>1.0000000000000004</v>
      </c>
      <c r="G96" s="33"/>
      <c r="H96"/>
      <c r="I96"/>
      <c r="J96"/>
      <c r="K96"/>
      <c r="L96"/>
      <c r="M96"/>
      <c r="N96"/>
      <c r="O96"/>
      <c r="P96"/>
      <c r="Q96"/>
      <c r="R96"/>
      <c r="S96"/>
      <c r="T96"/>
      <c r="U96"/>
      <c r="V96"/>
      <c r="W96"/>
    </row>
    <row r="97" spans="1:23" ht="12.75">
      <c r="A97" s="227" t="s">
        <v>333</v>
      </c>
      <c r="B97" s="154" t="s">
        <v>158</v>
      </c>
      <c r="C97" s="154">
        <v>89435.091</v>
      </c>
      <c r="D97" s="154">
        <v>88861.372</v>
      </c>
      <c r="E97" s="154">
        <v>70850.014</v>
      </c>
      <c r="F97" s="50">
        <f aca="true" t="shared" si="12" ref="F97:F102">+E97/$E$103</f>
        <v>0.2664403928188789</v>
      </c>
      <c r="G97"/>
      <c r="H97"/>
      <c r="I97"/>
      <c r="J97"/>
      <c r="K97"/>
      <c r="L97"/>
      <c r="M97"/>
      <c r="N97"/>
      <c r="O97"/>
      <c r="P97"/>
      <c r="Q97"/>
      <c r="R97"/>
      <c r="S97"/>
      <c r="T97"/>
      <c r="U97"/>
      <c r="V97"/>
      <c r="W97"/>
    </row>
    <row r="98" spans="1:23" ht="12.75">
      <c r="A98" s="228"/>
      <c r="B98" s="153" t="s">
        <v>155</v>
      </c>
      <c r="C98" s="153">
        <v>29204.977</v>
      </c>
      <c r="D98" s="153">
        <v>26431.891</v>
      </c>
      <c r="E98" s="154">
        <v>40780.713</v>
      </c>
      <c r="F98" s="50">
        <f t="shared" si="12"/>
        <v>0.1533610027395896</v>
      </c>
      <c r="G98"/>
      <c r="H98"/>
      <c r="I98"/>
      <c r="J98"/>
      <c r="K98"/>
      <c r="L98"/>
      <c r="M98"/>
      <c r="N98"/>
      <c r="O98"/>
      <c r="P98"/>
      <c r="Q98"/>
      <c r="R98"/>
      <c r="S98"/>
      <c r="T98"/>
      <c r="U98"/>
      <c r="V98"/>
      <c r="W98"/>
    </row>
    <row r="99" spans="1:23" ht="12.75">
      <c r="A99" s="228"/>
      <c r="B99" s="153" t="s">
        <v>238</v>
      </c>
      <c r="C99" s="153">
        <v>47539.262</v>
      </c>
      <c r="D99" s="153">
        <v>44271.4</v>
      </c>
      <c r="E99" s="154">
        <v>26669.11</v>
      </c>
      <c r="F99" s="50">
        <f t="shared" si="12"/>
        <v>0.10029254397225514</v>
      </c>
      <c r="G99"/>
      <c r="H99"/>
      <c r="I99"/>
      <c r="J99"/>
      <c r="K99"/>
      <c r="L99"/>
      <c r="M99"/>
      <c r="N99"/>
      <c r="O99"/>
      <c r="P99"/>
      <c r="Q99"/>
      <c r="R99"/>
      <c r="S99"/>
      <c r="T99"/>
      <c r="U99"/>
      <c r="V99"/>
      <c r="W99"/>
    </row>
    <row r="100" spans="1:23" ht="12.75">
      <c r="A100" s="228"/>
      <c r="B100" s="153" t="s">
        <v>153</v>
      </c>
      <c r="C100" s="153">
        <v>22804.384</v>
      </c>
      <c r="D100" s="153">
        <v>22158.651</v>
      </c>
      <c r="E100" s="154">
        <v>16963.8</v>
      </c>
      <c r="F100" s="50">
        <f t="shared" si="12"/>
        <v>0.06379450448239711</v>
      </c>
      <c r="G100"/>
      <c r="H100" s="63"/>
      <c r="I100"/>
      <c r="J100" s="63"/>
      <c r="K100" s="63"/>
      <c r="L100"/>
      <c r="M100" s="63"/>
      <c r="N100"/>
      <c r="O100" s="63"/>
      <c r="P100" s="63"/>
      <c r="Q100"/>
      <c r="R100" s="63"/>
      <c r="S100"/>
      <c r="T100" s="63"/>
      <c r="U100" s="63"/>
      <c r="V100"/>
      <c r="W100" s="63"/>
    </row>
    <row r="101" spans="1:23" ht="12.75">
      <c r="A101" s="228"/>
      <c r="B101" s="154" t="s">
        <v>154</v>
      </c>
      <c r="C101" s="154">
        <v>17366.499</v>
      </c>
      <c r="D101" s="154">
        <v>16924.276</v>
      </c>
      <c r="E101" s="154">
        <v>15796.765</v>
      </c>
      <c r="F101" s="50">
        <f t="shared" si="12"/>
        <v>0.059405722514995096</v>
      </c>
      <c r="G101" s="1"/>
      <c r="H101" s="1"/>
      <c r="I101" s="1"/>
      <c r="J101" s="1"/>
      <c r="K101" s="1"/>
      <c r="L101" s="1"/>
      <c r="M101" s="1"/>
      <c r="N101" s="1"/>
      <c r="O101" s="1"/>
      <c r="P101" s="1"/>
      <c r="Q101" s="1"/>
      <c r="R101" s="1"/>
      <c r="S101" s="1"/>
      <c r="T101" s="1"/>
      <c r="U101" s="1"/>
      <c r="V101" s="1"/>
      <c r="W101" s="1"/>
    </row>
    <row r="102" spans="1:23" ht="12.75">
      <c r="A102" s="228"/>
      <c r="B102" s="153" t="s">
        <v>175</v>
      </c>
      <c r="C102" s="33">
        <f>+C103-(C97+C98+C99+C100+C101)</f>
        <v>106452.62899999999</v>
      </c>
      <c r="D102" s="33">
        <f>+D103-(D97+D98+D99+D100+D101)</f>
        <v>100189.044</v>
      </c>
      <c r="E102" s="33">
        <f>+E103-(E97+E98+E99+E100+E101)</f>
        <v>94852.78499999997</v>
      </c>
      <c r="F102" s="50">
        <f t="shared" si="12"/>
        <v>0.3567058334718841</v>
      </c>
      <c r="G102" s="33"/>
      <c r="H102" s="1"/>
      <c r="I102" s="1"/>
      <c r="J102" s="1"/>
      <c r="K102" s="1"/>
      <c r="L102" s="1"/>
      <c r="M102" s="1"/>
      <c r="N102" s="1"/>
      <c r="O102" s="1"/>
      <c r="P102" s="1"/>
      <c r="Q102" s="1"/>
      <c r="R102" s="1"/>
      <c r="S102" s="1"/>
      <c r="T102" s="1"/>
      <c r="U102" s="1"/>
      <c r="V102" s="1"/>
      <c r="W102" s="1"/>
    </row>
    <row r="103" spans="1:23" s="54" customFormat="1" ht="12.75">
      <c r="A103" s="230"/>
      <c r="B103" s="212" t="s">
        <v>178</v>
      </c>
      <c r="C103" s="212">
        <v>312802.842</v>
      </c>
      <c r="D103" s="212">
        <v>298836.634</v>
      </c>
      <c r="E103" s="212">
        <v>265913.187</v>
      </c>
      <c r="F103" s="53">
        <f>SUM(F97:F102)</f>
        <v>1</v>
      </c>
      <c r="G103" s="33"/>
      <c r="H103" s="63"/>
      <c r="I103"/>
      <c r="J103" s="63"/>
      <c r="K103" s="63"/>
      <c r="L103"/>
      <c r="M103" s="63"/>
      <c r="N103"/>
      <c r="O103" s="63"/>
      <c r="P103" s="63"/>
      <c r="Q103"/>
      <c r="R103" s="63"/>
      <c r="S103"/>
      <c r="T103" s="63"/>
      <c r="U103" s="63"/>
      <c r="V103"/>
      <c r="W103" s="63"/>
    </row>
    <row r="104" spans="1:23" ht="12.75" customHeight="1">
      <c r="A104" s="233" t="s">
        <v>335</v>
      </c>
      <c r="B104" s="154" t="s">
        <v>256</v>
      </c>
      <c r="C104" s="154">
        <v>157.267</v>
      </c>
      <c r="D104" s="154">
        <v>157.267</v>
      </c>
      <c r="E104" s="154">
        <v>584.816</v>
      </c>
      <c r="F104" s="50">
        <f aca="true" t="shared" si="13" ref="F104:F109">+E104/$E$110</f>
        <v>0.2540795862543576</v>
      </c>
      <c r="G104"/>
      <c r="H104"/>
      <c r="I104"/>
      <c r="J104"/>
      <c r="K104"/>
      <c r="L104"/>
      <c r="M104"/>
      <c r="N104"/>
      <c r="O104"/>
      <c r="P104"/>
      <c r="Q104"/>
      <c r="R104"/>
      <c r="S104"/>
      <c r="T104"/>
      <c r="U104"/>
      <c r="V104"/>
      <c r="W104"/>
    </row>
    <row r="105" spans="1:23" ht="12.75" customHeight="1">
      <c r="A105" s="234"/>
      <c r="B105" s="154" t="s">
        <v>177</v>
      </c>
      <c r="C105" s="154">
        <v>171.95</v>
      </c>
      <c r="D105" s="154">
        <v>166.218</v>
      </c>
      <c r="E105" s="154">
        <v>471.059</v>
      </c>
      <c r="F105" s="50">
        <f t="shared" si="13"/>
        <v>0.2046566369958952</v>
      </c>
      <c r="G105"/>
      <c r="H105"/>
      <c r="I105"/>
      <c r="J105"/>
      <c r="K105"/>
      <c r="L105"/>
      <c r="M105"/>
      <c r="N105"/>
      <c r="O105"/>
      <c r="P105"/>
      <c r="Q105"/>
      <c r="R105"/>
      <c r="S105"/>
      <c r="T105"/>
      <c r="U105"/>
      <c r="V105"/>
      <c r="W105"/>
    </row>
    <row r="106" spans="1:23" ht="12.75" customHeight="1">
      <c r="A106" s="234"/>
      <c r="B106" s="154" t="s">
        <v>159</v>
      </c>
      <c r="C106" s="154">
        <v>629.809</v>
      </c>
      <c r="D106" s="154">
        <v>510.944</v>
      </c>
      <c r="E106" s="154">
        <v>392.34</v>
      </c>
      <c r="F106" s="50">
        <f t="shared" si="13"/>
        <v>0.17045632279389528</v>
      </c>
      <c r="G106"/>
      <c r="H106"/>
      <c r="I106"/>
      <c r="J106"/>
      <c r="K106"/>
      <c r="L106"/>
      <c r="M106"/>
      <c r="N106"/>
      <c r="O106"/>
      <c r="P106"/>
      <c r="Q106"/>
      <c r="R106"/>
      <c r="S106"/>
      <c r="T106"/>
      <c r="U106"/>
      <c r="V106"/>
      <c r="W106"/>
    </row>
    <row r="107" spans="1:23" ht="12.75" customHeight="1">
      <c r="A107" s="234"/>
      <c r="B107" s="154" t="s">
        <v>154</v>
      </c>
      <c r="C107" s="154">
        <v>514.618</v>
      </c>
      <c r="D107" s="154">
        <v>514.618</v>
      </c>
      <c r="E107" s="154">
        <v>286.165</v>
      </c>
      <c r="F107" s="50">
        <f t="shared" si="13"/>
        <v>0.12432745479001645</v>
      </c>
      <c r="G107"/>
      <c r="H107"/>
      <c r="I107"/>
      <c r="J107"/>
      <c r="K107"/>
      <c r="L107"/>
      <c r="M107"/>
      <c r="N107"/>
      <c r="O107"/>
      <c r="P107"/>
      <c r="Q107"/>
      <c r="R107"/>
      <c r="S107"/>
      <c r="T107"/>
      <c r="U107"/>
      <c r="V107"/>
      <c r="W107"/>
    </row>
    <row r="108" spans="1:23" ht="12.75" customHeight="1">
      <c r="A108" s="234"/>
      <c r="B108" s="153" t="s">
        <v>269</v>
      </c>
      <c r="C108" s="153">
        <v>409.308</v>
      </c>
      <c r="D108" s="153">
        <v>409.308</v>
      </c>
      <c r="E108" s="154">
        <v>145.492</v>
      </c>
      <c r="F108" s="50">
        <f t="shared" si="13"/>
        <v>0.06321056052385536</v>
      </c>
      <c r="G108"/>
      <c r="H108"/>
      <c r="I108"/>
      <c r="J108"/>
      <c r="K108"/>
      <c r="L108"/>
      <c r="M108"/>
      <c r="N108"/>
      <c r="O108"/>
      <c r="P108"/>
      <c r="Q108"/>
      <c r="R108"/>
      <c r="S108"/>
      <c r="T108"/>
      <c r="U108"/>
      <c r="V108"/>
      <c r="W108"/>
    </row>
    <row r="109" spans="1:23" ht="12.75">
      <c r="A109" s="234"/>
      <c r="B109" s="153" t="s">
        <v>175</v>
      </c>
      <c r="C109" s="33">
        <f>+C110-(C104+C105+C106+C107+C108)</f>
        <v>1152.0939999999998</v>
      </c>
      <c r="D109" s="33">
        <f>+D110-(D104+D105+D106+D107+D108)</f>
        <v>1069.415</v>
      </c>
      <c r="E109" s="33">
        <f>+E110-(E104+E105+E106+E107+E108)</f>
        <v>421.83200000000033</v>
      </c>
      <c r="F109" s="50">
        <f t="shared" si="13"/>
        <v>0.18326943864198017</v>
      </c>
      <c r="G109"/>
      <c r="H109"/>
      <c r="I109"/>
      <c r="J109"/>
      <c r="K109"/>
      <c r="L109"/>
      <c r="M109"/>
      <c r="N109"/>
      <c r="O109"/>
      <c r="P109"/>
      <c r="Q109"/>
      <c r="R109"/>
      <c r="S109"/>
      <c r="T109"/>
      <c r="U109"/>
      <c r="V109"/>
      <c r="W109"/>
    </row>
    <row r="110" spans="1:23" s="54" customFormat="1" ht="12.75">
      <c r="A110" s="236"/>
      <c r="B110" s="212" t="s">
        <v>178</v>
      </c>
      <c r="C110" s="212">
        <v>3035.046</v>
      </c>
      <c r="D110" s="212">
        <v>2827.77</v>
      </c>
      <c r="E110" s="212">
        <v>2301.704</v>
      </c>
      <c r="F110" s="53">
        <f>SUM(F104:F109)</f>
        <v>1</v>
      </c>
      <c r="G110" s="33"/>
      <c r="H110"/>
      <c r="I110"/>
      <c r="J110"/>
      <c r="K110"/>
      <c r="L110"/>
      <c r="M110"/>
      <c r="N110"/>
      <c r="O110"/>
      <c r="P110"/>
      <c r="Q110"/>
      <c r="R110"/>
      <c r="S110"/>
      <c r="T110"/>
      <c r="U110"/>
      <c r="V110"/>
      <c r="W110"/>
    </row>
    <row r="111" spans="1:23" ht="12.75">
      <c r="A111" s="227" t="s">
        <v>334</v>
      </c>
      <c r="B111" s="154" t="s">
        <v>177</v>
      </c>
      <c r="C111" s="154">
        <v>12396.462</v>
      </c>
      <c r="D111" s="154">
        <v>12328.774</v>
      </c>
      <c r="E111" s="154">
        <v>12037.296</v>
      </c>
      <c r="F111" s="50">
        <f aca="true" t="shared" si="14" ref="F111:F116">+E111/$E$117</f>
        <v>0.20235394197959017</v>
      </c>
      <c r="G111"/>
      <c r="H111"/>
      <c r="I111"/>
      <c r="J111"/>
      <c r="K111"/>
      <c r="L111"/>
      <c r="M111"/>
      <c r="N111"/>
      <c r="O111"/>
      <c r="P111"/>
      <c r="Q111"/>
      <c r="R111"/>
      <c r="S111"/>
      <c r="T111"/>
      <c r="U111"/>
      <c r="V111"/>
      <c r="W111"/>
    </row>
    <row r="112" spans="1:23" ht="12.75">
      <c r="A112" s="228"/>
      <c r="B112" s="154" t="s">
        <v>159</v>
      </c>
      <c r="C112" s="154">
        <v>7568.233</v>
      </c>
      <c r="D112" s="154">
        <v>6969.482</v>
      </c>
      <c r="E112" s="154">
        <v>10274.731</v>
      </c>
      <c r="F112" s="50">
        <f t="shared" si="14"/>
        <v>0.17272419990585064</v>
      </c>
      <c r="G112"/>
      <c r="H112"/>
      <c r="I112"/>
      <c r="J112"/>
      <c r="K112"/>
      <c r="L112"/>
      <c r="M112"/>
      <c r="N112"/>
      <c r="O112"/>
      <c r="P112"/>
      <c r="Q112"/>
      <c r="R112"/>
      <c r="S112"/>
      <c r="T112"/>
      <c r="U112"/>
      <c r="V112"/>
      <c r="W112"/>
    </row>
    <row r="113" spans="1:23" ht="12.75">
      <c r="A113" s="228"/>
      <c r="B113" s="154" t="s">
        <v>160</v>
      </c>
      <c r="C113" s="154">
        <v>5133.821</v>
      </c>
      <c r="D113" s="154">
        <v>4885.413</v>
      </c>
      <c r="E113" s="154">
        <v>7565.643</v>
      </c>
      <c r="F113" s="50">
        <f t="shared" si="14"/>
        <v>0.12718285607168692</v>
      </c>
      <c r="G113"/>
      <c r="H113"/>
      <c r="I113"/>
      <c r="J113"/>
      <c r="K113"/>
      <c r="L113"/>
      <c r="M113"/>
      <c r="N113"/>
      <c r="O113"/>
      <c r="P113"/>
      <c r="Q113"/>
      <c r="R113"/>
      <c r="S113"/>
      <c r="T113"/>
      <c r="U113"/>
      <c r="V113"/>
      <c r="W113"/>
    </row>
    <row r="114" spans="1:23" ht="12.75">
      <c r="A114" s="228"/>
      <c r="B114" s="154" t="s">
        <v>152</v>
      </c>
      <c r="C114" s="154">
        <v>2428.521</v>
      </c>
      <c r="D114" s="154">
        <v>2114.966</v>
      </c>
      <c r="E114" s="154">
        <v>4106.134</v>
      </c>
      <c r="F114" s="50">
        <f t="shared" si="14"/>
        <v>0.06902649907391349</v>
      </c>
      <c r="G114"/>
      <c r="H114" s="63"/>
      <c r="I114"/>
      <c r="J114" s="63"/>
      <c r="K114" s="63"/>
      <c r="L114"/>
      <c r="M114" s="63"/>
      <c r="N114"/>
      <c r="O114" s="63"/>
      <c r="P114" s="63"/>
      <c r="Q114"/>
      <c r="R114" s="63"/>
      <c r="S114"/>
      <c r="T114" s="63"/>
      <c r="U114" s="63"/>
      <c r="V114"/>
      <c r="W114" s="63"/>
    </row>
    <row r="115" spans="1:23" ht="12.75">
      <c r="A115" s="228"/>
      <c r="B115" s="153" t="s">
        <v>154</v>
      </c>
      <c r="C115" s="153">
        <v>2420.003</v>
      </c>
      <c r="D115" s="153">
        <v>2420.003</v>
      </c>
      <c r="E115" s="154">
        <v>3327.246</v>
      </c>
      <c r="F115" s="50">
        <f t="shared" si="14"/>
        <v>0.05593293909494487</v>
      </c>
      <c r="G115" s="1"/>
      <c r="H115" s="1"/>
      <c r="I115" s="1"/>
      <c r="J115" s="1"/>
      <c r="K115" s="1"/>
      <c r="L115" s="1"/>
      <c r="M115" s="1"/>
      <c r="N115" s="1"/>
      <c r="O115" s="1"/>
      <c r="P115" s="1"/>
      <c r="Q115" s="1"/>
      <c r="R115" s="1"/>
      <c r="S115" s="1"/>
      <c r="T115" s="1"/>
      <c r="U115" s="1"/>
      <c r="V115" s="1"/>
      <c r="W115" s="1"/>
    </row>
    <row r="116" spans="1:23" ht="12.75">
      <c r="A116" s="228"/>
      <c r="B116" s="153" t="s">
        <v>175</v>
      </c>
      <c r="C116" s="33">
        <f>+C117-(C111+C112+C113+C114+C115)</f>
        <v>17040.002</v>
      </c>
      <c r="D116" s="33">
        <f>+D117-(D111+D112+D113+D114+D115)</f>
        <v>16377.933999999997</v>
      </c>
      <c r="E116" s="33">
        <f>+E117-(E111+E112+E113+E114+E115)</f>
        <v>22175.292999999998</v>
      </c>
      <c r="F116" s="50">
        <f t="shared" si="14"/>
        <v>0.37277956387401384</v>
      </c>
      <c r="G116" s="33"/>
      <c r="H116" s="1"/>
      <c r="I116" s="1"/>
      <c r="J116" s="1"/>
      <c r="K116" s="1"/>
      <c r="L116" s="1"/>
      <c r="M116" s="1"/>
      <c r="N116" s="1"/>
      <c r="O116" s="1"/>
      <c r="P116" s="1"/>
      <c r="Q116" s="1"/>
      <c r="R116" s="1"/>
      <c r="S116" s="1"/>
      <c r="T116" s="1"/>
      <c r="U116" s="1"/>
      <c r="V116" s="1"/>
      <c r="W116" s="1"/>
    </row>
    <row r="117" spans="1:23" s="54" customFormat="1" ht="12.75">
      <c r="A117" s="230"/>
      <c r="B117" s="51" t="s">
        <v>178</v>
      </c>
      <c r="C117" s="212">
        <v>46987.042</v>
      </c>
      <c r="D117" s="212">
        <v>45096.572</v>
      </c>
      <c r="E117" s="212">
        <v>59486.343</v>
      </c>
      <c r="F117" s="53">
        <f>SUM(F111:F116)</f>
        <v>1</v>
      </c>
      <c r="G117"/>
      <c r="H117" s="63"/>
      <c r="I117"/>
      <c r="J117" s="63"/>
      <c r="K117" s="63"/>
      <c r="L117"/>
      <c r="M117" s="63"/>
      <c r="N117"/>
      <c r="O117" s="63"/>
      <c r="P117" s="63"/>
      <c r="Q117"/>
      <c r="R117" s="63"/>
      <c r="S117"/>
      <c r="T117" s="63"/>
      <c r="U117" s="63"/>
      <c r="V117"/>
      <c r="W117" s="63"/>
    </row>
    <row r="118" spans="1:23" s="54" customFormat="1" ht="12.75">
      <c r="A118" s="55" t="s">
        <v>48</v>
      </c>
      <c r="B118" s="56"/>
      <c r="C118" s="36">
        <f>+'Exportacion_regional '!B22</f>
        <v>14840.98399999912</v>
      </c>
      <c r="D118" s="36">
        <f>+'Exportacion_regional '!C22</f>
        <v>14419.627000000686</v>
      </c>
      <c r="E118" s="36">
        <f>+'Exportacion_regional '!D22</f>
        <v>11754.809999998392</v>
      </c>
      <c r="F118" s="53"/>
      <c r="G118"/>
      <c r="H118"/>
      <c r="I118"/>
      <c r="J118"/>
      <c r="K118"/>
      <c r="L118"/>
      <c r="M118"/>
      <c r="N118"/>
      <c r="O118"/>
      <c r="P118"/>
      <c r="Q118"/>
      <c r="R118"/>
      <c r="S118"/>
      <c r="T118"/>
      <c r="U118"/>
      <c r="V118"/>
      <c r="W118"/>
    </row>
    <row r="119" spans="1:23" s="54" customFormat="1" ht="12.75">
      <c r="A119" s="51" t="s">
        <v>161</v>
      </c>
      <c r="B119" s="51"/>
      <c r="C119" s="52">
        <f>+C118+C117+C110+C103+C96+C89+C82+C75+C62+C55+C48+C41+C34+C27+C20+C13</f>
        <v>10732163</v>
      </c>
      <c r="D119" s="52">
        <f>+D118+D117+D110+D103+D96+D89+D82+D75+D62+D55+D48+D41+D34+D27+D20+D13</f>
        <v>9855154.000000002</v>
      </c>
      <c r="E119" s="52">
        <f>+E118+E117+E110+E103+E96+E89+E82+E75+E62+E55+E48+E41+E34+E27+E20+E13</f>
        <v>11173930</v>
      </c>
      <c r="F119" s="53"/>
      <c r="G119"/>
      <c r="H119"/>
      <c r="I119"/>
      <c r="J119"/>
      <c r="K119"/>
      <c r="L119"/>
      <c r="M119"/>
      <c r="N119"/>
      <c r="O119"/>
      <c r="P119"/>
      <c r="Q119"/>
      <c r="R119"/>
      <c r="S119"/>
      <c r="T119"/>
      <c r="U119"/>
      <c r="V119"/>
      <c r="W119"/>
    </row>
    <row r="120" spans="1:23" s="40" customFormat="1" ht="12.75">
      <c r="A120" s="41" t="s">
        <v>50</v>
      </c>
      <c r="B120" s="41"/>
      <c r="C120" s="41"/>
      <c r="D120" s="41"/>
      <c r="E120" s="41"/>
      <c r="F120" s="41"/>
      <c r="G120" s="5"/>
      <c r="H120" s="5"/>
      <c r="I120" s="5"/>
      <c r="J120" s="5"/>
      <c r="K120" s="5"/>
      <c r="L120" s="5"/>
      <c r="M120" s="5"/>
      <c r="N120" s="5"/>
      <c r="O120" s="5"/>
      <c r="P120" s="5"/>
      <c r="Q120" s="5"/>
      <c r="R120" s="5"/>
      <c r="S120" s="5"/>
      <c r="T120" s="5"/>
      <c r="U120" s="5"/>
      <c r="V120" s="5"/>
      <c r="W120" s="5"/>
    </row>
    <row r="121" spans="1:23" ht="12.75">
      <c r="A121" s="63"/>
      <c r="B121"/>
      <c r="C121"/>
      <c r="D121"/>
      <c r="E121"/>
      <c r="F121" s="63"/>
      <c r="G121" s="5"/>
      <c r="H121" s="5"/>
      <c r="I121" s="5"/>
      <c r="J121" s="5"/>
      <c r="K121" s="5"/>
      <c r="L121" s="5"/>
      <c r="M121" s="5"/>
      <c r="N121" s="5"/>
      <c r="O121" s="5"/>
      <c r="P121" s="5"/>
      <c r="Q121" s="5"/>
      <c r="R121" s="5"/>
      <c r="S121" s="5"/>
      <c r="T121" s="5"/>
      <c r="U121" s="5"/>
      <c r="V121" s="5"/>
      <c r="W121" s="5"/>
    </row>
    <row r="122" spans="1:23" ht="12.75">
      <c r="A122"/>
      <c r="B122"/>
      <c r="C122"/>
      <c r="D122"/>
      <c r="E122"/>
      <c r="F122"/>
      <c r="G122"/>
      <c r="H122" s="63"/>
      <c r="I122"/>
      <c r="J122" s="63"/>
      <c r="K122" s="63"/>
      <c r="L122"/>
      <c r="M122" s="63"/>
      <c r="N122"/>
      <c r="O122" s="63"/>
      <c r="P122" s="63"/>
      <c r="Q122"/>
      <c r="R122" s="63"/>
      <c r="S122"/>
      <c r="T122" s="63"/>
      <c r="U122" s="63"/>
      <c r="V122"/>
      <c r="W122" s="63"/>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33"/>
      <c r="F125" s="33"/>
      <c r="G125" s="33"/>
      <c r="H125"/>
      <c r="I125"/>
      <c r="J125"/>
      <c r="K125"/>
      <c r="L125"/>
      <c r="M125"/>
      <c r="N125"/>
      <c r="O125"/>
      <c r="P125"/>
      <c r="Q125"/>
      <c r="R125"/>
      <c r="S125"/>
      <c r="T125"/>
      <c r="U125"/>
      <c r="V125"/>
      <c r="W125"/>
    </row>
    <row r="126" spans="1:23" ht="12.75">
      <c r="A126" s="63"/>
      <c r="B126"/>
      <c r="C126"/>
      <c r="D126"/>
      <c r="E126"/>
      <c r="F126" s="63"/>
      <c r="G126"/>
      <c r="H126"/>
      <c r="I126"/>
      <c r="J126"/>
      <c r="K126"/>
      <c r="L126"/>
      <c r="M126"/>
      <c r="N126"/>
      <c r="O126"/>
      <c r="P126"/>
      <c r="Q126"/>
      <c r="R126"/>
      <c r="S126"/>
      <c r="T126"/>
      <c r="U126"/>
      <c r="V126"/>
      <c r="W126"/>
    </row>
    <row r="127" spans="1:23" ht="12.75">
      <c r="A127" s="1"/>
      <c r="B127" s="1"/>
      <c r="C127" s="1"/>
      <c r="D127" s="1"/>
      <c r="E127" s="1"/>
      <c r="F127" s="1"/>
      <c r="G127"/>
      <c r="H127" s="63"/>
      <c r="I127"/>
      <c r="J127" s="63"/>
      <c r="K127" s="63"/>
      <c r="L127"/>
      <c r="M127" s="63"/>
      <c r="N127"/>
      <c r="O127" s="63"/>
      <c r="P127" s="63"/>
      <c r="Q127"/>
      <c r="R127" s="63"/>
      <c r="S127"/>
      <c r="T127" s="63"/>
      <c r="U127" s="63"/>
      <c r="V127"/>
      <c r="W127" s="63"/>
    </row>
    <row r="128" spans="1:23" ht="12.75">
      <c r="A128" s="63"/>
      <c r="B128"/>
      <c r="C128"/>
      <c r="D128"/>
      <c r="E128"/>
      <c r="F128" s="63"/>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63"/>
      <c r="I129"/>
      <c r="J129" s="63"/>
      <c r="K129" s="63"/>
      <c r="L129"/>
      <c r="M129" s="63"/>
      <c r="N129"/>
      <c r="O129" s="63"/>
      <c r="P129" s="63"/>
      <c r="Q129"/>
      <c r="R129" s="63"/>
      <c r="S129"/>
      <c r="T129" s="63"/>
      <c r="U129" s="63"/>
      <c r="V129"/>
      <c r="W129" s="63"/>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5"/>
      <c r="H132" s="5"/>
      <c r="I132" s="5"/>
      <c r="J132" s="5"/>
      <c r="K132" s="5"/>
      <c r="L132" s="5"/>
      <c r="M132" s="5"/>
      <c r="N132" s="5"/>
      <c r="O132" s="5"/>
      <c r="P132" s="5"/>
      <c r="Q132" s="5"/>
      <c r="R132" s="5"/>
      <c r="S132" s="5"/>
      <c r="T132" s="5"/>
      <c r="U132" s="5"/>
      <c r="V132" s="5"/>
      <c r="W132" s="5"/>
    </row>
    <row r="133" spans="7:23" ht="12.75">
      <c r="G133" s="5"/>
      <c r="H133" s="5"/>
      <c r="I133" s="5"/>
      <c r="J133" s="5"/>
      <c r="K133" s="5"/>
      <c r="L133" s="5"/>
      <c r="M133" s="5"/>
      <c r="N133" s="5"/>
      <c r="O133" s="5"/>
      <c r="P133" s="5"/>
      <c r="Q133" s="5"/>
      <c r="R133" s="5"/>
      <c r="S133" s="5"/>
      <c r="T133" s="5"/>
      <c r="U133" s="5"/>
      <c r="V133" s="5"/>
      <c r="W133" s="5"/>
    </row>
    <row r="134" spans="7:23" ht="12.75">
      <c r="G134"/>
      <c r="H134" s="63"/>
      <c r="I134"/>
      <c r="J134" s="63"/>
      <c r="K134" s="63"/>
      <c r="L134"/>
      <c r="M134" s="63"/>
      <c r="N134"/>
      <c r="O134" s="63"/>
      <c r="P134" s="63"/>
      <c r="Q134"/>
      <c r="R134" s="63"/>
      <c r="S134"/>
      <c r="T134" s="63"/>
      <c r="U134" s="63"/>
      <c r="V134"/>
      <c r="W134" s="63"/>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63"/>
      <c r="I139"/>
      <c r="J139" s="63"/>
      <c r="K139" s="63"/>
      <c r="L139"/>
      <c r="M139" s="63"/>
      <c r="N139"/>
      <c r="O139" s="63"/>
      <c r="P139" s="63"/>
      <c r="Q139"/>
      <c r="R139" s="63"/>
      <c r="S139"/>
      <c r="T139" s="63"/>
      <c r="U139" s="63"/>
      <c r="V139"/>
      <c r="W139" s="63"/>
    </row>
    <row r="140" spans="7:23" ht="12.75">
      <c r="G140" s="1"/>
      <c r="H140" s="1"/>
      <c r="I140" s="1"/>
      <c r="J140" s="1"/>
      <c r="K140" s="1"/>
      <c r="L140" s="1"/>
      <c r="M140" s="1"/>
      <c r="N140" s="1"/>
      <c r="O140" s="1"/>
      <c r="P140" s="1"/>
      <c r="Q140" s="1"/>
      <c r="R140" s="1"/>
      <c r="S140" s="1"/>
      <c r="T140" s="1"/>
      <c r="U140" s="1"/>
      <c r="V140" s="1"/>
      <c r="W140" s="1"/>
    </row>
    <row r="141" spans="7:23" ht="12.75">
      <c r="G141"/>
      <c r="H141" s="63"/>
      <c r="I141"/>
      <c r="J141" s="63"/>
      <c r="K141" s="63"/>
      <c r="L141"/>
      <c r="M141" s="63"/>
      <c r="N141"/>
      <c r="O141" s="63"/>
      <c r="P141" s="63"/>
      <c r="Q141"/>
      <c r="R141" s="63"/>
      <c r="S141"/>
      <c r="T141" s="63"/>
      <c r="U141" s="63"/>
      <c r="V141"/>
      <c r="W141" s="63"/>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5"/>
      <c r="H144" s="5"/>
      <c r="I144" s="5"/>
      <c r="J144" s="5"/>
      <c r="K144" s="5"/>
      <c r="L144" s="5"/>
      <c r="M144" s="5"/>
      <c r="N144" s="5"/>
      <c r="O144" s="5"/>
      <c r="P144" s="5"/>
      <c r="Q144" s="5"/>
      <c r="R144" s="5"/>
      <c r="S144" s="5"/>
      <c r="T144" s="5"/>
      <c r="U144" s="5"/>
      <c r="V144" s="5"/>
      <c r="W144" s="5"/>
    </row>
    <row r="145" spans="7:23" ht="12.75">
      <c r="G145" s="5"/>
      <c r="H145" s="5"/>
      <c r="I145" s="5"/>
      <c r="J145" s="5"/>
      <c r="K145" s="5"/>
      <c r="L145" s="5"/>
      <c r="M145" s="5"/>
      <c r="N145" s="5"/>
      <c r="O145" s="5"/>
      <c r="P145" s="5"/>
      <c r="Q145" s="5"/>
      <c r="R145" s="5"/>
      <c r="S145" s="5"/>
      <c r="T145" s="5"/>
      <c r="U145" s="5"/>
      <c r="V145" s="5"/>
      <c r="W145" s="5"/>
    </row>
    <row r="146" spans="7:23" ht="12.75">
      <c r="G146"/>
      <c r="H146" s="63"/>
      <c r="I146"/>
      <c r="J146" s="63"/>
      <c r="K146" s="63"/>
      <c r="L146"/>
      <c r="M146" s="63"/>
      <c r="N146"/>
      <c r="O146" s="63"/>
      <c r="P146" s="63"/>
      <c r="Q146"/>
      <c r="R146" s="63"/>
      <c r="S146"/>
      <c r="T146" s="63"/>
      <c r="U146" s="63"/>
      <c r="V146"/>
      <c r="W146" s="63"/>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63"/>
      <c r="I151"/>
      <c r="J151" s="63"/>
      <c r="K151" s="63"/>
      <c r="L151"/>
      <c r="M151" s="63"/>
      <c r="N151"/>
      <c r="O151" s="63"/>
      <c r="P151" s="63"/>
      <c r="Q151"/>
      <c r="R151" s="63"/>
      <c r="S151"/>
      <c r="T151" s="63"/>
      <c r="U151" s="63"/>
      <c r="V151"/>
      <c r="W151" s="63"/>
    </row>
    <row r="152" spans="7:23" ht="12.75">
      <c r="G152" s="1"/>
      <c r="H152" s="1"/>
      <c r="I152" s="1"/>
      <c r="J152" s="1"/>
      <c r="K152" s="1"/>
      <c r="L152" s="1"/>
      <c r="M152" s="1"/>
      <c r="N152" s="1"/>
      <c r="O152" s="1"/>
      <c r="P152" s="1"/>
      <c r="Q152" s="1"/>
      <c r="R152" s="1"/>
      <c r="S152" s="1"/>
      <c r="T152" s="1"/>
      <c r="U152" s="1"/>
      <c r="V152" s="1"/>
      <c r="W152" s="1"/>
    </row>
    <row r="153" spans="7:23" ht="12.75">
      <c r="G153"/>
      <c r="H153" s="63"/>
      <c r="I153"/>
      <c r="J153" s="63"/>
      <c r="K153" s="63"/>
      <c r="L153"/>
      <c r="M153" s="63"/>
      <c r="N153"/>
      <c r="O153" s="63"/>
      <c r="P153" s="63"/>
      <c r="Q153"/>
      <c r="R153" s="63"/>
      <c r="S153"/>
      <c r="T153" s="63"/>
      <c r="U153" s="63"/>
      <c r="V153"/>
      <c r="W153" s="63"/>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5"/>
      <c r="H156" s="5"/>
      <c r="I156" s="5"/>
      <c r="J156" s="5"/>
      <c r="K156" s="5"/>
      <c r="L156" s="5"/>
      <c r="M156" s="5"/>
      <c r="N156" s="5"/>
      <c r="O156" s="5"/>
      <c r="P156" s="5"/>
      <c r="Q156" s="5"/>
      <c r="R156" s="5"/>
      <c r="S156" s="5"/>
      <c r="T156" s="5"/>
      <c r="U156" s="5"/>
      <c r="V156" s="5"/>
      <c r="W156" s="5"/>
    </row>
    <row r="157" spans="7:23" ht="12.75">
      <c r="G157" s="5"/>
      <c r="H157" s="5"/>
      <c r="I157" s="5"/>
      <c r="J157" s="5"/>
      <c r="K157" s="5"/>
      <c r="L157" s="5"/>
      <c r="M157" s="5"/>
      <c r="N157" s="5"/>
      <c r="O157" s="5"/>
      <c r="P157" s="5"/>
      <c r="Q157" s="5"/>
      <c r="R157" s="5"/>
      <c r="S157" s="5"/>
      <c r="T157" s="5"/>
      <c r="U157" s="5"/>
      <c r="V157" s="5"/>
      <c r="W157" s="5"/>
    </row>
    <row r="158" spans="7:23" ht="12.75">
      <c r="G158"/>
      <c r="H158" s="63"/>
      <c r="I158"/>
      <c r="J158" s="63"/>
      <c r="K158" s="63"/>
      <c r="L158"/>
      <c r="M158" s="63"/>
      <c r="N158"/>
      <c r="O158" s="63"/>
      <c r="P158" s="63"/>
      <c r="Q158"/>
      <c r="R158" s="63"/>
      <c r="S158"/>
      <c r="T158" s="63"/>
      <c r="U158" s="63"/>
      <c r="V158"/>
      <c r="W158" s="63"/>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63"/>
      <c r="I163"/>
      <c r="J163" s="63"/>
      <c r="K163" s="63"/>
      <c r="L163"/>
      <c r="M163" s="63"/>
      <c r="N163"/>
      <c r="O163" s="63"/>
      <c r="P163" s="63"/>
      <c r="Q163"/>
      <c r="R163" s="63"/>
      <c r="S163"/>
      <c r="T163" s="63"/>
      <c r="U163" s="63"/>
      <c r="V163"/>
      <c r="W163" s="63"/>
    </row>
    <row r="164" spans="7:23" ht="12.75">
      <c r="G164" s="1"/>
      <c r="H164" s="1"/>
      <c r="I164" s="1"/>
      <c r="J164" s="1"/>
      <c r="K164" s="1"/>
      <c r="L164" s="1"/>
      <c r="M164" s="1"/>
      <c r="N164" s="1"/>
      <c r="O164" s="1"/>
      <c r="P164" s="1"/>
      <c r="Q164" s="1"/>
      <c r="R164" s="1"/>
      <c r="S164" s="1"/>
      <c r="T164" s="1"/>
      <c r="U164" s="1"/>
      <c r="V164" s="1"/>
      <c r="W164" s="1"/>
    </row>
    <row r="165" spans="7:23" ht="12.75">
      <c r="G165"/>
      <c r="H165" s="63"/>
      <c r="I165"/>
      <c r="J165" s="63"/>
      <c r="K165" s="63"/>
      <c r="L165"/>
      <c r="M165" s="63"/>
      <c r="N165"/>
      <c r="O165" s="63"/>
      <c r="P165" s="63"/>
      <c r="Q165"/>
      <c r="R165" s="63"/>
      <c r="S165"/>
      <c r="T165" s="63"/>
      <c r="U165" s="63"/>
      <c r="V165"/>
      <c r="W165" s="63"/>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5"/>
      <c r="H168" s="5"/>
      <c r="I168" s="5"/>
      <c r="J168" s="5"/>
      <c r="K168" s="5"/>
      <c r="L168" s="5"/>
      <c r="M168" s="5"/>
      <c r="N168" s="5"/>
      <c r="O168" s="5"/>
      <c r="P168" s="5"/>
      <c r="Q168" s="5"/>
      <c r="R168" s="5"/>
      <c r="S168" s="5"/>
      <c r="T168" s="5"/>
      <c r="U168" s="5"/>
      <c r="V168" s="5"/>
      <c r="W168" s="5"/>
    </row>
    <row r="169" spans="7:23" ht="12.75">
      <c r="G169" s="5"/>
      <c r="H169" s="5"/>
      <c r="I169" s="5"/>
      <c r="J169" s="5"/>
      <c r="K169" s="5"/>
      <c r="L169" s="5"/>
      <c r="M169" s="5"/>
      <c r="N169" s="5"/>
      <c r="O169" s="5"/>
      <c r="P169" s="5"/>
      <c r="Q169" s="5"/>
      <c r="R169" s="5"/>
      <c r="S169" s="5"/>
      <c r="T169" s="5"/>
      <c r="U169" s="5"/>
      <c r="V169" s="5"/>
      <c r="W169" s="5"/>
    </row>
    <row r="170" spans="7:23" ht="12.75">
      <c r="G170"/>
      <c r="H170" s="63"/>
      <c r="I170"/>
      <c r="J170" s="63"/>
      <c r="K170" s="63"/>
      <c r="L170"/>
      <c r="M170" s="63"/>
      <c r="N170"/>
      <c r="O170" s="63"/>
      <c r="P170" s="63"/>
      <c r="Q170"/>
      <c r="R170" s="63"/>
      <c r="S170"/>
      <c r="T170" s="63"/>
      <c r="U170" s="63"/>
      <c r="V170"/>
      <c r="W170" s="63"/>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63"/>
      <c r="I175"/>
      <c r="J175" s="63"/>
      <c r="K175" s="63"/>
      <c r="L175"/>
      <c r="M175" s="63"/>
      <c r="N175"/>
      <c r="O175" s="63"/>
      <c r="P175" s="63"/>
      <c r="Q175"/>
      <c r="R175" s="63"/>
      <c r="S175"/>
      <c r="T175" s="63"/>
      <c r="U175" s="63"/>
      <c r="V175"/>
      <c r="W175" s="63"/>
    </row>
    <row r="176" spans="7:23" ht="12.75">
      <c r="G176" s="1"/>
      <c r="H176" s="1"/>
      <c r="I176" s="1"/>
      <c r="J176" s="1"/>
      <c r="K176" s="1"/>
      <c r="L176" s="1"/>
      <c r="M176" s="1"/>
      <c r="N176" s="1"/>
      <c r="O176" s="1"/>
      <c r="P176" s="1"/>
      <c r="Q176" s="1"/>
      <c r="R176" s="1"/>
      <c r="S176" s="1"/>
      <c r="T176" s="1"/>
      <c r="U176" s="1"/>
      <c r="V176" s="1"/>
      <c r="W176" s="1"/>
    </row>
    <row r="177" spans="7:23" ht="12.75">
      <c r="G177"/>
      <c r="H177" s="63"/>
      <c r="I177"/>
      <c r="J177" s="63"/>
      <c r="K177" s="63"/>
      <c r="L177"/>
      <c r="M177" s="63"/>
      <c r="N177"/>
      <c r="O177" s="63"/>
      <c r="P177" s="63"/>
      <c r="Q177"/>
      <c r="R177" s="63"/>
      <c r="S177"/>
      <c r="T177" s="63"/>
      <c r="U177" s="63"/>
      <c r="V177"/>
      <c r="W177" s="63"/>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5"/>
      <c r="H180" s="5"/>
      <c r="I180" s="5"/>
      <c r="J180" s="5"/>
      <c r="K180" s="5"/>
      <c r="L180" s="5"/>
      <c r="M180" s="5"/>
      <c r="N180" s="5"/>
      <c r="O180" s="5"/>
      <c r="P180" s="5"/>
      <c r="Q180" s="5"/>
      <c r="R180" s="5"/>
      <c r="S180" s="5"/>
      <c r="T180" s="5"/>
      <c r="U180" s="5"/>
      <c r="V180" s="5"/>
      <c r="W180" s="5"/>
    </row>
    <row r="181" spans="7:23" ht="12.75">
      <c r="G181" s="5"/>
      <c r="H181" s="5"/>
      <c r="I181" s="5"/>
      <c r="J181" s="5"/>
      <c r="K181" s="5"/>
      <c r="L181" s="5"/>
      <c r="M181" s="5"/>
      <c r="N181" s="5"/>
      <c r="O181" s="5"/>
      <c r="P181" s="5"/>
      <c r="Q181" s="5"/>
      <c r="R181" s="5"/>
      <c r="S181" s="5"/>
      <c r="T181" s="5"/>
      <c r="U181" s="5"/>
      <c r="V181" s="5"/>
      <c r="W181" s="5"/>
    </row>
    <row r="182" spans="7:23" ht="12.75">
      <c r="G182"/>
      <c r="H182" s="63"/>
      <c r="I182"/>
      <c r="J182" s="63"/>
      <c r="K182" s="63"/>
      <c r="L182"/>
      <c r="M182" s="63"/>
      <c r="N182"/>
      <c r="O182" s="63"/>
      <c r="P182" s="63"/>
      <c r="Q182"/>
      <c r="R182" s="63"/>
      <c r="S182"/>
      <c r="T182" s="63"/>
      <c r="U182" s="63"/>
      <c r="V182"/>
      <c r="W182" s="63"/>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63"/>
      <c r="I187"/>
      <c r="J187" s="63"/>
      <c r="K187" s="63"/>
      <c r="L187"/>
      <c r="M187" s="63"/>
      <c r="N187"/>
      <c r="O187" s="63"/>
      <c r="P187" s="63"/>
      <c r="Q187"/>
      <c r="R187" s="63"/>
      <c r="S187"/>
      <c r="T187" s="63"/>
      <c r="U187" s="63"/>
      <c r="V187"/>
      <c r="W187" s="63"/>
    </row>
    <row r="188" spans="7:23" ht="12.75">
      <c r="G188" s="1"/>
      <c r="H188" s="1"/>
      <c r="I188" s="1"/>
      <c r="J188" s="1"/>
      <c r="K188" s="1"/>
      <c r="L188" s="1"/>
      <c r="M188" s="1"/>
      <c r="N188" s="1"/>
      <c r="O188" s="1"/>
      <c r="P188" s="1"/>
      <c r="Q188" s="1"/>
      <c r="R188" s="1"/>
      <c r="S188" s="1"/>
      <c r="T188" s="1"/>
      <c r="U188" s="1"/>
      <c r="V188" s="1"/>
      <c r="W188" s="1"/>
    </row>
    <row r="189" spans="7:23" ht="12.75">
      <c r="G189"/>
      <c r="H189" s="63"/>
      <c r="I189"/>
      <c r="J189" s="63"/>
      <c r="K189" s="63"/>
      <c r="L189"/>
      <c r="M189" s="63"/>
      <c r="N189"/>
      <c r="O189" s="63"/>
      <c r="P189" s="63"/>
      <c r="Q189"/>
      <c r="R189" s="63"/>
      <c r="S189"/>
      <c r="T189" s="63"/>
      <c r="U189" s="63"/>
      <c r="V189"/>
      <c r="W189" s="63"/>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5"/>
      <c r="H192" s="5"/>
      <c r="I192" s="5"/>
      <c r="J192" s="5"/>
      <c r="K192" s="5"/>
      <c r="L192" s="5"/>
      <c r="M192" s="5"/>
      <c r="N192" s="5"/>
      <c r="O192" s="5"/>
      <c r="P192" s="5"/>
      <c r="Q192" s="5"/>
      <c r="R192" s="5"/>
      <c r="S192" s="5"/>
      <c r="T192" s="5"/>
      <c r="U192" s="5"/>
      <c r="V192" s="5"/>
      <c r="W192" s="5"/>
    </row>
    <row r="193" spans="7:23" ht="12.75">
      <c r="G193" s="5"/>
      <c r="H193" s="5"/>
      <c r="I193" s="5"/>
      <c r="J193" s="5"/>
      <c r="K193" s="5"/>
      <c r="L193" s="5"/>
      <c r="M193" s="5"/>
      <c r="N193" s="5"/>
      <c r="O193" s="5"/>
      <c r="P193" s="5"/>
      <c r="Q193" s="5"/>
      <c r="R193" s="5"/>
      <c r="S193" s="5"/>
      <c r="T193" s="5"/>
      <c r="U193" s="5"/>
      <c r="V193" s="5"/>
      <c r="W193" s="5"/>
    </row>
    <row r="194" spans="7:23" ht="12.75">
      <c r="G194"/>
      <c r="H194" s="63"/>
      <c r="I194"/>
      <c r="J194" s="63"/>
      <c r="K194" s="63"/>
      <c r="L194"/>
      <c r="M194" s="63"/>
      <c r="N194"/>
      <c r="O194" s="63"/>
      <c r="P194" s="63"/>
      <c r="Q194"/>
      <c r="R194" s="63"/>
      <c r="S194"/>
      <c r="T194" s="63"/>
      <c r="U194" s="63"/>
      <c r="V194"/>
      <c r="W194" s="63"/>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63"/>
      <c r="I199"/>
      <c r="J199" s="63"/>
      <c r="K199" s="63"/>
      <c r="L199"/>
      <c r="M199" s="63"/>
      <c r="N199"/>
      <c r="O199" s="63"/>
      <c r="P199" s="63"/>
      <c r="Q199"/>
      <c r="R199" s="63"/>
      <c r="S199"/>
      <c r="T199" s="63"/>
      <c r="U199" s="63"/>
      <c r="V199"/>
      <c r="W199" s="63"/>
    </row>
    <row r="200" spans="7:23" ht="12.75">
      <c r="G200" s="1"/>
      <c r="H200" s="1"/>
      <c r="I200" s="1"/>
      <c r="J200" s="1"/>
      <c r="K200" s="1"/>
      <c r="L200" s="1"/>
      <c r="M200" s="1"/>
      <c r="N200" s="1"/>
      <c r="O200" s="1"/>
      <c r="P200" s="1"/>
      <c r="Q200" s="1"/>
      <c r="R200" s="1"/>
      <c r="S200" s="1"/>
      <c r="T200" s="1"/>
      <c r="U200" s="1"/>
      <c r="V200" s="1"/>
      <c r="W200" s="1"/>
    </row>
    <row r="201" spans="7:23" ht="12.75">
      <c r="G201"/>
      <c r="H201" s="63"/>
      <c r="I201"/>
      <c r="J201" s="63"/>
      <c r="K201" s="63"/>
      <c r="L201"/>
      <c r="M201" s="63"/>
      <c r="N201"/>
      <c r="O201" s="63"/>
      <c r="P201" s="63"/>
      <c r="Q201"/>
      <c r="R201" s="63"/>
      <c r="S201"/>
      <c r="T201" s="63"/>
      <c r="U201" s="63"/>
      <c r="V201"/>
      <c r="W201" s="63"/>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5"/>
      <c r="H204" s="5"/>
      <c r="I204" s="5"/>
      <c r="J204" s="5"/>
      <c r="K204" s="5"/>
      <c r="L204" s="5"/>
      <c r="M204" s="5"/>
      <c r="N204" s="5"/>
      <c r="O204" s="5"/>
      <c r="P204" s="5"/>
      <c r="Q204" s="5"/>
      <c r="R204" s="5"/>
      <c r="S204" s="5"/>
      <c r="T204" s="5"/>
      <c r="U204" s="5"/>
      <c r="V204" s="5"/>
      <c r="W204" s="5"/>
    </row>
    <row r="205" spans="7:23" ht="12.75">
      <c r="G205" s="5"/>
      <c r="H205" s="5"/>
      <c r="I205" s="5"/>
      <c r="J205" s="5"/>
      <c r="K205" s="5"/>
      <c r="L205" s="5"/>
      <c r="M205" s="5"/>
      <c r="N205" s="5"/>
      <c r="O205" s="5"/>
      <c r="P205" s="5"/>
      <c r="Q205" s="5"/>
      <c r="R205" s="5"/>
      <c r="S205" s="5"/>
      <c r="T205" s="5"/>
      <c r="U205" s="5"/>
      <c r="V205" s="5"/>
      <c r="W205" s="5"/>
    </row>
    <row r="206" spans="7:23" ht="12.75">
      <c r="G206"/>
      <c r="H206" s="63"/>
      <c r="I206"/>
      <c r="J206" s="63"/>
      <c r="K206" s="63"/>
      <c r="L206"/>
      <c r="M206" s="63"/>
      <c r="N206"/>
      <c r="O206" s="63"/>
      <c r="P206" s="63"/>
      <c r="Q206"/>
      <c r="R206" s="63"/>
      <c r="S206"/>
      <c r="T206" s="63"/>
      <c r="U206" s="63"/>
      <c r="V206"/>
      <c r="W206" s="63"/>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63"/>
      <c r="I211"/>
      <c r="J211" s="63"/>
      <c r="K211" s="63"/>
      <c r="L211"/>
      <c r="M211" s="63"/>
      <c r="N211"/>
      <c r="O211" s="63"/>
      <c r="P211" s="63"/>
      <c r="Q211"/>
      <c r="R211" s="63"/>
      <c r="S211"/>
      <c r="T211" s="63"/>
      <c r="U211" s="63"/>
      <c r="V211"/>
      <c r="W211" s="63"/>
    </row>
    <row r="212" spans="7:23" ht="12.75">
      <c r="G212" s="1"/>
      <c r="H212" s="1"/>
      <c r="I212" s="1"/>
      <c r="J212" s="1"/>
      <c r="K212" s="1"/>
      <c r="L212" s="1"/>
      <c r="M212" s="1"/>
      <c r="N212" s="1"/>
      <c r="O212" s="1"/>
      <c r="P212" s="1"/>
      <c r="Q212" s="1"/>
      <c r="R212" s="1"/>
      <c r="S212" s="1"/>
      <c r="T212" s="1"/>
      <c r="U212" s="1"/>
      <c r="V212" s="1"/>
      <c r="W212" s="1"/>
    </row>
    <row r="213" spans="7:23" ht="12.75">
      <c r="G213"/>
      <c r="H213" s="63"/>
      <c r="I213"/>
      <c r="J213" s="63"/>
      <c r="K213" s="63"/>
      <c r="L213"/>
      <c r="M213" s="63"/>
      <c r="N213"/>
      <c r="O213" s="63"/>
      <c r="P213" s="63"/>
      <c r="Q213"/>
      <c r="R213" s="63"/>
      <c r="S213"/>
      <c r="T213" s="63"/>
      <c r="U213" s="63"/>
      <c r="V213"/>
      <c r="W213" s="63"/>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5"/>
      <c r="H216" s="5"/>
      <c r="I216" s="5"/>
      <c r="J216" s="5"/>
      <c r="K216" s="5"/>
      <c r="L216" s="5"/>
      <c r="M216" s="5"/>
      <c r="N216" s="5"/>
      <c r="O216" s="5"/>
      <c r="P216" s="5"/>
      <c r="Q216" s="5"/>
      <c r="R216" s="5"/>
      <c r="S216" s="5"/>
      <c r="T216" s="5"/>
      <c r="U216" s="5"/>
      <c r="V216" s="5"/>
      <c r="W216" s="5"/>
    </row>
    <row r="217" spans="7:23" ht="12.75">
      <c r="G217" s="5"/>
      <c r="H217" s="5"/>
      <c r="I217" s="5"/>
      <c r="J217" s="5"/>
      <c r="K217" s="5"/>
      <c r="L217" s="5"/>
      <c r="M217" s="5"/>
      <c r="N217" s="5"/>
      <c r="O217" s="5"/>
      <c r="P217" s="5"/>
      <c r="Q217" s="5"/>
      <c r="R217" s="5"/>
      <c r="S217" s="5"/>
      <c r="T217" s="5"/>
      <c r="U217" s="5"/>
      <c r="V217" s="5"/>
      <c r="W217" s="5"/>
    </row>
    <row r="218" spans="7:23" ht="12.75">
      <c r="G218"/>
      <c r="H218" s="63"/>
      <c r="I218"/>
      <c r="J218" s="63"/>
      <c r="K218" s="63"/>
      <c r="L218"/>
      <c r="M218" s="63"/>
      <c r="N218"/>
      <c r="O218" s="63"/>
      <c r="P218" s="63"/>
      <c r="Q218"/>
      <c r="R218" s="63"/>
      <c r="S218"/>
      <c r="T218" s="63"/>
      <c r="U218" s="63"/>
      <c r="V218"/>
      <c r="W218" s="63"/>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63"/>
      <c r="I223"/>
      <c r="J223" s="63"/>
      <c r="K223" s="63"/>
      <c r="L223"/>
      <c r="M223" s="63"/>
      <c r="N223"/>
      <c r="O223" s="63"/>
      <c r="P223" s="63"/>
      <c r="Q223"/>
      <c r="R223" s="63"/>
      <c r="S223"/>
      <c r="T223" s="63"/>
      <c r="U223" s="63"/>
      <c r="V223"/>
      <c r="W223" s="63"/>
    </row>
    <row r="224" spans="7:23" ht="12.75">
      <c r="G224" s="1"/>
      <c r="H224" s="1"/>
      <c r="I224" s="1"/>
      <c r="J224" s="1"/>
      <c r="K224" s="1"/>
      <c r="L224" s="1"/>
      <c r="M224" s="1"/>
      <c r="N224" s="1"/>
      <c r="O224" s="1"/>
      <c r="P224" s="1"/>
      <c r="Q224" s="1"/>
      <c r="R224" s="1"/>
      <c r="S224" s="1"/>
      <c r="T224" s="1"/>
      <c r="U224" s="1"/>
      <c r="V224" s="1"/>
      <c r="W224" s="1"/>
    </row>
    <row r="225" spans="7:23" ht="12.75">
      <c r="G225"/>
      <c r="H225" s="63"/>
      <c r="I225"/>
      <c r="J225" s="63"/>
      <c r="K225" s="63"/>
      <c r="L225"/>
      <c r="M225" s="63"/>
      <c r="N225"/>
      <c r="O225" s="63"/>
      <c r="P225" s="63"/>
      <c r="Q225"/>
      <c r="R225" s="63"/>
      <c r="S225"/>
      <c r="T225" s="63"/>
      <c r="U225" s="63"/>
      <c r="V225"/>
      <c r="W225" s="63"/>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5"/>
      <c r="H228" s="5"/>
      <c r="I228" s="5"/>
      <c r="J228" s="5"/>
      <c r="K228" s="5"/>
      <c r="L228" s="5"/>
      <c r="M228" s="5"/>
      <c r="N228" s="5"/>
      <c r="O228" s="5"/>
      <c r="P228" s="5"/>
      <c r="Q228" s="5"/>
      <c r="R228" s="5"/>
      <c r="S228" s="5"/>
      <c r="T228" s="5"/>
      <c r="U228" s="5"/>
      <c r="V228" s="5"/>
      <c r="W228" s="5"/>
    </row>
    <row r="229" spans="7:23" ht="12.75">
      <c r="G229" s="5"/>
      <c r="H229" s="5"/>
      <c r="I229" s="5"/>
      <c r="J229" s="5"/>
      <c r="K229" s="5"/>
      <c r="L229" s="5"/>
      <c r="M229" s="5"/>
      <c r="N229" s="5"/>
      <c r="O229" s="5"/>
      <c r="P229" s="5"/>
      <c r="Q229" s="5"/>
      <c r="R229" s="5"/>
      <c r="S229" s="5"/>
      <c r="T229" s="5"/>
      <c r="U229" s="5"/>
      <c r="V229" s="5"/>
      <c r="W229" s="5"/>
    </row>
    <row r="230" spans="7:23" ht="12.75">
      <c r="G230"/>
      <c r="H230" s="63"/>
      <c r="I230"/>
      <c r="J230" s="63"/>
      <c r="K230" s="63"/>
      <c r="L230"/>
      <c r="M230" s="63"/>
      <c r="N230"/>
      <c r="O230" s="63"/>
      <c r="P230" s="63"/>
      <c r="Q230"/>
      <c r="R230" s="63"/>
      <c r="S230"/>
      <c r="T230" s="63"/>
      <c r="U230" s="63"/>
      <c r="V230"/>
      <c r="W230" s="63"/>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63"/>
      <c r="I235"/>
      <c r="J235" s="63"/>
      <c r="K235" s="63"/>
      <c r="L235"/>
      <c r="M235" s="63"/>
      <c r="N235"/>
      <c r="O235" s="63"/>
      <c r="P235" s="63"/>
      <c r="Q235"/>
      <c r="R235" s="63"/>
      <c r="S235"/>
      <c r="T235" s="63"/>
      <c r="U235" s="63"/>
      <c r="V235"/>
      <c r="W235" s="63"/>
    </row>
    <row r="236" spans="7:23" ht="12.75">
      <c r="G236" s="1"/>
      <c r="H236" s="1"/>
      <c r="I236" s="1"/>
      <c r="J236" s="1"/>
      <c r="K236" s="1"/>
      <c r="L236" s="1"/>
      <c r="M236" s="1"/>
      <c r="N236" s="1"/>
      <c r="O236" s="1"/>
      <c r="P236" s="1"/>
      <c r="Q236" s="1"/>
      <c r="R236" s="1"/>
      <c r="S236" s="1"/>
      <c r="T236" s="1"/>
      <c r="U236" s="1"/>
      <c r="V236" s="1"/>
      <c r="W236" s="1"/>
    </row>
    <row r="237" spans="7:23" ht="12.75">
      <c r="G237"/>
      <c r="H237" s="63"/>
      <c r="I237"/>
      <c r="J237" s="63"/>
      <c r="K237" s="63"/>
      <c r="L237"/>
      <c r="M237" s="63"/>
      <c r="N237"/>
      <c r="O237" s="63"/>
      <c r="P237" s="63"/>
      <c r="Q237"/>
      <c r="R237" s="63"/>
      <c r="S237"/>
      <c r="T237" s="63"/>
      <c r="U237" s="63"/>
      <c r="V237"/>
      <c r="W237" s="63"/>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5"/>
      <c r="H240" s="5"/>
      <c r="I240" s="5"/>
      <c r="J240" s="5"/>
      <c r="K240" s="5"/>
      <c r="L240" s="5"/>
      <c r="M240" s="5"/>
      <c r="N240" s="5"/>
      <c r="O240" s="5"/>
      <c r="P240" s="5"/>
      <c r="Q240" s="5"/>
      <c r="R240" s="5"/>
      <c r="S240" s="5"/>
      <c r="T240" s="5"/>
      <c r="U240" s="5"/>
      <c r="V240" s="5"/>
      <c r="W240" s="5"/>
    </row>
    <row r="241" spans="7:23" ht="12.75">
      <c r="G241" s="5"/>
      <c r="H241" s="5"/>
      <c r="I241" s="5"/>
      <c r="J241" s="5"/>
      <c r="K241" s="5"/>
      <c r="L241" s="5"/>
      <c r="M241" s="5"/>
      <c r="N241" s="5"/>
      <c r="O241" s="5"/>
      <c r="P241" s="5"/>
      <c r="Q241" s="5"/>
      <c r="R241" s="5"/>
      <c r="S241" s="5"/>
      <c r="T241" s="5"/>
      <c r="U241" s="5"/>
      <c r="V241" s="5"/>
      <c r="W241" s="5"/>
    </row>
    <row r="242" spans="7:23" ht="12.75">
      <c r="G242"/>
      <c r="H242" s="63"/>
      <c r="I242"/>
      <c r="J242" s="63"/>
      <c r="K242" s="63"/>
      <c r="L242"/>
      <c r="M242" s="63"/>
      <c r="N242"/>
      <c r="O242" s="63"/>
      <c r="P242" s="63"/>
      <c r="Q242"/>
      <c r="R242" s="63"/>
      <c r="S242"/>
      <c r="T242" s="63"/>
      <c r="U242" s="63"/>
      <c r="V242"/>
      <c r="W242" s="63"/>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63"/>
      <c r="I247"/>
      <c r="J247" s="63"/>
      <c r="K247" s="63"/>
      <c r="L247"/>
      <c r="M247" s="63"/>
      <c r="N247"/>
      <c r="O247" s="63"/>
      <c r="P247" s="63"/>
      <c r="Q247"/>
      <c r="R247" s="63"/>
      <c r="S247"/>
      <c r="T247" s="63"/>
      <c r="U247" s="63"/>
      <c r="V247"/>
      <c r="W247" s="63"/>
    </row>
    <row r="248" spans="7:23" ht="12.75">
      <c r="G248" s="1"/>
      <c r="H248" s="1"/>
      <c r="I248" s="1"/>
      <c r="J248" s="1"/>
      <c r="K248" s="1"/>
      <c r="L248" s="1"/>
      <c r="M248" s="1"/>
      <c r="N248" s="1"/>
      <c r="O248" s="1"/>
      <c r="P248" s="1"/>
      <c r="Q248" s="1"/>
      <c r="R248" s="1"/>
      <c r="S248" s="1"/>
      <c r="T248" s="1"/>
      <c r="U248" s="1"/>
      <c r="V248" s="1"/>
      <c r="W248" s="1"/>
    </row>
    <row r="249" spans="7:23" ht="12.75">
      <c r="G249"/>
      <c r="H249" s="63"/>
      <c r="I249"/>
      <c r="J249" s="63"/>
      <c r="K249" s="63"/>
      <c r="L249"/>
      <c r="M249" s="63"/>
      <c r="N249"/>
      <c r="O249" s="63"/>
      <c r="P249" s="63"/>
      <c r="Q249"/>
      <c r="R249" s="63"/>
      <c r="S249"/>
      <c r="T249" s="63"/>
      <c r="U249" s="63"/>
      <c r="V249"/>
      <c r="W249" s="63"/>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5"/>
      <c r="H252" s="5"/>
      <c r="I252" s="5"/>
      <c r="J252" s="5"/>
      <c r="K252" s="5"/>
      <c r="L252" s="5"/>
      <c r="M252" s="5"/>
      <c r="N252" s="5"/>
      <c r="O252" s="5"/>
      <c r="P252" s="5"/>
      <c r="Q252" s="5"/>
      <c r="R252" s="5"/>
      <c r="S252" s="5"/>
      <c r="T252" s="5"/>
      <c r="U252" s="5"/>
      <c r="V252" s="5"/>
      <c r="W252" s="5"/>
    </row>
    <row r="253" spans="7:23" ht="12.75">
      <c r="G253" s="5"/>
      <c r="H253" s="5"/>
      <c r="I253" s="5"/>
      <c r="J253" s="5"/>
      <c r="K253" s="5"/>
      <c r="L253" s="5"/>
      <c r="M253" s="5"/>
      <c r="N253" s="5"/>
      <c r="O253" s="5"/>
      <c r="P253" s="5"/>
      <c r="Q253" s="5"/>
      <c r="R253" s="5"/>
      <c r="S253" s="5"/>
      <c r="T253" s="5"/>
      <c r="U253" s="5"/>
      <c r="V253" s="5"/>
      <c r="W253" s="5"/>
    </row>
    <row r="254" spans="7:23" ht="12.75">
      <c r="G254"/>
      <c r="H254" s="63"/>
      <c r="I254"/>
      <c r="J254" s="63"/>
      <c r="K254" s="63"/>
      <c r="L254"/>
      <c r="M254" s="63"/>
      <c r="N254"/>
      <c r="O254" s="63"/>
      <c r="P254" s="63"/>
      <c r="Q254"/>
      <c r="R254" s="63"/>
      <c r="S254"/>
      <c r="T254" s="63"/>
      <c r="U254" s="63"/>
      <c r="V254"/>
      <c r="W254" s="63"/>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63"/>
      <c r="I259"/>
      <c r="J259" s="63"/>
      <c r="K259" s="63"/>
      <c r="L259"/>
      <c r="M259" s="63"/>
      <c r="N259"/>
      <c r="O259" s="63"/>
      <c r="P259" s="63"/>
      <c r="Q259"/>
      <c r="R259" s="63"/>
      <c r="S259"/>
      <c r="T259" s="63"/>
      <c r="U259" s="63"/>
      <c r="V259"/>
      <c r="W259" s="63"/>
    </row>
    <row r="260" spans="7:23" ht="12.75">
      <c r="G260" s="1"/>
      <c r="H260" s="1"/>
      <c r="I260" s="1"/>
      <c r="J260" s="1"/>
      <c r="K260" s="1"/>
      <c r="L260" s="1"/>
      <c r="M260" s="1"/>
      <c r="N260" s="1"/>
      <c r="O260" s="1"/>
      <c r="P260" s="1"/>
      <c r="Q260" s="1"/>
      <c r="R260" s="1"/>
      <c r="S260" s="1"/>
      <c r="T260" s="1"/>
      <c r="U260" s="1"/>
      <c r="V260" s="1"/>
      <c r="W260" s="1"/>
    </row>
    <row r="261" spans="7:23" ht="12.75">
      <c r="G261"/>
      <c r="H261" s="63"/>
      <c r="I261"/>
      <c r="J261" s="63"/>
      <c r="K261" s="63"/>
      <c r="L261"/>
      <c r="M261" s="63"/>
      <c r="N261"/>
      <c r="O261" s="63"/>
      <c r="P261" s="63"/>
      <c r="Q261"/>
      <c r="R261" s="63"/>
      <c r="S261"/>
      <c r="T261" s="63"/>
      <c r="U261" s="63"/>
      <c r="V261"/>
      <c r="W261" s="63"/>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5"/>
      <c r="H264" s="5"/>
      <c r="I264" s="5"/>
      <c r="J264" s="5"/>
      <c r="K264" s="5"/>
      <c r="L264" s="5"/>
      <c r="M264" s="5"/>
      <c r="N264" s="5"/>
      <c r="O264" s="5"/>
      <c r="P264" s="5"/>
      <c r="Q264" s="5"/>
      <c r="R264" s="5"/>
      <c r="S264" s="5"/>
      <c r="T264" s="5"/>
      <c r="U264" s="5"/>
      <c r="V264" s="5"/>
      <c r="W264" s="5"/>
    </row>
    <row r="265" spans="7:23" ht="12.75">
      <c r="G265" s="5"/>
      <c r="H265" s="5"/>
      <c r="I265" s="5"/>
      <c r="J265" s="5"/>
      <c r="K265" s="5"/>
      <c r="L265" s="5"/>
      <c r="M265" s="5"/>
      <c r="N265" s="5"/>
      <c r="O265" s="5"/>
      <c r="P265" s="5"/>
      <c r="Q265" s="5"/>
      <c r="R265" s="5"/>
      <c r="S265" s="5"/>
      <c r="T265" s="5"/>
      <c r="U265" s="5"/>
      <c r="V265" s="5"/>
      <c r="W265" s="5"/>
    </row>
    <row r="266" spans="7:23" ht="12.75">
      <c r="G266"/>
      <c r="H266" s="63"/>
      <c r="I266"/>
      <c r="J266" s="63"/>
      <c r="K266" s="63"/>
      <c r="L266"/>
      <c r="M266" s="63"/>
      <c r="N266"/>
      <c r="O266" s="63"/>
      <c r="P266" s="63"/>
      <c r="Q266"/>
      <c r="R266" s="63"/>
      <c r="S266"/>
      <c r="T266" s="63"/>
      <c r="U266" s="63"/>
      <c r="V266"/>
      <c r="W266" s="63"/>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63"/>
      <c r="I271"/>
      <c r="J271" s="63"/>
      <c r="K271" s="63"/>
      <c r="L271"/>
      <c r="M271" s="63"/>
      <c r="N271"/>
      <c r="O271" s="63"/>
      <c r="P271" s="63"/>
      <c r="Q271"/>
      <c r="R271" s="63"/>
      <c r="S271"/>
      <c r="T271" s="63"/>
      <c r="U271" s="63"/>
      <c r="V271"/>
      <c r="W271" s="63"/>
    </row>
    <row r="272" spans="7:23" ht="12.75">
      <c r="G272" s="1"/>
      <c r="H272" s="1"/>
      <c r="I272" s="1"/>
      <c r="J272" s="1"/>
      <c r="K272" s="1"/>
      <c r="L272" s="1"/>
      <c r="M272" s="1"/>
      <c r="N272" s="1"/>
      <c r="O272" s="1"/>
      <c r="P272" s="1"/>
      <c r="Q272" s="1"/>
      <c r="R272" s="1"/>
      <c r="S272" s="1"/>
      <c r="T272" s="1"/>
      <c r="U272" s="1"/>
      <c r="V272" s="1"/>
      <c r="W272" s="1"/>
    </row>
    <row r="273" spans="7:23" ht="12.75">
      <c r="G273"/>
      <c r="H273" s="63"/>
      <c r="I273"/>
      <c r="J273" s="63"/>
      <c r="K273" s="63"/>
      <c r="L273"/>
      <c r="M273" s="63"/>
      <c r="N273"/>
      <c r="O273" s="63"/>
      <c r="P273" s="63"/>
      <c r="Q273"/>
      <c r="R273" s="63"/>
      <c r="S273"/>
      <c r="T273" s="63"/>
      <c r="U273" s="63"/>
      <c r="V273"/>
      <c r="W273" s="63"/>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5"/>
      <c r="H276" s="5"/>
      <c r="I276" s="5"/>
      <c r="J276" s="5"/>
      <c r="K276" s="5"/>
      <c r="L276" s="5"/>
      <c r="M276" s="5"/>
      <c r="N276" s="5"/>
      <c r="O276" s="5"/>
      <c r="P276" s="5"/>
      <c r="Q276" s="5"/>
      <c r="R276" s="5"/>
      <c r="S276" s="5"/>
      <c r="T276" s="5"/>
      <c r="U276" s="5"/>
      <c r="V276" s="5"/>
      <c r="W276" s="5"/>
    </row>
    <row r="277" spans="7:23" ht="12.75">
      <c r="G277" s="5"/>
      <c r="H277" s="5"/>
      <c r="I277" s="5"/>
      <c r="J277" s="5"/>
      <c r="K277" s="5"/>
      <c r="L277" s="5"/>
      <c r="M277" s="5"/>
      <c r="N277" s="5"/>
      <c r="O277" s="5"/>
      <c r="P277" s="5"/>
      <c r="Q277" s="5"/>
      <c r="R277" s="5"/>
      <c r="S277" s="5"/>
      <c r="T277" s="5"/>
      <c r="U277" s="5"/>
      <c r="V277" s="5"/>
      <c r="W277" s="5"/>
    </row>
    <row r="278" spans="7:23" ht="12.75">
      <c r="G278"/>
      <c r="H278" s="63"/>
      <c r="I278"/>
      <c r="J278" s="63"/>
      <c r="K278" s="63"/>
      <c r="L278"/>
      <c r="M278" s="63"/>
      <c r="N278"/>
      <c r="O278" s="63"/>
      <c r="P278" s="63"/>
      <c r="Q278"/>
      <c r="R278" s="63"/>
      <c r="S278"/>
      <c r="T278" s="63"/>
      <c r="U278" s="63"/>
      <c r="V278"/>
      <c r="W278" s="63"/>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63"/>
      <c r="I283"/>
      <c r="J283" s="63"/>
      <c r="K283" s="63"/>
      <c r="L283"/>
      <c r="M283" s="63"/>
      <c r="N283"/>
      <c r="O283" s="63"/>
      <c r="P283" s="63"/>
      <c r="Q283"/>
      <c r="R283" s="63"/>
      <c r="S283"/>
      <c r="T283" s="63"/>
      <c r="U283" s="63"/>
      <c r="V283"/>
      <c r="W283" s="63"/>
    </row>
    <row r="284" spans="7:23" ht="12.75">
      <c r="G284" s="1"/>
      <c r="H284" s="1"/>
      <c r="I284" s="1"/>
      <c r="J284" s="1"/>
      <c r="K284" s="1"/>
      <c r="L284" s="1"/>
      <c r="M284" s="1"/>
      <c r="N284" s="1"/>
      <c r="O284" s="1"/>
      <c r="P284" s="1"/>
      <c r="Q284" s="1"/>
      <c r="R284" s="1"/>
      <c r="S284" s="1"/>
      <c r="T284" s="1"/>
      <c r="U284" s="1"/>
      <c r="V284" s="1"/>
      <c r="W284" s="1"/>
    </row>
    <row r="285" spans="7:23" ht="12.75">
      <c r="G285"/>
      <c r="H285" s="63"/>
      <c r="I285"/>
      <c r="J285" s="63"/>
      <c r="K285" s="63"/>
      <c r="L285"/>
      <c r="M285" s="63"/>
      <c r="N285"/>
      <c r="O285" s="63"/>
      <c r="P285" s="63"/>
      <c r="Q285"/>
      <c r="R285" s="63"/>
      <c r="S285"/>
      <c r="T285" s="63"/>
      <c r="U285" s="63"/>
      <c r="V285"/>
      <c r="W285" s="63"/>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5"/>
      <c r="H288" s="5"/>
      <c r="I288" s="5"/>
      <c r="J288" s="5"/>
      <c r="K288" s="5"/>
      <c r="L288" s="5"/>
      <c r="M288" s="5"/>
      <c r="N288" s="5"/>
      <c r="O288" s="5"/>
      <c r="P288" s="5"/>
      <c r="Q288" s="5"/>
      <c r="R288" s="5"/>
      <c r="S288" s="5"/>
      <c r="T288" s="5"/>
      <c r="U288" s="5"/>
      <c r="V288" s="5"/>
      <c r="W288" s="5"/>
    </row>
    <row r="289" spans="7:23" ht="12.75">
      <c r="G289" s="5"/>
      <c r="H289" s="5"/>
      <c r="I289" s="5"/>
      <c r="J289" s="5"/>
      <c r="K289" s="5"/>
      <c r="L289" s="5"/>
      <c r="M289" s="5"/>
      <c r="N289" s="5"/>
      <c r="O289" s="5"/>
      <c r="P289" s="5"/>
      <c r="Q289" s="5"/>
      <c r="R289" s="5"/>
      <c r="S289" s="5"/>
      <c r="T289" s="5"/>
      <c r="U289" s="5"/>
      <c r="V289" s="5"/>
      <c r="W289" s="5"/>
    </row>
    <row r="290" spans="7:23" ht="12.75">
      <c r="G290"/>
      <c r="H290" s="63"/>
      <c r="I290"/>
      <c r="J290" s="63"/>
      <c r="K290" s="63"/>
      <c r="L290"/>
      <c r="M290" s="63"/>
      <c r="N290"/>
      <c r="O290" s="63"/>
      <c r="P290" s="63"/>
      <c r="Q290"/>
      <c r="R290" s="63"/>
      <c r="S290"/>
      <c r="T290" s="63"/>
      <c r="U290" s="63"/>
      <c r="V290"/>
      <c r="W290" s="63"/>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63"/>
      <c r="I295"/>
      <c r="J295" s="63"/>
      <c r="K295" s="63"/>
      <c r="L295"/>
      <c r="M295" s="63"/>
      <c r="N295"/>
      <c r="O295" s="63"/>
      <c r="P295" s="63"/>
      <c r="Q295"/>
      <c r="R295" s="63"/>
      <c r="S295"/>
      <c r="T295" s="63"/>
      <c r="U295" s="63"/>
      <c r="V295"/>
      <c r="W295" s="63"/>
    </row>
    <row r="296" spans="7:23" ht="12.75">
      <c r="G296" s="1"/>
      <c r="H296" s="1"/>
      <c r="I296" s="1"/>
      <c r="J296" s="1"/>
      <c r="K296" s="1"/>
      <c r="L296" s="1"/>
      <c r="M296" s="1"/>
      <c r="N296" s="1"/>
      <c r="O296" s="1"/>
      <c r="P296" s="1"/>
      <c r="Q296" s="1"/>
      <c r="R296" s="1"/>
      <c r="S296" s="1"/>
      <c r="T296" s="1"/>
      <c r="U296" s="1"/>
      <c r="V296" s="1"/>
      <c r="W296" s="1"/>
    </row>
    <row r="297" spans="7:23" ht="12.75">
      <c r="G297"/>
      <c r="H297" s="63"/>
      <c r="I297"/>
      <c r="J297" s="63"/>
      <c r="K297" s="63"/>
      <c r="L297"/>
      <c r="M297" s="63"/>
      <c r="N297"/>
      <c r="O297" s="63"/>
      <c r="P297" s="63"/>
      <c r="Q297"/>
      <c r="R297" s="63"/>
      <c r="S297"/>
      <c r="T297" s="63"/>
      <c r="U297" s="63"/>
      <c r="V297"/>
      <c r="W297" s="63"/>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5"/>
      <c r="H300" s="5"/>
      <c r="I300" s="5"/>
      <c r="J300" s="5"/>
      <c r="K300" s="5"/>
      <c r="L300" s="5"/>
      <c r="M300" s="5"/>
      <c r="N300" s="5"/>
      <c r="O300" s="5"/>
      <c r="P300" s="5"/>
      <c r="Q300" s="5"/>
      <c r="R300" s="5"/>
      <c r="S300" s="5"/>
      <c r="T300" s="5"/>
      <c r="U300" s="5"/>
      <c r="V300" s="5"/>
      <c r="W300" s="5"/>
    </row>
    <row r="301" spans="7:23" ht="12.75">
      <c r="G301" s="5"/>
      <c r="H301" s="5"/>
      <c r="I301" s="5"/>
      <c r="J301" s="5"/>
      <c r="K301" s="5"/>
      <c r="L301" s="5"/>
      <c r="M301" s="5"/>
      <c r="N301" s="5"/>
      <c r="O301" s="5"/>
      <c r="P301" s="5"/>
      <c r="Q301" s="5"/>
      <c r="R301" s="5"/>
      <c r="S301" s="5"/>
      <c r="T301" s="5"/>
      <c r="U301" s="5"/>
      <c r="V301" s="5"/>
      <c r="W301" s="5"/>
    </row>
    <row r="302" spans="7:23" ht="12.75">
      <c r="G302"/>
      <c r="H302" s="63"/>
      <c r="I302"/>
      <c r="J302" s="63"/>
      <c r="K302" s="63"/>
      <c r="L302"/>
      <c r="M302" s="63"/>
      <c r="N302"/>
      <c r="O302" s="63"/>
      <c r="P302" s="63"/>
      <c r="Q302"/>
      <c r="R302" s="63"/>
      <c r="S302"/>
      <c r="T302" s="63"/>
      <c r="U302" s="63"/>
      <c r="V302"/>
      <c r="W302" s="63"/>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63"/>
      <c r="I307"/>
      <c r="J307" s="63"/>
      <c r="K307" s="63"/>
      <c r="L307"/>
      <c r="M307" s="63"/>
      <c r="N307"/>
      <c r="O307" s="63"/>
      <c r="P307" s="63"/>
      <c r="Q307"/>
      <c r="R307" s="63"/>
      <c r="S307"/>
      <c r="T307" s="63"/>
      <c r="U307" s="63"/>
      <c r="V307"/>
      <c r="W307" s="63"/>
    </row>
    <row r="308" spans="7:23" ht="12.75">
      <c r="G308" s="1"/>
      <c r="H308" s="1"/>
      <c r="I308" s="1"/>
      <c r="J308" s="1"/>
      <c r="K308" s="1"/>
      <c r="L308" s="1"/>
      <c r="M308" s="1"/>
      <c r="N308" s="1"/>
      <c r="O308" s="1"/>
      <c r="P308" s="1"/>
      <c r="Q308" s="1"/>
      <c r="R308" s="1"/>
      <c r="S308" s="1"/>
      <c r="T308" s="1"/>
      <c r="U308" s="1"/>
      <c r="V308" s="1"/>
      <c r="W308" s="1"/>
    </row>
    <row r="309" spans="7:23" ht="12.75">
      <c r="G309"/>
      <c r="H309" s="63"/>
      <c r="I309"/>
      <c r="J309" s="63"/>
      <c r="K309" s="63"/>
      <c r="L309"/>
      <c r="M309" s="63"/>
      <c r="N309"/>
      <c r="O309" s="63"/>
      <c r="P309" s="63"/>
      <c r="Q309"/>
      <c r="R309" s="63"/>
      <c r="S309"/>
      <c r="T309" s="63"/>
      <c r="U309" s="63"/>
      <c r="V309"/>
      <c r="W309" s="63"/>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5"/>
      <c r="H312" s="5"/>
      <c r="I312" s="5"/>
      <c r="J312" s="5"/>
      <c r="K312" s="5"/>
      <c r="L312" s="5"/>
      <c r="M312" s="5"/>
      <c r="N312" s="5"/>
      <c r="O312" s="5"/>
      <c r="P312" s="5"/>
      <c r="Q312" s="5"/>
      <c r="R312" s="5"/>
      <c r="S312" s="5"/>
      <c r="T312" s="5"/>
      <c r="U312" s="5"/>
      <c r="V312" s="5"/>
      <c r="W312" s="5"/>
    </row>
    <row r="313" spans="7:23" ht="12.75">
      <c r="G313" s="5"/>
      <c r="H313" s="5"/>
      <c r="I313" s="5"/>
      <c r="J313" s="5"/>
      <c r="K313" s="5"/>
      <c r="L313" s="5"/>
      <c r="M313" s="5"/>
      <c r="N313" s="5"/>
      <c r="O313" s="5"/>
      <c r="P313" s="5"/>
      <c r="Q313" s="5"/>
      <c r="R313" s="5"/>
      <c r="S313" s="5"/>
      <c r="T313" s="5"/>
      <c r="U313" s="5"/>
      <c r="V313" s="5"/>
      <c r="W313" s="5"/>
    </row>
    <row r="314" spans="7:23" ht="12.75">
      <c r="G314"/>
      <c r="H314" s="63"/>
      <c r="I314"/>
      <c r="J314" s="63"/>
      <c r="K314" s="63"/>
      <c r="L314"/>
      <c r="M314" s="63"/>
      <c r="N314"/>
      <c r="O314" s="63"/>
      <c r="P314" s="63"/>
      <c r="Q314"/>
      <c r="R314" s="63"/>
      <c r="S314"/>
      <c r="T314" s="63"/>
      <c r="U314" s="63"/>
      <c r="V314"/>
      <c r="W314" s="63"/>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425"/>
  <sheetViews>
    <sheetView view="pageBreakPreview" zoomScale="75" zoomScaleNormal="87" zoomScaleSheetLayoutView="75" zoomScalePageLayoutView="0" workbookViewId="0" topLeftCell="A164">
      <selection activeCell="H204" sqref="H204"/>
    </sheetView>
  </sheetViews>
  <sheetFormatPr defaultColWidth="11.421875" defaultRowHeight="12.75"/>
  <cols>
    <col min="1" max="1" width="17.57421875" style="42" customWidth="1"/>
    <col min="2" max="2" width="31.57421875" style="42" customWidth="1"/>
    <col min="3" max="3" width="11.57421875" style="42" bestFit="1" customWidth="1"/>
    <col min="4" max="5" width="11.28125" style="42" bestFit="1" customWidth="1"/>
    <col min="6" max="7" width="13.421875" style="42" customWidth="1"/>
    <col min="8" max="8" width="38.28125" style="42" bestFit="1" customWidth="1"/>
    <col min="9" max="9" width="18.8515625" style="42" customWidth="1"/>
    <col min="10" max="10" width="15.8515625" style="157" customWidth="1"/>
    <col min="11" max="11" width="13.00390625" style="42" bestFit="1" customWidth="1"/>
    <col min="12" max="12" width="16.57421875" style="42" bestFit="1" customWidth="1"/>
    <col min="13" max="14" width="11.421875" style="42" customWidth="1"/>
    <col min="15" max="17" width="13.00390625" style="42" bestFit="1" customWidth="1"/>
    <col min="18" max="16384" width="11.421875" style="42" customWidth="1"/>
  </cols>
  <sheetData>
    <row r="1" spans="1:21" s="94" customFormat="1" ht="15.75" customHeight="1">
      <c r="A1" s="224" t="s">
        <v>183</v>
      </c>
      <c r="B1" s="224"/>
      <c r="C1" s="224"/>
      <c r="D1" s="224"/>
      <c r="E1" s="224"/>
      <c r="F1" s="224"/>
      <c r="G1" s="213"/>
      <c r="H1" s="93"/>
      <c r="J1" s="162"/>
      <c r="K1" s="93"/>
      <c r="M1" s="93"/>
      <c r="N1" s="93"/>
      <c r="P1" s="93"/>
      <c r="R1" s="93"/>
      <c r="S1" s="93"/>
      <c r="U1" s="93"/>
    </row>
    <row r="2" spans="1:21" s="94" customFormat="1" ht="15.75" customHeight="1">
      <c r="A2" s="224" t="s">
        <v>186</v>
      </c>
      <c r="B2" s="224"/>
      <c r="C2" s="224"/>
      <c r="D2" s="224"/>
      <c r="E2" s="224"/>
      <c r="F2" s="224"/>
      <c r="G2" s="213"/>
      <c r="H2" s="93"/>
      <c r="J2" s="162"/>
      <c r="K2" s="93"/>
      <c r="M2" s="93"/>
      <c r="N2" s="93"/>
      <c r="P2" s="93"/>
      <c r="R2" s="93"/>
      <c r="S2" s="93"/>
      <c r="U2" s="93"/>
    </row>
    <row r="3" spans="1:21" s="94" customFormat="1" ht="15.75" customHeight="1">
      <c r="A3" s="224" t="s">
        <v>28</v>
      </c>
      <c r="B3" s="224"/>
      <c r="C3" s="224"/>
      <c r="D3" s="224"/>
      <c r="E3" s="224"/>
      <c r="F3" s="224"/>
      <c r="G3" s="213"/>
      <c r="H3" s="93"/>
      <c r="I3" s="165"/>
      <c r="J3" s="166"/>
      <c r="K3" s="93"/>
      <c r="M3" s="93"/>
      <c r="N3" s="93"/>
      <c r="P3" s="93"/>
      <c r="R3" s="93"/>
      <c r="S3" s="93"/>
      <c r="U3" s="93"/>
    </row>
    <row r="4" spans="1:21" s="94" customFormat="1" ht="15.75" customHeight="1">
      <c r="A4" s="224"/>
      <c r="B4" s="224"/>
      <c r="C4" s="224"/>
      <c r="D4" s="224"/>
      <c r="E4" s="224"/>
      <c r="F4" s="224"/>
      <c r="G4" s="213"/>
      <c r="H4" s="93"/>
      <c r="I4" s="165"/>
      <c r="J4" s="166"/>
      <c r="K4" s="93"/>
      <c r="M4" s="93"/>
      <c r="N4" s="93"/>
      <c r="P4" s="93"/>
      <c r="R4" s="93"/>
      <c r="S4" s="93"/>
      <c r="U4" s="93"/>
    </row>
    <row r="5" spans="1:7" s="5" customFormat="1" ht="12.75">
      <c r="A5" s="158" t="s">
        <v>29</v>
      </c>
      <c r="B5" s="159" t="s">
        <v>179</v>
      </c>
      <c r="C5" s="159">
        <v>2009</v>
      </c>
      <c r="D5" s="226" t="str">
        <f>+Principales_destinos!D5</f>
        <v>enero-noviembre</v>
      </c>
      <c r="E5" s="226"/>
      <c r="F5" s="160" t="s">
        <v>31</v>
      </c>
      <c r="G5" s="160" t="s">
        <v>191</v>
      </c>
    </row>
    <row r="6" spans="1:7" s="5" customFormat="1" ht="12.75">
      <c r="A6" s="27"/>
      <c r="B6" s="27"/>
      <c r="C6" s="27"/>
      <c r="D6" s="27">
        <v>2009</v>
      </c>
      <c r="E6" s="25">
        <v>2010</v>
      </c>
      <c r="F6" s="49">
        <v>2010</v>
      </c>
      <c r="G6" s="27" t="str">
        <f>+Exportacion_region_sector!E6</f>
        <v>ene-nov</v>
      </c>
    </row>
    <row r="7" spans="1:21" ht="12.75">
      <c r="A7" s="238" t="s">
        <v>339</v>
      </c>
      <c r="B7" t="s">
        <v>306</v>
      </c>
      <c r="C7" s="154">
        <v>1970.178</v>
      </c>
      <c r="D7" s="154">
        <v>1970.178</v>
      </c>
      <c r="E7" s="154">
        <v>2046.412</v>
      </c>
      <c r="F7" s="81">
        <f aca="true" t="shared" si="0" ref="F7:F15">+E7/$E$16</f>
        <v>0.3001482545331449</v>
      </c>
      <c r="G7" s="81">
        <v>0.0058950349664495146</v>
      </c>
      <c r="K7" s="153"/>
      <c r="M7" s="63"/>
      <c r="N7" s="63"/>
      <c r="P7" s="63"/>
      <c r="R7" s="63"/>
      <c r="S7" s="63"/>
      <c r="U7" s="63"/>
    </row>
    <row r="8" spans="1:21" ht="12.75">
      <c r="A8" s="234"/>
      <c r="B8" t="s">
        <v>307</v>
      </c>
      <c r="C8" s="154">
        <v>4894.971</v>
      </c>
      <c r="D8" s="154">
        <v>4890.239</v>
      </c>
      <c r="E8" s="154">
        <v>1523.347</v>
      </c>
      <c r="F8" s="81">
        <f t="shared" si="0"/>
        <v>0.22343005372246774</v>
      </c>
      <c r="G8" s="81">
        <v>0.0004902239365180175</v>
      </c>
      <c r="K8" s="153"/>
      <c r="M8" s="63"/>
      <c r="N8" s="63"/>
      <c r="P8" s="63"/>
      <c r="R8" s="63"/>
      <c r="S8" s="63"/>
      <c r="U8" s="63"/>
    </row>
    <row r="9" spans="1:21" ht="12.75">
      <c r="A9" s="234"/>
      <c r="B9" t="s">
        <v>308</v>
      </c>
      <c r="C9" s="154">
        <v>910.551</v>
      </c>
      <c r="D9" s="154">
        <v>910.551</v>
      </c>
      <c r="E9" s="154">
        <v>1124.699</v>
      </c>
      <c r="F9" s="81">
        <f t="shared" si="0"/>
        <v>0.16496015549418863</v>
      </c>
      <c r="G9" s="81">
        <v>0.0013500329496798436</v>
      </c>
      <c r="K9" s="153"/>
      <c r="M9" s="63"/>
      <c r="N9" s="63"/>
      <c r="P9" s="63"/>
      <c r="R9" s="63"/>
      <c r="S9" s="63"/>
      <c r="U9" s="63"/>
    </row>
    <row r="10" spans="1:21" ht="12.75">
      <c r="A10" s="234"/>
      <c r="B10" t="s">
        <v>180</v>
      </c>
      <c r="C10" s="154">
        <v>43.8</v>
      </c>
      <c r="D10" s="154">
        <v>43.8</v>
      </c>
      <c r="E10" s="154">
        <v>1065.451</v>
      </c>
      <c r="F10" s="81">
        <f t="shared" si="0"/>
        <v>0.1562702221940615</v>
      </c>
      <c r="G10" s="81">
        <v>0.0007476154118534463</v>
      </c>
      <c r="K10" s="153"/>
      <c r="M10" s="63"/>
      <c r="N10" s="63"/>
      <c r="P10" s="63"/>
      <c r="R10" s="63"/>
      <c r="S10" s="63"/>
      <c r="U10" s="63"/>
    </row>
    <row r="11" spans="1:21" ht="12.75">
      <c r="A11" s="234"/>
      <c r="B11" t="s">
        <v>309</v>
      </c>
      <c r="C11" s="154">
        <v>302.787</v>
      </c>
      <c r="D11" s="154">
        <v>296.187</v>
      </c>
      <c r="E11" s="154">
        <v>373.06</v>
      </c>
      <c r="F11" s="81">
        <f t="shared" si="0"/>
        <v>0.05471689368325393</v>
      </c>
      <c r="G11" s="81">
        <v>0.0019888184432613996</v>
      </c>
      <c r="K11" s="153"/>
      <c r="M11" s="63"/>
      <c r="N11" s="63"/>
      <c r="P11" s="63"/>
      <c r="R11" s="63"/>
      <c r="S11" s="63"/>
      <c r="U11" s="63"/>
    </row>
    <row r="12" spans="1:21" ht="12.75">
      <c r="A12" s="234"/>
      <c r="B12" t="s">
        <v>181</v>
      </c>
      <c r="C12" s="154">
        <v>0</v>
      </c>
      <c r="D12" s="154">
        <v>0</v>
      </c>
      <c r="E12" s="154">
        <v>46.806</v>
      </c>
      <c r="F12" s="81">
        <f t="shared" si="0"/>
        <v>0.006865059040739782</v>
      </c>
      <c r="G12" s="81">
        <v>0.0010097327702939492</v>
      </c>
      <c r="K12" s="153"/>
      <c r="M12" s="63"/>
      <c r="N12" s="63"/>
      <c r="P12" s="63"/>
      <c r="R12" s="63"/>
      <c r="S12" s="63"/>
      <c r="U12" s="63"/>
    </row>
    <row r="13" spans="1:21" ht="12.75">
      <c r="A13" s="234"/>
      <c r="B13" t="s">
        <v>310</v>
      </c>
      <c r="C13" s="154">
        <v>0</v>
      </c>
      <c r="D13" s="154">
        <v>0</v>
      </c>
      <c r="E13" s="154">
        <v>33.461</v>
      </c>
      <c r="F13" s="81">
        <f t="shared" si="0"/>
        <v>0.0049077413272271475</v>
      </c>
      <c r="G13" s="81">
        <v>6.801852749801787E-05</v>
      </c>
      <c r="K13" s="153"/>
      <c r="M13" s="63"/>
      <c r="N13" s="63"/>
      <c r="P13" s="63"/>
      <c r="R13" s="63"/>
      <c r="S13" s="63"/>
      <c r="U13" s="63"/>
    </row>
    <row r="14" spans="1:21" ht="12.75">
      <c r="A14" s="234"/>
      <c r="B14" t="s">
        <v>311</v>
      </c>
      <c r="C14" s="154">
        <v>3.864</v>
      </c>
      <c r="D14" s="154">
        <v>0.164</v>
      </c>
      <c r="E14" s="154">
        <v>27.277</v>
      </c>
      <c r="F14" s="81">
        <f t="shared" si="0"/>
        <v>0.004000731005731296</v>
      </c>
      <c r="G14" s="81">
        <v>3.205740666965904E-05</v>
      </c>
      <c r="K14" s="153"/>
      <c r="M14" s="63"/>
      <c r="N14" s="63"/>
      <c r="P14" s="63"/>
      <c r="R14" s="63"/>
      <c r="S14" s="63"/>
      <c r="U14" s="63"/>
    </row>
    <row r="15" spans="1:21" ht="12.75">
      <c r="A15" s="234"/>
      <c r="B15" s="5" t="s">
        <v>175</v>
      </c>
      <c r="C15" s="153">
        <f>+C16-SUM(C7:C14)</f>
        <v>525.6499999999996</v>
      </c>
      <c r="D15" s="153">
        <f>+D16-SUM(D7:D14)</f>
        <v>508.95799999999963</v>
      </c>
      <c r="E15" s="153">
        <f>+E16-SUM(E7:E14)</f>
        <v>577.4909999999991</v>
      </c>
      <c r="F15" s="81">
        <f t="shared" si="0"/>
        <v>0.08470088899918496</v>
      </c>
      <c r="G15" s="81"/>
      <c r="K15" s="153"/>
      <c r="M15" s="63"/>
      <c r="N15" s="63"/>
      <c r="P15" s="63"/>
      <c r="R15" s="63"/>
      <c r="S15" s="63"/>
      <c r="U15" s="63"/>
    </row>
    <row r="16" spans="1:12" s="1" customFormat="1" ht="12.75">
      <c r="A16" s="235"/>
      <c r="B16" s="51" t="s">
        <v>178</v>
      </c>
      <c r="C16" s="52">
        <f>+'Exportacion_regional '!B7</f>
        <v>8651.801</v>
      </c>
      <c r="D16" s="52">
        <f>+'Exportacion_regional '!C7</f>
        <v>8620.077</v>
      </c>
      <c r="E16" s="52">
        <f>+'Exportacion_regional '!D7</f>
        <v>6818.004</v>
      </c>
      <c r="F16" s="80">
        <f>SUM(F7:F15)</f>
        <v>0.9999999999999999</v>
      </c>
      <c r="G16" s="80"/>
      <c r="K16" s="153"/>
      <c r="L16" s="155"/>
    </row>
    <row r="17" spans="1:21" ht="12.75">
      <c r="A17" s="237" t="s">
        <v>329</v>
      </c>
      <c r="B17" t="s">
        <v>306</v>
      </c>
      <c r="C17" s="153">
        <v>250.344</v>
      </c>
      <c r="D17" s="153">
        <v>199.631</v>
      </c>
      <c r="E17" s="154">
        <v>1289.61</v>
      </c>
      <c r="F17" s="81">
        <f>+E17/$E$27</f>
        <v>0.21819682432686227</v>
      </c>
      <c r="G17" s="81">
        <v>0.0037149391437711265</v>
      </c>
      <c r="K17" s="153"/>
      <c r="M17" s="63"/>
      <c r="N17" s="63"/>
      <c r="P17" s="63"/>
      <c r="R17" s="63"/>
      <c r="S17" s="63"/>
      <c r="U17" s="63"/>
    </row>
    <row r="18" spans="1:21" ht="12.75">
      <c r="A18" s="228"/>
      <c r="B18" t="s">
        <v>312</v>
      </c>
      <c r="C18" s="153">
        <v>1321.93</v>
      </c>
      <c r="D18" s="153">
        <v>956.368</v>
      </c>
      <c r="E18" s="154">
        <v>1216.328</v>
      </c>
      <c r="F18" s="81">
        <f aca="true" t="shared" si="1" ref="F18:F26">+E18/$E$27</f>
        <v>0.20579780471603332</v>
      </c>
      <c r="G18" s="81">
        <v>0.020589723295080912</v>
      </c>
      <c r="K18" s="153"/>
      <c r="M18" s="63"/>
      <c r="N18" s="63"/>
      <c r="P18" s="63"/>
      <c r="R18" s="63"/>
      <c r="S18" s="63"/>
      <c r="U18" s="63"/>
    </row>
    <row r="19" spans="1:21" ht="12.75">
      <c r="A19" s="228"/>
      <c r="B19" t="s">
        <v>309</v>
      </c>
      <c r="C19" s="153">
        <v>1971.769</v>
      </c>
      <c r="D19" s="153">
        <v>1971.769</v>
      </c>
      <c r="E19" s="154">
        <v>1044.208</v>
      </c>
      <c r="F19" s="81">
        <f t="shared" si="1"/>
        <v>0.17667579309768397</v>
      </c>
      <c r="G19" s="81">
        <v>0.005566772446794349</v>
      </c>
      <c r="K19" s="153"/>
      <c r="M19" s="63"/>
      <c r="N19" s="63"/>
      <c r="P19" s="63"/>
      <c r="R19" s="63"/>
      <c r="S19" s="63"/>
      <c r="U19" s="63"/>
    </row>
    <row r="20" spans="1:21" ht="12.75">
      <c r="A20" s="228"/>
      <c r="B20" t="s">
        <v>308</v>
      </c>
      <c r="C20" s="153">
        <v>252.249</v>
      </c>
      <c r="D20" s="153">
        <v>252.249</v>
      </c>
      <c r="E20" s="154">
        <v>473.895</v>
      </c>
      <c r="F20" s="81">
        <f t="shared" si="1"/>
        <v>0.08018112767765324</v>
      </c>
      <c r="G20" s="81">
        <v>0.0005688400760457059</v>
      </c>
      <c r="K20" s="153"/>
      <c r="M20" s="63"/>
      <c r="N20" s="63"/>
      <c r="P20" s="63"/>
      <c r="R20" s="63"/>
      <c r="S20" s="63"/>
      <c r="U20" s="63"/>
    </row>
    <row r="21" spans="1:21" ht="12.75">
      <c r="A21" s="228"/>
      <c r="B21" t="s">
        <v>180</v>
      </c>
      <c r="C21" s="153">
        <v>174.255</v>
      </c>
      <c r="D21" s="153">
        <v>162.215</v>
      </c>
      <c r="E21" s="154">
        <v>347.786</v>
      </c>
      <c r="F21" s="81">
        <f t="shared" si="1"/>
        <v>0.05884399217231731</v>
      </c>
      <c r="G21" s="81">
        <v>0.0002440376644508876</v>
      </c>
      <c r="K21" s="153"/>
      <c r="M21" s="63"/>
      <c r="N21" s="63"/>
      <c r="P21" s="63"/>
      <c r="R21" s="63"/>
      <c r="S21" s="63"/>
      <c r="U21" s="63"/>
    </row>
    <row r="22" spans="1:11" ht="12.75">
      <c r="A22" s="228"/>
      <c r="B22" s="5" t="s">
        <v>343</v>
      </c>
      <c r="C22" s="153">
        <v>341.502</v>
      </c>
      <c r="D22" s="153">
        <v>340.22</v>
      </c>
      <c r="E22" s="154">
        <v>283.057</v>
      </c>
      <c r="F22" s="81">
        <f t="shared" si="1"/>
        <v>0.04789210575560725</v>
      </c>
      <c r="G22" s="81">
        <v>9.108976273887727E-05</v>
      </c>
      <c r="K22" s="153"/>
    </row>
    <row r="23" spans="1:11" ht="12.75">
      <c r="A23" s="228"/>
      <c r="B23" t="s">
        <v>182</v>
      </c>
      <c r="C23" s="153">
        <v>0</v>
      </c>
      <c r="D23" s="153">
        <v>0</v>
      </c>
      <c r="E23" s="154">
        <v>220.617</v>
      </c>
      <c r="F23" s="81">
        <f t="shared" si="1"/>
        <v>0.03732750893100967</v>
      </c>
      <c r="G23" s="81">
        <v>0.0015261741703027248</v>
      </c>
      <c r="K23" s="153"/>
    </row>
    <row r="24" spans="1:11" ht="12.75">
      <c r="A24" s="228"/>
      <c r="B24" s="5" t="s">
        <v>313</v>
      </c>
      <c r="C24" s="153">
        <v>0</v>
      </c>
      <c r="D24" s="153">
        <v>0</v>
      </c>
      <c r="E24" s="154">
        <v>161.383</v>
      </c>
      <c r="F24" s="81">
        <f t="shared" si="1"/>
        <v>0.02730535440973784</v>
      </c>
      <c r="G24" s="81">
        <v>0.004678563200465053</v>
      </c>
      <c r="K24" s="153"/>
    </row>
    <row r="25" spans="1:11" ht="12.75">
      <c r="A25" s="229"/>
      <c r="B25" s="5" t="s">
        <v>342</v>
      </c>
      <c r="C25" s="153">
        <v>0</v>
      </c>
      <c r="D25" s="153">
        <v>0</v>
      </c>
      <c r="E25" s="154">
        <v>113.211</v>
      </c>
      <c r="F25" s="81">
        <f t="shared" si="1"/>
        <v>0.01915484578971038</v>
      </c>
      <c r="G25" s="81">
        <v>0.0059795677108097234</v>
      </c>
      <c r="K25" s="153"/>
    </row>
    <row r="26" spans="1:11" ht="12.75">
      <c r="A26" s="229"/>
      <c r="B26" t="s">
        <v>175</v>
      </c>
      <c r="C26" s="153">
        <f>+C27-SUM(C17:C25)</f>
        <v>626.5870000000004</v>
      </c>
      <c r="D26" s="153">
        <f>+D27-SUM(D17:D25)</f>
        <v>616.991</v>
      </c>
      <c r="E26" s="153">
        <f>+E27-SUM(E17:E25)</f>
        <v>760.2109999999993</v>
      </c>
      <c r="F26" s="81">
        <f t="shared" si="1"/>
        <v>0.1286246431233847</v>
      </c>
      <c r="G26" s="81"/>
      <c r="K26" s="153"/>
    </row>
    <row r="27" spans="1:11" s="1" customFormat="1" ht="12.75">
      <c r="A27" s="230"/>
      <c r="B27" s="51" t="s">
        <v>178</v>
      </c>
      <c r="C27" s="52">
        <f>+'Exportacion_regional '!B8</f>
        <v>4938.636</v>
      </c>
      <c r="D27" s="52">
        <f>+'Exportacion_regional '!C8</f>
        <v>4499.443</v>
      </c>
      <c r="E27" s="52">
        <f>+'Exportacion_regional '!D8</f>
        <v>5910.306</v>
      </c>
      <c r="F27" s="80">
        <f>SUM(F17:F26)</f>
        <v>0.9999999999999999</v>
      </c>
      <c r="G27" s="80"/>
      <c r="K27" s="153"/>
    </row>
    <row r="28" spans="1:11" ht="12.75">
      <c r="A28" s="237" t="s">
        <v>330</v>
      </c>
      <c r="B28" t="s">
        <v>180</v>
      </c>
      <c r="C28" s="154">
        <v>428.409</v>
      </c>
      <c r="D28" s="154">
        <v>428.409</v>
      </c>
      <c r="E28" s="33">
        <v>727.87</v>
      </c>
      <c r="F28" s="81">
        <f>+E28/$E$38</f>
        <v>0.23379282256323813</v>
      </c>
      <c r="G28" s="81">
        <v>0.0005107384852290419</v>
      </c>
      <c r="K28" s="153"/>
    </row>
    <row r="29" spans="1:11" ht="12.75">
      <c r="A29" s="228"/>
      <c r="B29" t="s">
        <v>309</v>
      </c>
      <c r="C29" s="154">
        <v>89.55</v>
      </c>
      <c r="D29" s="154">
        <v>89.55</v>
      </c>
      <c r="E29" s="33">
        <v>691.809</v>
      </c>
      <c r="F29" s="81">
        <f aca="true" t="shared" si="2" ref="F29:F37">+E29/$E$38</f>
        <v>0.22220998088209598</v>
      </c>
      <c r="G29" s="81">
        <v>0.003688099765223357</v>
      </c>
      <c r="K29" s="153"/>
    </row>
    <row r="30" spans="1:11" ht="12.75">
      <c r="A30" s="228"/>
      <c r="B30" t="s">
        <v>307</v>
      </c>
      <c r="C30" s="154">
        <v>591.333</v>
      </c>
      <c r="D30" s="154">
        <v>591.333</v>
      </c>
      <c r="E30" s="33">
        <v>414.554</v>
      </c>
      <c r="F30" s="81">
        <f t="shared" si="2"/>
        <v>0.13315530213483262</v>
      </c>
      <c r="G30" s="81">
        <v>0.00013340643581488012</v>
      </c>
      <c r="K30" s="153"/>
    </row>
    <row r="31" spans="1:11" ht="12.75">
      <c r="A31" s="228"/>
      <c r="B31" t="s">
        <v>314</v>
      </c>
      <c r="C31" s="154">
        <v>672.016</v>
      </c>
      <c r="D31" s="154">
        <v>238.888</v>
      </c>
      <c r="E31" s="33">
        <v>391.554</v>
      </c>
      <c r="F31" s="81">
        <f t="shared" si="2"/>
        <v>0.12576767121316462</v>
      </c>
      <c r="G31" s="81">
        <v>0.00047000201972166903</v>
      </c>
      <c r="H31" s="161"/>
      <c r="K31" s="153"/>
    </row>
    <row r="32" spans="1:11" ht="12.75">
      <c r="A32" s="228"/>
      <c r="B32" t="s">
        <v>315</v>
      </c>
      <c r="C32" s="154">
        <v>351.412</v>
      </c>
      <c r="D32" s="154">
        <v>351.412</v>
      </c>
      <c r="E32" s="33">
        <v>222.046</v>
      </c>
      <c r="F32" s="81">
        <f t="shared" si="2"/>
        <v>0.07132147372316042</v>
      </c>
      <c r="G32" s="81">
        <v>0.0007483499075967532</v>
      </c>
      <c r="H32" s="161"/>
      <c r="K32" s="153"/>
    </row>
    <row r="33" spans="1:11" ht="12.75">
      <c r="A33" s="228"/>
      <c r="B33" s="5" t="s">
        <v>319</v>
      </c>
      <c r="C33" s="154">
        <v>17.452</v>
      </c>
      <c r="D33" s="154">
        <v>17.452</v>
      </c>
      <c r="E33" s="33">
        <v>108.487</v>
      </c>
      <c r="F33" s="81">
        <f t="shared" si="2"/>
        <v>0.03484617025213021</v>
      </c>
      <c r="G33" s="81">
        <v>0.004488220340189122</v>
      </c>
      <c r="H33" s="161"/>
      <c r="K33" s="153"/>
    </row>
    <row r="34" spans="1:11" ht="12.75">
      <c r="A34" s="228"/>
      <c r="B34" t="s">
        <v>356</v>
      </c>
      <c r="C34" s="154">
        <v>210.834</v>
      </c>
      <c r="D34" s="154">
        <v>187.384</v>
      </c>
      <c r="E34" s="33">
        <v>99.27</v>
      </c>
      <c r="F34" s="81">
        <f t="shared" si="2"/>
        <v>0.03188565746060787</v>
      </c>
      <c r="G34" s="81">
        <v>0.0006528744704174896</v>
      </c>
      <c r="H34" s="161"/>
      <c r="K34" s="153"/>
    </row>
    <row r="35" spans="1:11" ht="12.75">
      <c r="A35" s="228"/>
      <c r="B35" t="s">
        <v>311</v>
      </c>
      <c r="C35" s="154">
        <v>22.76</v>
      </c>
      <c r="D35" s="154">
        <v>22.166</v>
      </c>
      <c r="E35" s="33">
        <v>81.852</v>
      </c>
      <c r="F35" s="81">
        <f t="shared" si="2"/>
        <v>0.02629097244349426</v>
      </c>
      <c r="G35" s="81">
        <v>9.619690034552672E-05</v>
      </c>
      <c r="H35" s="161"/>
      <c r="K35" s="153"/>
    </row>
    <row r="36" spans="1:11" ht="12.75">
      <c r="A36" s="228"/>
      <c r="B36" s="5" t="s">
        <v>316</v>
      </c>
      <c r="C36" s="153">
        <v>0</v>
      </c>
      <c r="D36" s="153">
        <v>0</v>
      </c>
      <c r="E36" s="33">
        <v>78.833</v>
      </c>
      <c r="F36" s="81">
        <f t="shared" si="2"/>
        <v>0.02532126558468923</v>
      </c>
      <c r="G36" s="81">
        <v>3.5799945116590174E-05</v>
      </c>
      <c r="H36" s="161"/>
      <c r="K36" s="153"/>
    </row>
    <row r="37" spans="1:11" ht="12.75">
      <c r="A37" s="228"/>
      <c r="B37" s="5" t="s">
        <v>175</v>
      </c>
      <c r="C37" s="172">
        <f>+C38-SUM(C28:C36)</f>
        <v>643.6219999999998</v>
      </c>
      <c r="D37" s="172">
        <f>+D38-SUM(D28:D36)</f>
        <v>533.3990000000001</v>
      </c>
      <c r="E37" s="172">
        <f>+E38-SUM(E28:E36)</f>
        <v>297.0369999999998</v>
      </c>
      <c r="F37" s="81">
        <f t="shared" si="2"/>
        <v>0.09540868374258661</v>
      </c>
      <c r="G37" s="81"/>
      <c r="H37" s="161"/>
      <c r="K37" s="153"/>
    </row>
    <row r="38" spans="1:21" s="1" customFormat="1" ht="12.75">
      <c r="A38" s="230"/>
      <c r="B38" s="51" t="s">
        <v>178</v>
      </c>
      <c r="C38" s="52">
        <f>+'Exportacion_regional '!B9</f>
        <v>3027.388</v>
      </c>
      <c r="D38" s="52">
        <f>+'Exportacion_regional '!C9</f>
        <v>2459.993</v>
      </c>
      <c r="E38" s="52">
        <f>+'Exportacion_regional '!D9</f>
        <v>3113.312</v>
      </c>
      <c r="F38" s="80">
        <f>SUM(F28:F37)</f>
        <v>0.9999999999999999</v>
      </c>
      <c r="G38" s="80"/>
      <c r="H38" s="161"/>
      <c r="K38" s="153"/>
      <c r="L38"/>
      <c r="M38" s="63"/>
      <c r="N38" s="63"/>
      <c r="O38"/>
      <c r="P38" s="63"/>
      <c r="Q38"/>
      <c r="R38" s="63"/>
      <c r="S38" s="63"/>
      <c r="T38"/>
      <c r="U38" s="63"/>
    </row>
    <row r="39" spans="1:11" ht="12.75">
      <c r="A39" s="237" t="s">
        <v>331</v>
      </c>
      <c r="B39" t="s">
        <v>307</v>
      </c>
      <c r="C39" s="168">
        <v>222023.836</v>
      </c>
      <c r="D39" s="168">
        <v>160419.193</v>
      </c>
      <c r="E39" s="168">
        <v>184066.936</v>
      </c>
      <c r="F39" s="81">
        <f>+E39/$E$43</f>
        <v>0.9749303300127629</v>
      </c>
      <c r="G39" s="81">
        <v>0.059234053665205615</v>
      </c>
      <c r="H39" s="161"/>
      <c r="K39" s="153"/>
    </row>
    <row r="40" spans="1:11" ht="12.75">
      <c r="A40" s="228"/>
      <c r="B40" t="s">
        <v>308</v>
      </c>
      <c r="C40" s="168">
        <v>5725.198</v>
      </c>
      <c r="D40" s="168">
        <v>5658.427</v>
      </c>
      <c r="E40" s="168">
        <v>4294.776</v>
      </c>
      <c r="F40" s="81">
        <f>+E40/$E$43</f>
        <v>0.022747743152582784</v>
      </c>
      <c r="G40" s="81">
        <v>0.005155236300107139</v>
      </c>
      <c r="H40" s="161"/>
      <c r="K40" s="153"/>
    </row>
    <row r="41" spans="1:11" ht="12.75">
      <c r="A41" s="228"/>
      <c r="B41" s="5" t="s">
        <v>284</v>
      </c>
      <c r="C41" s="168">
        <v>286.594</v>
      </c>
      <c r="D41" s="168">
        <v>286.594</v>
      </c>
      <c r="E41" s="168">
        <v>254.51</v>
      </c>
      <c r="F41" s="81">
        <f>+E41/$E$43</f>
        <v>0.001348039597353586</v>
      </c>
      <c r="G41" s="81">
        <v>0.00895514615666914</v>
      </c>
      <c r="H41" s="161"/>
      <c r="K41" s="153"/>
    </row>
    <row r="42" spans="1:21" ht="12.75">
      <c r="A42" s="228"/>
      <c r="B42" s="5" t="s">
        <v>175</v>
      </c>
      <c r="C42" s="173">
        <f>+C43-SUM(C39:C41)</f>
        <v>152.7609999999695</v>
      </c>
      <c r="D42" s="173">
        <f>+D43-SUM(D39:D41)</f>
        <v>118.3409999999858</v>
      </c>
      <c r="E42" s="173">
        <f>+E43-SUM(E39:E41)</f>
        <v>183.86999999999534</v>
      </c>
      <c r="F42" s="81">
        <f>+E42/$E$43</f>
        <v>0.0009738872373006859</v>
      </c>
      <c r="G42" s="81"/>
      <c r="H42" s="161"/>
      <c r="K42" s="153"/>
      <c r="L42" s="1"/>
      <c r="M42" s="1"/>
      <c r="N42" s="1"/>
      <c r="O42" s="1"/>
      <c r="P42" s="1"/>
      <c r="Q42" s="1"/>
      <c r="R42" s="1"/>
      <c r="S42" s="1"/>
      <c r="T42" s="1"/>
      <c r="U42" s="1"/>
    </row>
    <row r="43" spans="1:21" s="54" customFormat="1" ht="16.5" customHeight="1">
      <c r="A43" s="230"/>
      <c r="B43" s="51" t="s">
        <v>178</v>
      </c>
      <c r="C43" s="52">
        <f>+'Exportacion_regional '!B10</f>
        <v>228188.389</v>
      </c>
      <c r="D43" s="52">
        <f>+'Exportacion_regional '!C10</f>
        <v>166482.555</v>
      </c>
      <c r="E43" s="52">
        <f>+'Exportacion_regional '!D10</f>
        <v>188800.092</v>
      </c>
      <c r="F43" s="80">
        <f>SUM(F39:F42)</f>
        <v>1</v>
      </c>
      <c r="G43" s="80"/>
      <c r="H43" s="161"/>
      <c r="K43" s="153"/>
      <c r="L43"/>
      <c r="M43" s="63"/>
      <c r="N43" s="63"/>
      <c r="O43"/>
      <c r="P43" s="63"/>
      <c r="Q43"/>
      <c r="R43" s="63"/>
      <c r="S43" s="63"/>
      <c r="T43"/>
      <c r="U43" s="63"/>
    </row>
    <row r="44" spans="1:21" ht="12.75">
      <c r="A44" s="237" t="s">
        <v>174</v>
      </c>
      <c r="B44" t="s">
        <v>307</v>
      </c>
      <c r="C44" s="154">
        <v>432862.081</v>
      </c>
      <c r="D44" s="154">
        <v>377632.11</v>
      </c>
      <c r="E44" s="154">
        <v>423726.598</v>
      </c>
      <c r="F44" s="81">
        <f>+E44/$E$54</f>
        <v>0.8912297357633109</v>
      </c>
      <c r="G44" s="81">
        <v>0.13635824331485047</v>
      </c>
      <c r="K44" s="153"/>
      <c r="L44"/>
      <c r="M44"/>
      <c r="N44"/>
      <c r="O44"/>
      <c r="P44"/>
      <c r="Q44"/>
      <c r="R44"/>
      <c r="S44"/>
      <c r="T44"/>
      <c r="U44"/>
    </row>
    <row r="45" spans="1:21" ht="12.75">
      <c r="A45" s="228"/>
      <c r="B45" t="s">
        <v>308</v>
      </c>
      <c r="C45" s="154">
        <v>20944.925</v>
      </c>
      <c r="D45" s="154">
        <v>18779.363</v>
      </c>
      <c r="E45" s="154">
        <v>24928.768</v>
      </c>
      <c r="F45" s="81">
        <f aca="true" t="shared" si="3" ref="F45:F53">+E45/$E$54</f>
        <v>0.05243300614691382</v>
      </c>
      <c r="G45" s="81">
        <v>0.02992325786270326</v>
      </c>
      <c r="K45" s="153"/>
      <c r="L45"/>
      <c r="M45"/>
      <c r="N45"/>
      <c r="O45"/>
      <c r="P45"/>
      <c r="Q45"/>
      <c r="R45"/>
      <c r="S45"/>
      <c r="T45"/>
      <c r="U45"/>
    </row>
    <row r="46" spans="1:21" ht="12.75">
      <c r="A46" s="228"/>
      <c r="B46" t="s">
        <v>180</v>
      </c>
      <c r="C46" s="154">
        <v>16549.52</v>
      </c>
      <c r="D46" s="154">
        <v>14022.975</v>
      </c>
      <c r="E46" s="154">
        <v>12302.834</v>
      </c>
      <c r="F46" s="81">
        <f t="shared" si="3"/>
        <v>0.02587671283019122</v>
      </c>
      <c r="G46" s="81">
        <v>0.008632765193213562</v>
      </c>
      <c r="K46" s="153"/>
      <c r="L46"/>
      <c r="M46"/>
      <c r="N46"/>
      <c r="O46"/>
      <c r="P46"/>
      <c r="Q46"/>
      <c r="R46"/>
      <c r="S46"/>
      <c r="T46"/>
      <c r="U46"/>
    </row>
    <row r="47" spans="1:21" ht="12.75">
      <c r="A47" s="228"/>
      <c r="B47" t="s">
        <v>320</v>
      </c>
      <c r="C47" s="154">
        <v>6026.845</v>
      </c>
      <c r="D47" s="154">
        <v>5803.452</v>
      </c>
      <c r="E47" s="154">
        <v>4529.309</v>
      </c>
      <c r="F47" s="81">
        <f t="shared" si="3"/>
        <v>0.009526555288984682</v>
      </c>
      <c r="G47" s="81">
        <v>0.029788155683813534</v>
      </c>
      <c r="K47" s="153"/>
      <c r="L47"/>
      <c r="M47"/>
      <c r="N47"/>
      <c r="O47"/>
      <c r="P47"/>
      <c r="Q47"/>
      <c r="R47"/>
      <c r="S47"/>
      <c r="T47"/>
      <c r="U47"/>
    </row>
    <row r="48" spans="1:21" ht="12.75">
      <c r="A48" s="228"/>
      <c r="B48" t="s">
        <v>312</v>
      </c>
      <c r="C48" s="154">
        <v>547.656</v>
      </c>
      <c r="D48" s="154">
        <v>285.576</v>
      </c>
      <c r="E48" s="154">
        <v>1310.283</v>
      </c>
      <c r="F48" s="81">
        <f t="shared" si="3"/>
        <v>0.002755935495616818</v>
      </c>
      <c r="G48" s="81">
        <v>0.022180172131405756</v>
      </c>
      <c r="K48" s="153"/>
      <c r="L48"/>
      <c r="M48"/>
      <c r="N48"/>
      <c r="O48"/>
      <c r="P48"/>
      <c r="Q48"/>
      <c r="R48"/>
      <c r="S48"/>
      <c r="T48"/>
      <c r="U48"/>
    </row>
    <row r="49" spans="1:21" ht="12.75">
      <c r="A49" s="228"/>
      <c r="B49" t="s">
        <v>306</v>
      </c>
      <c r="C49" s="154">
        <v>45.684</v>
      </c>
      <c r="D49" s="154">
        <v>45.684</v>
      </c>
      <c r="E49" s="154">
        <v>355.575</v>
      </c>
      <c r="F49" s="81">
        <f t="shared" si="3"/>
        <v>0.0007478855818582323</v>
      </c>
      <c r="G49" s="81">
        <v>0.0010242937679193077</v>
      </c>
      <c r="K49" s="153"/>
      <c r="L49"/>
      <c r="M49"/>
      <c r="N49"/>
      <c r="O49"/>
      <c r="P49"/>
      <c r="Q49"/>
      <c r="R49"/>
      <c r="S49"/>
      <c r="T49"/>
      <c r="U49"/>
    </row>
    <row r="50" spans="1:21" ht="15">
      <c r="A50" s="228"/>
      <c r="B50" t="s">
        <v>311</v>
      </c>
      <c r="C50" s="154">
        <v>54.2</v>
      </c>
      <c r="D50" s="154">
        <v>54.2</v>
      </c>
      <c r="E50" s="154">
        <v>89.058</v>
      </c>
      <c r="F50" s="81">
        <f t="shared" si="3"/>
        <v>0.00018731686465339368</v>
      </c>
      <c r="G50" s="81">
        <v>0.0001046657815443962</v>
      </c>
      <c r="J50" s="167"/>
      <c r="K50" s="5"/>
      <c r="L50" s="5"/>
      <c r="M50" s="5"/>
      <c r="N50" s="5"/>
      <c r="O50" s="5"/>
      <c r="P50" s="5"/>
      <c r="Q50" s="5"/>
      <c r="R50" s="5"/>
      <c r="S50" s="5"/>
      <c r="T50" s="5"/>
      <c r="U50" s="5"/>
    </row>
    <row r="51" spans="1:21" ht="12.75">
      <c r="A51" s="228"/>
      <c r="B51" s="5" t="s">
        <v>342</v>
      </c>
      <c r="C51" s="154">
        <v>0</v>
      </c>
      <c r="D51" s="154">
        <v>0</v>
      </c>
      <c r="E51" s="154">
        <v>66.546</v>
      </c>
      <c r="F51" s="81">
        <f t="shared" si="3"/>
        <v>0.0001399670784794711</v>
      </c>
      <c r="G51" s="81">
        <v>0.0035148202284543363</v>
      </c>
      <c r="J51" s="153"/>
      <c r="K51" s="5"/>
      <c r="L51" s="5"/>
      <c r="M51" s="5"/>
      <c r="N51" s="5"/>
      <c r="O51" s="5"/>
      <c r="P51" s="5"/>
      <c r="Q51" s="5"/>
      <c r="R51" s="5"/>
      <c r="S51" s="5"/>
      <c r="T51" s="5"/>
      <c r="U51" s="5"/>
    </row>
    <row r="52" spans="1:21" ht="12.75">
      <c r="A52" s="228"/>
      <c r="B52" s="94" t="s">
        <v>309</v>
      </c>
      <c r="C52" s="154">
        <v>0</v>
      </c>
      <c r="D52" s="154">
        <v>0</v>
      </c>
      <c r="E52" s="154">
        <v>27.96</v>
      </c>
      <c r="F52" s="81">
        <f t="shared" si="3"/>
        <v>5.8808636346076564E-05</v>
      </c>
      <c r="G52" s="81">
        <v>0.00014905742688465324</v>
      </c>
      <c r="J52" s="154"/>
      <c r="K52" s="63"/>
      <c r="L52"/>
      <c r="M52" s="63"/>
      <c r="N52" s="63"/>
      <c r="O52"/>
      <c r="P52" s="63"/>
      <c r="Q52"/>
      <c r="R52" s="63"/>
      <c r="S52" s="63"/>
      <c r="T52"/>
      <c r="U52" s="63"/>
    </row>
    <row r="53" spans="1:21" ht="12.75">
      <c r="A53" s="228"/>
      <c r="B53" s="5" t="s">
        <v>175</v>
      </c>
      <c r="C53" s="154">
        <f>+C54-SUM(C44:C52)</f>
        <v>7824.377999999968</v>
      </c>
      <c r="D53" s="154">
        <f>+D54-SUM(D44:D52)</f>
        <v>7045.13400000002</v>
      </c>
      <c r="E53" s="154">
        <f>+E54-SUM(E44:E52)</f>
        <v>8103.442000000039</v>
      </c>
      <c r="F53" s="81">
        <f t="shared" si="3"/>
        <v>0.01704407631364541</v>
      </c>
      <c r="G53" s="81"/>
      <c r="J53" s="154"/>
      <c r="K53" s="63"/>
      <c r="L53"/>
      <c r="M53" s="63"/>
      <c r="N53" s="63"/>
      <c r="O53"/>
      <c r="P53" s="63"/>
      <c r="Q53"/>
      <c r="R53" s="63"/>
      <c r="S53" s="63"/>
      <c r="T53"/>
      <c r="U53" s="63"/>
    </row>
    <row r="54" spans="1:21" s="54" customFormat="1" ht="12.75">
      <c r="A54" s="230"/>
      <c r="B54" s="51" t="s">
        <v>178</v>
      </c>
      <c r="C54" s="52">
        <f>+'Exportacion_regional '!B11</f>
        <v>484855.289</v>
      </c>
      <c r="D54" s="52">
        <f>+'Exportacion_regional '!C11</f>
        <v>423668.494</v>
      </c>
      <c r="E54" s="52">
        <f>+'Exportacion_regional '!D11</f>
        <v>475440.373</v>
      </c>
      <c r="F54" s="80">
        <f>SUM(F44:F53)</f>
        <v>1</v>
      </c>
      <c r="G54" s="80"/>
      <c r="J54" s="154"/>
      <c r="K54"/>
      <c r="L54"/>
      <c r="M54"/>
      <c r="N54"/>
      <c r="O54"/>
      <c r="P54"/>
      <c r="Q54"/>
      <c r="R54"/>
      <c r="S54"/>
      <c r="T54"/>
      <c r="U54"/>
    </row>
    <row r="55" spans="1:21" ht="12.75">
      <c r="A55" s="237" t="s">
        <v>173</v>
      </c>
      <c r="B55" s="68" t="s">
        <v>307</v>
      </c>
      <c r="C55" s="156">
        <v>740768.805</v>
      </c>
      <c r="D55" s="156">
        <v>710689.825</v>
      </c>
      <c r="E55" s="156">
        <v>709698.114</v>
      </c>
      <c r="F55" s="81">
        <f aca="true" t="shared" si="4" ref="F55:F70">+E55/$E$71</f>
        <v>0.6350911046606352</v>
      </c>
      <c r="G55" s="81">
        <v>0.22838591810302752</v>
      </c>
      <c r="J55" s="154"/>
      <c r="K55"/>
      <c r="L55"/>
      <c r="M55"/>
      <c r="N55"/>
      <c r="O55"/>
      <c r="P55"/>
      <c r="Q55"/>
      <c r="R55"/>
      <c r="S55"/>
      <c r="T55"/>
      <c r="U55"/>
    </row>
    <row r="56" spans="1:21" ht="12.75">
      <c r="A56" s="228"/>
      <c r="B56" s="68" t="s">
        <v>308</v>
      </c>
      <c r="C56" s="156">
        <v>151837.7</v>
      </c>
      <c r="D56" s="156">
        <v>139241.238</v>
      </c>
      <c r="E56" s="156">
        <v>166349.695</v>
      </c>
      <c r="F56" s="81">
        <f t="shared" si="4"/>
        <v>0.14886218446046168</v>
      </c>
      <c r="G56" s="81">
        <v>0.1996779310901782</v>
      </c>
      <c r="J56" s="154"/>
      <c r="K56"/>
      <c r="L56"/>
      <c r="M56"/>
      <c r="N56"/>
      <c r="O56"/>
      <c r="P56"/>
      <c r="Q56"/>
      <c r="R56"/>
      <c r="S56"/>
      <c r="T56"/>
      <c r="U56"/>
    </row>
    <row r="57" spans="1:21" ht="12.75">
      <c r="A57" s="228"/>
      <c r="B57" s="68" t="s">
        <v>180</v>
      </c>
      <c r="C57" s="156">
        <v>104403.898</v>
      </c>
      <c r="D57" s="156">
        <v>95142.671</v>
      </c>
      <c r="E57" s="156">
        <v>73535.032</v>
      </c>
      <c r="F57" s="81">
        <f t="shared" si="4"/>
        <v>0.06580466226818121</v>
      </c>
      <c r="G57" s="81">
        <v>0.05159873446487577</v>
      </c>
      <c r="J57" s="154"/>
      <c r="K57"/>
      <c r="L57"/>
      <c r="M57"/>
      <c r="N57"/>
      <c r="O57"/>
      <c r="P57"/>
      <c r="Q57"/>
      <c r="R57"/>
      <c r="S57"/>
      <c r="T57"/>
      <c r="U57"/>
    </row>
    <row r="58" spans="1:21" ht="15">
      <c r="A58" s="228"/>
      <c r="B58" s="68" t="s">
        <v>306</v>
      </c>
      <c r="C58" s="156">
        <v>30203.577</v>
      </c>
      <c r="D58" s="156">
        <v>27314.506</v>
      </c>
      <c r="E58" s="156">
        <v>27359.483</v>
      </c>
      <c r="F58" s="81">
        <f t="shared" si="4"/>
        <v>0.02448331753832711</v>
      </c>
      <c r="G58" s="81">
        <v>0.07881360593515924</v>
      </c>
      <c r="J58" s="182"/>
      <c r="K58" s="182"/>
      <c r="L58"/>
      <c r="M58"/>
      <c r="N58"/>
      <c r="O58"/>
      <c r="P58"/>
      <c r="Q58"/>
      <c r="R58"/>
      <c r="S58"/>
      <c r="T58"/>
      <c r="U58"/>
    </row>
    <row r="59" spans="1:21" ht="15">
      <c r="A59" s="228"/>
      <c r="B59" s="94" t="s">
        <v>323</v>
      </c>
      <c r="C59" s="156">
        <v>35263.864</v>
      </c>
      <c r="D59" s="156">
        <v>31874.174</v>
      </c>
      <c r="E59" s="156">
        <v>27002.08</v>
      </c>
      <c r="F59" s="81">
        <f t="shared" si="4"/>
        <v>0.024163486526237052</v>
      </c>
      <c r="G59" s="81">
        <v>0.09286318640924984</v>
      </c>
      <c r="J59" s="182"/>
      <c r="K59" s="182"/>
      <c r="L59"/>
      <c r="M59"/>
      <c r="N59"/>
      <c r="O59"/>
      <c r="P59"/>
      <c r="Q59"/>
      <c r="R59"/>
      <c r="S59"/>
      <c r="T59"/>
      <c r="U59"/>
    </row>
    <row r="60" spans="1:21" ht="12.75">
      <c r="A60" s="228"/>
      <c r="B60" s="94" t="s">
        <v>309</v>
      </c>
      <c r="C60" s="156">
        <v>24516.013</v>
      </c>
      <c r="D60" s="156">
        <v>23246.906</v>
      </c>
      <c r="E60" s="156">
        <v>25174.96</v>
      </c>
      <c r="F60" s="81">
        <f t="shared" si="4"/>
        <v>0.022528442503635154</v>
      </c>
      <c r="G60" s="81">
        <v>0.13421011300157618</v>
      </c>
      <c r="J60" s="154"/>
      <c r="K60"/>
      <c r="L60"/>
      <c r="M60"/>
      <c r="N60"/>
      <c r="O60"/>
      <c r="P60"/>
      <c r="Q60"/>
      <c r="R60"/>
      <c r="S60"/>
      <c r="T60"/>
      <c r="U60"/>
    </row>
    <row r="61" spans="1:21" ht="12.75">
      <c r="A61" s="228"/>
      <c r="B61" s="68" t="s">
        <v>312</v>
      </c>
      <c r="C61" s="156">
        <v>7061.299</v>
      </c>
      <c r="D61" s="156">
        <v>5802.726</v>
      </c>
      <c r="E61" s="156">
        <v>15410.893</v>
      </c>
      <c r="F61" s="81">
        <f t="shared" si="4"/>
        <v>0.013790822979666044</v>
      </c>
      <c r="G61" s="81">
        <v>0.2608720859834678</v>
      </c>
      <c r="J61" s="154"/>
      <c r="K61"/>
      <c r="L61"/>
      <c r="M61"/>
      <c r="N61"/>
      <c r="O61"/>
      <c r="P61"/>
      <c r="Q61"/>
      <c r="R61"/>
      <c r="S61"/>
      <c r="T61"/>
      <c r="U61"/>
    </row>
    <row r="62" spans="1:21" ht="12.75">
      <c r="A62" s="228"/>
      <c r="B62" s="68" t="s">
        <v>320</v>
      </c>
      <c r="C62" s="156">
        <v>9082.671</v>
      </c>
      <c r="D62" s="156">
        <v>8331.676</v>
      </c>
      <c r="E62" s="156">
        <v>9731.026</v>
      </c>
      <c r="F62" s="81">
        <f t="shared" si="4"/>
        <v>0.00870805195886622</v>
      </c>
      <c r="G62" s="81">
        <v>0.0639985740542845</v>
      </c>
      <c r="J62" s="154"/>
      <c r="K62"/>
      <c r="L62"/>
      <c r="M62"/>
      <c r="N62"/>
      <c r="O62"/>
      <c r="P62"/>
      <c r="Q62"/>
      <c r="R62"/>
      <c r="S62"/>
      <c r="T62"/>
      <c r="U62"/>
    </row>
    <row r="63" spans="1:21" ht="12.75">
      <c r="A63" s="228"/>
      <c r="B63" s="68" t="s">
        <v>181</v>
      </c>
      <c r="C63" s="156">
        <v>4113.732</v>
      </c>
      <c r="D63" s="156">
        <v>3916.001</v>
      </c>
      <c r="E63" s="156">
        <v>2767.191</v>
      </c>
      <c r="F63" s="81">
        <f t="shared" si="4"/>
        <v>0.0024762900652106957</v>
      </c>
      <c r="G63" s="81">
        <v>0.05969583887455633</v>
      </c>
      <c r="J63" s="154"/>
      <c r="K63"/>
      <c r="L63"/>
      <c r="M63"/>
      <c r="N63"/>
      <c r="O63"/>
      <c r="P63"/>
      <c r="Q63"/>
      <c r="R63"/>
      <c r="S63"/>
      <c r="T63"/>
      <c r="U63"/>
    </row>
    <row r="64" spans="1:21" ht="12.75">
      <c r="A64" s="228"/>
      <c r="B64" s="68" t="s">
        <v>313</v>
      </c>
      <c r="C64" s="156">
        <v>292.695</v>
      </c>
      <c r="D64" s="156">
        <v>283.564</v>
      </c>
      <c r="E64" s="156">
        <v>860.562</v>
      </c>
      <c r="F64" s="81">
        <f t="shared" si="4"/>
        <v>0.0007700954256854142</v>
      </c>
      <c r="G64" s="81">
        <v>0.024948065811879853</v>
      </c>
      <c r="J64" s="154"/>
      <c r="K64"/>
      <c r="L64"/>
      <c r="M64"/>
      <c r="N64"/>
      <c r="O64"/>
      <c r="P64"/>
      <c r="Q64"/>
      <c r="R64"/>
      <c r="S64"/>
      <c r="T64"/>
      <c r="U64"/>
    </row>
    <row r="65" spans="1:21" ht="12.75">
      <c r="A65" s="228"/>
      <c r="B65" s="68" t="s">
        <v>182</v>
      </c>
      <c r="C65" s="156">
        <v>339.664</v>
      </c>
      <c r="D65" s="156">
        <v>174.563</v>
      </c>
      <c r="E65" s="156">
        <v>586.377</v>
      </c>
      <c r="F65" s="81">
        <f t="shared" si="4"/>
        <v>0.0005247341219193226</v>
      </c>
      <c r="G65" s="81">
        <v>0.0040564119331674385</v>
      </c>
      <c r="J65" s="154"/>
      <c r="K65"/>
      <c r="L65"/>
      <c r="M65"/>
      <c r="N65"/>
      <c r="O65"/>
      <c r="P65"/>
      <c r="Q65"/>
      <c r="R65"/>
      <c r="S65"/>
      <c r="T65"/>
      <c r="U65"/>
    </row>
    <row r="66" spans="1:21" ht="12.75">
      <c r="A66" s="228"/>
      <c r="B66" s="68" t="s">
        <v>311</v>
      </c>
      <c r="C66" s="156">
        <v>1425.826</v>
      </c>
      <c r="D66" s="156">
        <v>1397.162</v>
      </c>
      <c r="E66" s="156">
        <v>519.274</v>
      </c>
      <c r="F66" s="81">
        <f t="shared" si="4"/>
        <v>0.00046468532433150404</v>
      </c>
      <c r="G66" s="81">
        <v>0.0006102789086402658</v>
      </c>
      <c r="J66" s="154"/>
      <c r="K66"/>
      <c r="L66"/>
      <c r="M66"/>
      <c r="N66"/>
      <c r="O66"/>
      <c r="P66"/>
      <c r="Q66"/>
      <c r="R66"/>
      <c r="S66"/>
      <c r="T66"/>
      <c r="U66"/>
    </row>
    <row r="67" spans="1:21" ht="12.75">
      <c r="A67" s="228"/>
      <c r="B67" s="94" t="s">
        <v>284</v>
      </c>
      <c r="C67" s="156">
        <v>432.628</v>
      </c>
      <c r="D67" s="156">
        <v>432.628</v>
      </c>
      <c r="E67" s="156">
        <v>366.466</v>
      </c>
      <c r="F67" s="81">
        <f t="shared" si="4"/>
        <v>0.0003279412642775663</v>
      </c>
      <c r="G67" s="81">
        <v>0.012894411187968698</v>
      </c>
      <c r="H67"/>
      <c r="I67" s="214"/>
      <c r="J67" s="154"/>
      <c r="K67"/>
      <c r="L67"/>
      <c r="M67"/>
      <c r="N67"/>
      <c r="O67"/>
      <c r="P67"/>
      <c r="Q67"/>
      <c r="R67"/>
      <c r="S67"/>
      <c r="T67"/>
      <c r="U67"/>
    </row>
    <row r="68" spans="1:21" ht="12.75">
      <c r="A68" s="228"/>
      <c r="B68" s="5" t="s">
        <v>315</v>
      </c>
      <c r="C68" s="162">
        <v>256.553</v>
      </c>
      <c r="D68" s="162">
        <v>256.553</v>
      </c>
      <c r="E68" s="156">
        <v>308.793</v>
      </c>
      <c r="F68" s="81">
        <f t="shared" si="4"/>
        <v>0.0002763311380047877</v>
      </c>
      <c r="G68" s="81">
        <v>0.0010407087406056593</v>
      </c>
      <c r="H68" s="161"/>
      <c r="I68" s="94"/>
      <c r="J68" s="154"/>
      <c r="K68"/>
      <c r="L68"/>
      <c r="M68"/>
      <c r="N68"/>
      <c r="O68"/>
      <c r="P68"/>
      <c r="Q68"/>
      <c r="R68"/>
      <c r="S68"/>
      <c r="T68"/>
      <c r="U68"/>
    </row>
    <row r="69" spans="1:21" ht="12.75">
      <c r="A69" s="228"/>
      <c r="B69" t="s">
        <v>324</v>
      </c>
      <c r="C69" s="153">
        <v>466.12</v>
      </c>
      <c r="D69" s="153">
        <v>64.864</v>
      </c>
      <c r="E69" s="156">
        <v>271.555</v>
      </c>
      <c r="F69" s="81">
        <f t="shared" si="4"/>
        <v>0.0002430077824979521</v>
      </c>
      <c r="G69" s="81">
        <v>0.006562539096896697</v>
      </c>
      <c r="H69" s="161"/>
      <c r="I69" s="94"/>
      <c r="J69" s="154"/>
      <c r="K69"/>
      <c r="L69"/>
      <c r="M69"/>
      <c r="N69"/>
      <c r="O69"/>
      <c r="P69"/>
      <c r="Q69"/>
      <c r="R69"/>
      <c r="S69"/>
      <c r="T69"/>
      <c r="U69"/>
    </row>
    <row r="70" spans="1:21" ht="12.75">
      <c r="A70" s="228"/>
      <c r="B70" s="68" t="s">
        <v>175</v>
      </c>
      <c r="C70" s="156">
        <f>+C71-SUM(C55:C69)</f>
        <v>62691.64499999909</v>
      </c>
      <c r="D70" s="156">
        <f>+D71-SUM(D55:D69)</f>
        <v>57702.24800000002</v>
      </c>
      <c r="E70" s="156">
        <f>+E71-SUM(E55:E69)</f>
        <v>57532.99800000014</v>
      </c>
      <c r="F70" s="81">
        <f t="shared" si="4"/>
        <v>0.0514848419820631</v>
      </c>
      <c r="G70" s="81"/>
      <c r="H70" s="161"/>
      <c r="I70" s="1"/>
      <c r="J70" s="155"/>
      <c r="K70" s="1"/>
      <c r="L70" s="1"/>
      <c r="M70" s="1"/>
      <c r="N70" s="1"/>
      <c r="O70" s="1"/>
      <c r="P70" s="1"/>
      <c r="Q70" s="1"/>
      <c r="R70" s="1"/>
      <c r="S70" s="1"/>
      <c r="T70" s="1"/>
      <c r="U70" s="1"/>
    </row>
    <row r="71" spans="1:21" s="54" customFormat="1" ht="12.75">
      <c r="A71" s="230"/>
      <c r="B71" s="84" t="s">
        <v>178</v>
      </c>
      <c r="C71" s="85">
        <f>+'Exportacion_regional '!B12</f>
        <v>1173156.69</v>
      </c>
      <c r="D71" s="85">
        <f>+'Exportacion_regional '!C12</f>
        <v>1105871.305</v>
      </c>
      <c r="E71" s="85">
        <f>+'Exportacion_regional '!D12</f>
        <v>1117474.499</v>
      </c>
      <c r="F71" s="80">
        <f>SUM(F55:F70)</f>
        <v>1</v>
      </c>
      <c r="G71" s="80"/>
      <c r="H71" s="161"/>
      <c r="I71"/>
      <c r="J71" s="154"/>
      <c r="K71" s="63"/>
      <c r="L71"/>
      <c r="M71" s="63"/>
      <c r="N71" s="63"/>
      <c r="O71"/>
      <c r="P71" s="63"/>
      <c r="Q71"/>
      <c r="R71" s="63"/>
      <c r="S71" s="63"/>
      <c r="T71"/>
      <c r="U71" s="63"/>
    </row>
    <row r="72" spans="1:21" s="94" customFormat="1" ht="15.75" customHeight="1">
      <c r="A72" s="223" t="s">
        <v>187</v>
      </c>
      <c r="B72" s="223"/>
      <c r="C72" s="223"/>
      <c r="D72" s="223"/>
      <c r="E72" s="223"/>
      <c r="F72" s="223"/>
      <c r="G72" s="213"/>
      <c r="H72" s="161"/>
      <c r="I72" s="68"/>
      <c r="J72" s="156"/>
      <c r="K72" s="68"/>
      <c r="L72" s="68"/>
      <c r="M72" s="68"/>
      <c r="N72" s="68"/>
      <c r="O72" s="68"/>
      <c r="P72" s="68"/>
      <c r="Q72" s="68"/>
      <c r="R72" s="68"/>
      <c r="S72" s="68"/>
      <c r="T72" s="68"/>
      <c r="U72" s="68"/>
    </row>
    <row r="73" spans="1:21" s="94" customFormat="1" ht="15.75" customHeight="1">
      <c r="A73" s="224" t="s">
        <v>186</v>
      </c>
      <c r="B73" s="224"/>
      <c r="C73" s="224"/>
      <c r="D73" s="224"/>
      <c r="E73" s="224"/>
      <c r="F73" s="224"/>
      <c r="G73" s="213"/>
      <c r="H73" s="161"/>
      <c r="I73" s="68"/>
      <c r="J73" s="156"/>
      <c r="K73" s="68"/>
      <c r="L73" s="68"/>
      <c r="M73" s="68"/>
      <c r="N73" s="68"/>
      <c r="O73" s="68"/>
      <c r="P73" s="68"/>
      <c r="Q73" s="68"/>
      <c r="R73" s="68"/>
      <c r="S73" s="68"/>
      <c r="T73" s="68"/>
      <c r="U73" s="68"/>
    </row>
    <row r="74" spans="1:21" s="94" customFormat="1" ht="15.75" customHeight="1">
      <c r="A74" s="224" t="s">
        <v>28</v>
      </c>
      <c r="B74" s="224"/>
      <c r="C74" s="224"/>
      <c r="D74" s="224"/>
      <c r="E74" s="224"/>
      <c r="F74" s="224"/>
      <c r="G74" s="213"/>
      <c r="H74" s="161"/>
      <c r="I74" s="68"/>
      <c r="J74" s="156"/>
      <c r="K74" s="68"/>
      <c r="L74" s="68"/>
      <c r="M74" s="68"/>
      <c r="N74" s="68"/>
      <c r="O74" s="68"/>
      <c r="P74" s="68"/>
      <c r="Q74" s="68"/>
      <c r="R74" s="68"/>
      <c r="S74" s="68"/>
      <c r="T74" s="68"/>
      <c r="U74" s="68"/>
    </row>
    <row r="75" spans="1:21" s="94" customFormat="1" ht="15.75" customHeight="1">
      <c r="A75" s="225"/>
      <c r="B75" s="225"/>
      <c r="C75" s="225"/>
      <c r="D75" s="225"/>
      <c r="E75" s="225"/>
      <c r="F75" s="225"/>
      <c r="G75" s="213"/>
      <c r="H75" s="161"/>
      <c r="I75" s="68"/>
      <c r="J75" s="156"/>
      <c r="K75" s="96"/>
      <c r="L75" s="68"/>
      <c r="M75" s="96"/>
      <c r="N75" s="96"/>
      <c r="O75" s="68"/>
      <c r="P75" s="96"/>
      <c r="Q75" s="68"/>
      <c r="R75" s="96"/>
      <c r="S75" s="96"/>
      <c r="T75" s="68"/>
      <c r="U75" s="96"/>
    </row>
    <row r="76" spans="1:21" s="5" customFormat="1" ht="12.75">
      <c r="A76" s="23" t="s">
        <v>29</v>
      </c>
      <c r="B76" s="1" t="s">
        <v>179</v>
      </c>
      <c r="C76" s="1">
        <f>+C5</f>
        <v>2009</v>
      </c>
      <c r="D76" s="226" t="str">
        <f>+D5</f>
        <v>enero-noviembre</v>
      </c>
      <c r="E76" s="226"/>
      <c r="F76" s="27" t="s">
        <v>31</v>
      </c>
      <c r="G76" s="160" t="s">
        <v>191</v>
      </c>
      <c r="H76" s="161"/>
      <c r="I76" s="1"/>
      <c r="J76" s="155"/>
      <c r="K76" s="1"/>
      <c r="L76" s="1"/>
      <c r="M76" s="1"/>
      <c r="N76" s="1"/>
      <c r="O76" s="1"/>
      <c r="P76" s="1"/>
      <c r="Q76" s="1"/>
      <c r="R76" s="1"/>
      <c r="S76" s="1"/>
      <c r="T76" s="1"/>
      <c r="U76" s="1"/>
    </row>
    <row r="77" spans="1:21" s="5" customFormat="1" ht="12.75">
      <c r="A77" s="27"/>
      <c r="B77" s="27"/>
      <c r="C77" s="27"/>
      <c r="D77" s="27">
        <f>+D6</f>
        <v>2009</v>
      </c>
      <c r="E77" s="25">
        <f>+E6</f>
        <v>2010</v>
      </c>
      <c r="F77" s="49">
        <v>2010</v>
      </c>
      <c r="G77" s="27" t="str">
        <f>+G6</f>
        <v>ene-nov</v>
      </c>
      <c r="H77" s="161"/>
      <c r="I77" s="155"/>
      <c r="J77" s="155"/>
      <c r="K77" s="63"/>
      <c r="L77"/>
      <c r="M77" s="63"/>
      <c r="N77" s="63"/>
      <c r="O77"/>
      <c r="P77" s="63"/>
      <c r="Q77"/>
      <c r="R77" s="63"/>
      <c r="S77" s="63"/>
      <c r="T77"/>
      <c r="U77" s="63"/>
    </row>
    <row r="78" spans="1:21" ht="12.75">
      <c r="A78" s="238" t="s">
        <v>332</v>
      </c>
      <c r="B78" t="s">
        <v>180</v>
      </c>
      <c r="C78" s="154">
        <v>778163.417</v>
      </c>
      <c r="D78" s="154">
        <v>641501.075</v>
      </c>
      <c r="E78" s="154">
        <v>750866.826</v>
      </c>
      <c r="F78" s="81">
        <f aca="true" t="shared" si="5" ref="F78:F95">+E78/$E$96</f>
        <v>0.40326858012304034</v>
      </c>
      <c r="G78" s="81">
        <v>0.5887124207883373</v>
      </c>
      <c r="J78" s="154"/>
      <c r="K78"/>
      <c r="L78"/>
      <c r="M78"/>
      <c r="N78"/>
      <c r="O78"/>
      <c r="P78"/>
      <c r="Q78"/>
      <c r="R78"/>
      <c r="S78"/>
      <c r="T78"/>
      <c r="U78"/>
    </row>
    <row r="79" spans="1:21" ht="12.75">
      <c r="A79" s="234"/>
      <c r="B79" t="s">
        <v>307</v>
      </c>
      <c r="C79" s="154">
        <v>209159.08</v>
      </c>
      <c r="D79" s="154">
        <v>185400.622</v>
      </c>
      <c r="E79" s="154">
        <v>250511.363</v>
      </c>
      <c r="F79" s="81">
        <f t="shared" si="5"/>
        <v>0.1345423158456298</v>
      </c>
      <c r="G79" s="81">
        <v>0.09394933923137008</v>
      </c>
      <c r="J79" s="154"/>
      <c r="K79"/>
      <c r="L79"/>
      <c r="M79"/>
      <c r="N79"/>
      <c r="O79"/>
      <c r="P79"/>
      <c r="Q79"/>
      <c r="R79"/>
      <c r="S79"/>
      <c r="T79"/>
      <c r="U79"/>
    </row>
    <row r="80" spans="1:21" ht="12.75">
      <c r="A80" s="234"/>
      <c r="B80" t="s">
        <v>306</v>
      </c>
      <c r="C80" s="154">
        <v>191566.636</v>
      </c>
      <c r="D80" s="154">
        <v>187159.409</v>
      </c>
      <c r="E80" s="154">
        <v>183630.724</v>
      </c>
      <c r="F80" s="81">
        <f t="shared" si="5"/>
        <v>0.09862268350425953</v>
      </c>
      <c r="G80" s="81">
        <v>0.5489567836873513</v>
      </c>
      <c r="J80" s="154"/>
      <c r="K80"/>
      <c r="L80"/>
      <c r="M80"/>
      <c r="N80"/>
      <c r="O80"/>
      <c r="P80"/>
      <c r="Q80"/>
      <c r="R80"/>
      <c r="S80"/>
      <c r="T80"/>
      <c r="U80"/>
    </row>
    <row r="81" spans="1:21" ht="12.75">
      <c r="A81" s="234"/>
      <c r="B81" t="s">
        <v>308</v>
      </c>
      <c r="C81" s="154">
        <v>193428.893</v>
      </c>
      <c r="D81" s="154">
        <v>161785.302</v>
      </c>
      <c r="E81" s="154">
        <v>177643.681</v>
      </c>
      <c r="F81" s="81">
        <f t="shared" si="5"/>
        <v>0.09540721806332715</v>
      </c>
      <c r="G81" s="81">
        <v>0.2373854154695081</v>
      </c>
      <c r="J81" s="154"/>
      <c r="K81"/>
      <c r="L81"/>
      <c r="M81"/>
      <c r="N81"/>
      <c r="O81"/>
      <c r="P81"/>
      <c r="Q81"/>
      <c r="R81"/>
      <c r="S81"/>
      <c r="T81"/>
      <c r="U81"/>
    </row>
    <row r="82" spans="1:21" ht="12.75">
      <c r="A82" s="234"/>
      <c r="B82" t="s">
        <v>309</v>
      </c>
      <c r="C82" s="154">
        <v>56265.735</v>
      </c>
      <c r="D82" s="154">
        <v>46014.69</v>
      </c>
      <c r="E82" s="154">
        <v>47162.739</v>
      </c>
      <c r="F82" s="81">
        <f t="shared" si="5"/>
        <v>0.02532972576849938</v>
      </c>
      <c r="G82" s="81">
        <v>0.28418651210437396</v>
      </c>
      <c r="J82" s="154"/>
      <c r="K82"/>
      <c r="L82"/>
      <c r="M82"/>
      <c r="N82"/>
      <c r="O82"/>
      <c r="P82"/>
      <c r="Q82"/>
      <c r="R82"/>
      <c r="S82"/>
      <c r="T82"/>
      <c r="U82"/>
    </row>
    <row r="83" spans="1:21" ht="12.75">
      <c r="A83" s="234"/>
      <c r="B83" t="s">
        <v>311</v>
      </c>
      <c r="C83" s="154">
        <v>44861.306</v>
      </c>
      <c r="D83" s="154">
        <v>38067.078</v>
      </c>
      <c r="E83" s="154">
        <v>41981.993</v>
      </c>
      <c r="F83" s="81">
        <f t="shared" si="5"/>
        <v>0.02254729883065232</v>
      </c>
      <c r="G83" s="81">
        <v>0.05427041627656486</v>
      </c>
      <c r="J83" s="154"/>
      <c r="K83"/>
      <c r="L83"/>
      <c r="M83"/>
      <c r="N83"/>
      <c r="O83"/>
      <c r="P83"/>
      <c r="Q83"/>
      <c r="R83"/>
      <c r="S83"/>
      <c r="T83"/>
      <c r="U83"/>
    </row>
    <row r="84" spans="1:21" ht="12.75">
      <c r="A84" s="234"/>
      <c r="B84" t="s">
        <v>320</v>
      </c>
      <c r="C84" s="154">
        <v>42308.527</v>
      </c>
      <c r="D84" s="154">
        <v>36392.221</v>
      </c>
      <c r="E84" s="154">
        <v>20304.717</v>
      </c>
      <c r="F84" s="81">
        <f t="shared" si="5"/>
        <v>0.010905068796300984</v>
      </c>
      <c r="G84" s="81">
        <v>0.14768543333793938</v>
      </c>
      <c r="J84" s="154"/>
      <c r="K84"/>
      <c r="L84"/>
      <c r="M84"/>
      <c r="N84"/>
      <c r="O84"/>
      <c r="P84"/>
      <c r="Q84"/>
      <c r="R84"/>
      <c r="S84"/>
      <c r="T84"/>
      <c r="U84"/>
    </row>
    <row r="85" spans="1:21" ht="12.75">
      <c r="A85" s="234"/>
      <c r="B85" t="s">
        <v>315</v>
      </c>
      <c r="C85" s="154">
        <v>30261.723</v>
      </c>
      <c r="D85" s="154">
        <v>26210.877</v>
      </c>
      <c r="E85" s="154">
        <v>18505.933</v>
      </c>
      <c r="F85" s="81">
        <f t="shared" si="5"/>
        <v>0.009938994594445057</v>
      </c>
      <c r="G85" s="81">
        <v>0.07018679376724603</v>
      </c>
      <c r="J85" s="154"/>
      <c r="K85"/>
      <c r="L85"/>
      <c r="M85"/>
      <c r="N85"/>
      <c r="O85"/>
      <c r="P85"/>
      <c r="Q85"/>
      <c r="R85"/>
      <c r="S85"/>
      <c r="T85"/>
      <c r="U85"/>
    </row>
    <row r="86" spans="1:21" ht="12.75">
      <c r="A86" s="234"/>
      <c r="B86" s="5" t="s">
        <v>284</v>
      </c>
      <c r="C86" s="154">
        <v>17346.981</v>
      </c>
      <c r="D86" s="154">
        <v>16216.318</v>
      </c>
      <c r="E86" s="154">
        <v>15271.007</v>
      </c>
      <c r="F86" s="81">
        <f t="shared" si="5"/>
        <v>0.00820161058751983</v>
      </c>
      <c r="G86" s="81">
        <v>0.5663106611020332</v>
      </c>
      <c r="J86" s="154"/>
      <c r="K86"/>
      <c r="L86"/>
      <c r="M86"/>
      <c r="N86"/>
      <c r="O86"/>
      <c r="P86"/>
      <c r="Q86"/>
      <c r="R86"/>
      <c r="S86"/>
      <c r="T86"/>
      <c r="U86"/>
    </row>
    <row r="87" spans="1:21" ht="15">
      <c r="A87" s="234"/>
      <c r="B87" t="s">
        <v>324</v>
      </c>
      <c r="C87" s="154">
        <v>10391.927</v>
      </c>
      <c r="D87" s="154">
        <v>8063.462</v>
      </c>
      <c r="E87" s="154">
        <v>13112.577</v>
      </c>
      <c r="F87" s="81">
        <f t="shared" si="5"/>
        <v>0.007042381052727499</v>
      </c>
      <c r="G87" s="81">
        <v>0.3521068959378179</v>
      </c>
      <c r="J87" s="183"/>
      <c r="K87" s="183"/>
      <c r="L87" s="183"/>
      <c r="M87"/>
      <c r="N87"/>
      <c r="O87"/>
      <c r="P87"/>
      <c r="Q87"/>
      <c r="R87"/>
      <c r="S87"/>
      <c r="T87"/>
      <c r="U87"/>
    </row>
    <row r="88" spans="1:21" ht="15">
      <c r="A88" s="234"/>
      <c r="B88" s="68" t="s">
        <v>312</v>
      </c>
      <c r="C88" s="154">
        <v>6361.871</v>
      </c>
      <c r="D88" s="154">
        <v>6165.206</v>
      </c>
      <c r="E88" s="154">
        <v>13104.881</v>
      </c>
      <c r="F88" s="81">
        <f t="shared" si="5"/>
        <v>0.00703824775653547</v>
      </c>
      <c r="G88" s="81">
        <v>0.22421929102431162</v>
      </c>
      <c r="J88" s="183"/>
      <c r="K88" s="183"/>
      <c r="L88" s="183"/>
      <c r="M88"/>
      <c r="N88"/>
      <c r="O88"/>
      <c r="P88"/>
      <c r="Q88"/>
      <c r="R88"/>
      <c r="S88"/>
      <c r="T88"/>
      <c r="U88"/>
    </row>
    <row r="89" spans="1:21" ht="12.75">
      <c r="A89" s="234"/>
      <c r="B89" s="5" t="s">
        <v>325</v>
      </c>
      <c r="C89" s="154">
        <v>10320.264</v>
      </c>
      <c r="D89" s="154">
        <v>8450.023</v>
      </c>
      <c r="E89" s="154">
        <v>10657.219</v>
      </c>
      <c r="F89" s="81">
        <f t="shared" si="5"/>
        <v>0.0057236801858526745</v>
      </c>
      <c r="G89" s="81">
        <v>0.6635995923463888</v>
      </c>
      <c r="J89" s="154"/>
      <c r="K89"/>
      <c r="L89"/>
      <c r="M89"/>
      <c r="N89"/>
      <c r="O89"/>
      <c r="P89"/>
      <c r="Q89"/>
      <c r="R89"/>
      <c r="S89"/>
      <c r="T89"/>
      <c r="U89"/>
    </row>
    <row r="90" spans="1:21" ht="15">
      <c r="A90" s="234"/>
      <c r="B90" s="5" t="s">
        <v>181</v>
      </c>
      <c r="C90" s="154">
        <v>14856.719</v>
      </c>
      <c r="D90" s="154">
        <v>10943.487</v>
      </c>
      <c r="E90" s="154">
        <v>10409.271</v>
      </c>
      <c r="F90" s="81">
        <f t="shared" si="5"/>
        <v>0.005590514577196064</v>
      </c>
      <c r="G90" s="81">
        <v>0.26457866353813314</v>
      </c>
      <c r="J90" s="184"/>
      <c r="K90" s="184"/>
      <c r="L90" s="184"/>
      <c r="M90"/>
      <c r="N90"/>
      <c r="O90"/>
      <c r="P90"/>
      <c r="Q90"/>
      <c r="R90"/>
      <c r="S90"/>
      <c r="T90"/>
      <c r="U90"/>
    </row>
    <row r="91" spans="1:21" ht="12.75">
      <c r="A91" s="234"/>
      <c r="B91" s="5" t="s">
        <v>323</v>
      </c>
      <c r="C91" s="154">
        <v>577.988</v>
      </c>
      <c r="D91" s="154">
        <v>542.935</v>
      </c>
      <c r="E91" s="154">
        <v>9091.701</v>
      </c>
      <c r="F91" s="81">
        <f t="shared" si="5"/>
        <v>0.004882886320474126</v>
      </c>
      <c r="G91" s="81">
        <v>0.033798348148434784</v>
      </c>
      <c r="J91" s="154"/>
      <c r="K91"/>
      <c r="L91"/>
      <c r="M91"/>
      <c r="N91"/>
      <c r="O91"/>
      <c r="P91"/>
      <c r="Q91"/>
      <c r="R91"/>
      <c r="S91"/>
      <c r="T91"/>
      <c r="U91"/>
    </row>
    <row r="92" spans="1:21" ht="12.75">
      <c r="A92" s="234"/>
      <c r="B92" s="5" t="s">
        <v>182</v>
      </c>
      <c r="C92" s="154">
        <v>3721.042</v>
      </c>
      <c r="D92" s="154">
        <v>2670.19</v>
      </c>
      <c r="E92" s="154">
        <v>7334.429</v>
      </c>
      <c r="F92" s="81">
        <f t="shared" si="5"/>
        <v>0.003939106997974166</v>
      </c>
      <c r="G92" s="81">
        <v>0.05722765206368056</v>
      </c>
      <c r="J92" s="154"/>
      <c r="K92"/>
      <c r="L92"/>
      <c r="M92"/>
      <c r="N92"/>
      <c r="O92"/>
      <c r="P92"/>
      <c r="Q92"/>
      <c r="R92"/>
      <c r="S92"/>
      <c r="T92"/>
      <c r="U92"/>
    </row>
    <row r="93" spans="1:21" ht="12.75">
      <c r="A93" s="234"/>
      <c r="B93" s="5" t="s">
        <v>318</v>
      </c>
      <c r="C93" s="154">
        <v>4488.766</v>
      </c>
      <c r="D93" s="154">
        <v>4136.573</v>
      </c>
      <c r="E93" s="154">
        <v>4379.827</v>
      </c>
      <c r="F93" s="81">
        <f t="shared" si="5"/>
        <v>0.0023522768010456165</v>
      </c>
      <c r="G93" s="81">
        <v>0.15498714546705558</v>
      </c>
      <c r="J93" s="154"/>
      <c r="K93"/>
      <c r="L93"/>
      <c r="M93"/>
      <c r="N93"/>
      <c r="O93"/>
      <c r="P93"/>
      <c r="Q93"/>
      <c r="R93"/>
      <c r="S93"/>
      <c r="T93"/>
      <c r="U93"/>
    </row>
    <row r="94" spans="1:21" ht="12.75">
      <c r="A94" s="234"/>
      <c r="B94" s="5" t="s">
        <v>319</v>
      </c>
      <c r="C94" s="154">
        <v>1820.757</v>
      </c>
      <c r="D94" s="154">
        <v>1524.209</v>
      </c>
      <c r="E94" s="154">
        <v>1892.252</v>
      </c>
      <c r="F94" s="81">
        <f t="shared" si="5"/>
        <v>0.0010162731270737793</v>
      </c>
      <c r="G94" s="81">
        <v>0.0850649867040723</v>
      </c>
      <c r="J94" s="154"/>
      <c r="K94"/>
      <c r="L94"/>
      <c r="M94"/>
      <c r="N94"/>
      <c r="O94"/>
      <c r="P94"/>
      <c r="Q94"/>
      <c r="R94"/>
      <c r="S94"/>
      <c r="T94"/>
      <c r="U94"/>
    </row>
    <row r="95" spans="1:21" ht="12.75">
      <c r="A95" s="234"/>
      <c r="B95" s="5" t="s">
        <v>175</v>
      </c>
      <c r="C95" s="153">
        <f>+C96-SUM(C78:C94)</f>
        <v>134213.49500000034</v>
      </c>
      <c r="D95" s="153">
        <f>+D96-SUM(D78:D94)</f>
        <v>243498.9500000002</v>
      </c>
      <c r="E95" s="153">
        <f>+E96-SUM(E78:E94)</f>
        <v>286091.07499999995</v>
      </c>
      <c r="F95" s="81">
        <f t="shared" si="5"/>
        <v>0.15365113706744613</v>
      </c>
      <c r="G95" s="81"/>
      <c r="J95" s="153"/>
      <c r="K95" s="5"/>
      <c r="L95" s="5"/>
      <c r="M95" s="5"/>
      <c r="N95" s="5"/>
      <c r="O95" s="5"/>
      <c r="P95" s="5"/>
      <c r="Q95" s="5"/>
      <c r="R95" s="5"/>
      <c r="S95" s="5"/>
      <c r="T95" s="5"/>
      <c r="U95" s="5"/>
    </row>
    <row r="96" spans="1:21" s="54" customFormat="1" ht="12.75">
      <c r="A96" s="235"/>
      <c r="B96" s="51" t="s">
        <v>178</v>
      </c>
      <c r="C96" s="52">
        <f>+'Exportacion_regional '!B13</f>
        <v>1750115.127</v>
      </c>
      <c r="D96" s="52">
        <f>+'Exportacion_regional '!C13</f>
        <v>1624742.627</v>
      </c>
      <c r="E96" s="52">
        <f>+'Exportacion_regional '!D13</f>
        <v>1861952.215</v>
      </c>
      <c r="F96" s="80">
        <f>SUM(F78:F95)</f>
        <v>0.9999999999999999</v>
      </c>
      <c r="G96" s="80"/>
      <c r="J96" s="154"/>
      <c r="K96"/>
      <c r="L96"/>
      <c r="M96"/>
      <c r="N96"/>
      <c r="O96"/>
      <c r="P96"/>
      <c r="Q96"/>
      <c r="R96"/>
      <c r="S96"/>
      <c r="T96"/>
      <c r="U96"/>
    </row>
    <row r="97" spans="1:21" ht="15">
      <c r="A97" s="237" t="s">
        <v>170</v>
      </c>
      <c r="B97" s="59" t="s">
        <v>307</v>
      </c>
      <c r="C97" s="174">
        <v>774943.923</v>
      </c>
      <c r="D97" s="174">
        <v>730832.363</v>
      </c>
      <c r="E97" s="174">
        <v>759039.217</v>
      </c>
      <c r="F97" s="82">
        <f aca="true" t="shared" si="6" ref="F97:F112">+E97/$E$113</f>
        <v>0.39878400227653443</v>
      </c>
      <c r="G97" s="83">
        <v>0.28466266772835574</v>
      </c>
      <c r="J97" s="210"/>
      <c r="K97" s="210"/>
      <c r="L97"/>
      <c r="M97"/>
      <c r="N97"/>
      <c r="O97"/>
      <c r="P97"/>
      <c r="Q97"/>
      <c r="R97"/>
      <c r="S97"/>
      <c r="T97"/>
      <c r="U97"/>
    </row>
    <row r="98" spans="1:21" ht="15">
      <c r="A98" s="228"/>
      <c r="B98" s="2" t="s">
        <v>315</v>
      </c>
      <c r="C98" s="175">
        <v>298604.782</v>
      </c>
      <c r="D98" s="175">
        <v>246121.256</v>
      </c>
      <c r="E98" s="175">
        <v>231396.456</v>
      </c>
      <c r="F98" s="83">
        <f t="shared" si="6"/>
        <v>0.12157106348338521</v>
      </c>
      <c r="G98" s="83">
        <v>0.8776091070762885</v>
      </c>
      <c r="J98" s="210"/>
      <c r="K98" s="210"/>
      <c r="L98"/>
      <c r="M98"/>
      <c r="N98"/>
      <c r="O98"/>
      <c r="P98"/>
      <c r="Q98"/>
      <c r="R98"/>
      <c r="S98"/>
      <c r="T98"/>
      <c r="U98"/>
    </row>
    <row r="99" spans="1:21" ht="15">
      <c r="A99" s="228"/>
      <c r="B99" s="2" t="s">
        <v>180</v>
      </c>
      <c r="C99" s="175">
        <v>236764.466</v>
      </c>
      <c r="D99" s="175">
        <v>186290.165</v>
      </c>
      <c r="E99" s="175">
        <v>208551.917</v>
      </c>
      <c r="F99" s="83">
        <f t="shared" si="6"/>
        <v>0.1095690002321759</v>
      </c>
      <c r="G99" s="83">
        <v>0.1635138211807461</v>
      </c>
      <c r="J99" s="210"/>
      <c r="K99" s="210"/>
      <c r="L99"/>
      <c r="M99"/>
      <c r="N99"/>
      <c r="O99"/>
      <c r="P99"/>
      <c r="Q99"/>
      <c r="R99"/>
      <c r="S99"/>
      <c r="T99"/>
      <c r="U99"/>
    </row>
    <row r="100" spans="1:21" ht="15">
      <c r="A100" s="228"/>
      <c r="B100" s="2" t="s">
        <v>308</v>
      </c>
      <c r="C100" s="175">
        <v>122939.107</v>
      </c>
      <c r="D100" s="175">
        <v>98734.768</v>
      </c>
      <c r="E100" s="175">
        <v>120458.593</v>
      </c>
      <c r="F100" s="83">
        <f t="shared" si="6"/>
        <v>0.06328653217023454</v>
      </c>
      <c r="G100" s="83">
        <v>0.1609689294052479</v>
      </c>
      <c r="J100" s="210"/>
      <c r="K100" s="210"/>
      <c r="L100"/>
      <c r="M100"/>
      <c r="N100"/>
      <c r="O100"/>
      <c r="P100"/>
      <c r="Q100"/>
      <c r="R100"/>
      <c r="S100"/>
      <c r="T100"/>
      <c r="U100"/>
    </row>
    <row r="101" spans="1:21" ht="15">
      <c r="A101" s="228"/>
      <c r="B101" s="2" t="s">
        <v>309</v>
      </c>
      <c r="C101" s="175">
        <v>117673.641</v>
      </c>
      <c r="D101" s="175">
        <v>96740.23</v>
      </c>
      <c r="E101" s="175">
        <v>93761.755</v>
      </c>
      <c r="F101" s="83">
        <f t="shared" si="6"/>
        <v>0.04926054817978116</v>
      </c>
      <c r="G101" s="83">
        <v>0.5649762224843398</v>
      </c>
      <c r="H101" s="209"/>
      <c r="I101" s="210"/>
      <c r="J101" s="210"/>
      <c r="K101" s="210"/>
      <c r="L101"/>
      <c r="M101"/>
      <c r="N101"/>
      <c r="O101"/>
      <c r="P101"/>
      <c r="Q101"/>
      <c r="R101"/>
      <c r="S101"/>
      <c r="T101"/>
      <c r="U101"/>
    </row>
    <row r="102" spans="1:21" ht="15">
      <c r="A102" s="228"/>
      <c r="B102" s="22" t="s">
        <v>306</v>
      </c>
      <c r="C102" s="175">
        <v>83317.519</v>
      </c>
      <c r="D102" s="175">
        <v>82887.679</v>
      </c>
      <c r="E102" s="175">
        <v>81078.97</v>
      </c>
      <c r="F102" s="83">
        <f t="shared" si="6"/>
        <v>0.042597266956575536</v>
      </c>
      <c r="G102" s="83">
        <v>0.24238237276613503</v>
      </c>
      <c r="H102" s="209"/>
      <c r="I102" s="210"/>
      <c r="J102" s="210"/>
      <c r="K102" s="210"/>
      <c r="L102"/>
      <c r="M102"/>
      <c r="N102"/>
      <c r="O102"/>
      <c r="P102"/>
      <c r="Q102"/>
      <c r="R102"/>
      <c r="S102"/>
      <c r="T102"/>
      <c r="U102"/>
    </row>
    <row r="103" spans="1:21" ht="15">
      <c r="A103" s="228"/>
      <c r="B103" s="22" t="s">
        <v>320</v>
      </c>
      <c r="C103" s="175">
        <v>33882.243</v>
      </c>
      <c r="D103" s="175">
        <v>28442.19</v>
      </c>
      <c r="E103" s="175">
        <v>31733.988</v>
      </c>
      <c r="F103" s="83">
        <f t="shared" si="6"/>
        <v>0.016672401714436735</v>
      </c>
      <c r="G103" s="83">
        <v>0.23081571485684674</v>
      </c>
      <c r="H103" s="209"/>
      <c r="I103" s="210"/>
      <c r="J103" s="210"/>
      <c r="K103" s="210"/>
      <c r="L103"/>
      <c r="M103"/>
      <c r="N103"/>
      <c r="O103"/>
      <c r="P103"/>
      <c r="Q103"/>
      <c r="R103"/>
      <c r="S103"/>
      <c r="T103"/>
      <c r="U103"/>
    </row>
    <row r="104" spans="1:21" ht="15">
      <c r="A104" s="228"/>
      <c r="B104" t="s">
        <v>312</v>
      </c>
      <c r="C104" s="175">
        <v>12857.197</v>
      </c>
      <c r="D104" s="175">
        <v>10219.5</v>
      </c>
      <c r="E104" s="175">
        <v>26241.975</v>
      </c>
      <c r="F104" s="83">
        <f t="shared" si="6"/>
        <v>0.013787008080428024</v>
      </c>
      <c r="G104" s="83">
        <v>0.448989733640291</v>
      </c>
      <c r="H104" s="209"/>
      <c r="I104" s="211"/>
      <c r="J104" s="211"/>
      <c r="K104" s="211"/>
      <c r="L104"/>
      <c r="M104"/>
      <c r="N104"/>
      <c r="O104"/>
      <c r="P104"/>
      <c r="Q104"/>
      <c r="R104"/>
      <c r="S104"/>
      <c r="T104"/>
      <c r="U104"/>
    </row>
    <row r="105" spans="1:21" ht="15">
      <c r="A105" s="228"/>
      <c r="B105" s="2" t="s">
        <v>319</v>
      </c>
      <c r="C105" s="175">
        <v>14035.331</v>
      </c>
      <c r="D105" s="175">
        <v>11281.212</v>
      </c>
      <c r="E105" s="175">
        <v>15199.304</v>
      </c>
      <c r="F105" s="83">
        <f t="shared" si="6"/>
        <v>0.007985409903975673</v>
      </c>
      <c r="G105" s="83">
        <v>0.6832750567425231</v>
      </c>
      <c r="H105" s="209"/>
      <c r="I105" s="210"/>
      <c r="J105" s="210"/>
      <c r="K105" s="210"/>
      <c r="M105"/>
      <c r="N105"/>
      <c r="O105"/>
      <c r="P105"/>
      <c r="Q105"/>
      <c r="R105"/>
      <c r="S105"/>
      <c r="T105"/>
      <c r="U105"/>
    </row>
    <row r="106" spans="1:21" ht="15">
      <c r="A106" s="228"/>
      <c r="B106" s="2" t="s">
        <v>324</v>
      </c>
      <c r="C106" s="175">
        <v>15718.191</v>
      </c>
      <c r="D106" s="175">
        <v>14446.707</v>
      </c>
      <c r="E106" s="175">
        <v>7706.595</v>
      </c>
      <c r="F106" s="83">
        <f t="shared" si="6"/>
        <v>0.00404889066229147</v>
      </c>
      <c r="G106" s="83">
        <v>0.20694217800970077</v>
      </c>
      <c r="H106" s="209"/>
      <c r="I106" s="210"/>
      <c r="J106" s="210"/>
      <c r="K106" s="210"/>
      <c r="L106"/>
      <c r="M106"/>
      <c r="N106"/>
      <c r="O106"/>
      <c r="P106"/>
      <c r="Q106"/>
      <c r="R106"/>
      <c r="S106"/>
      <c r="T106"/>
      <c r="U106"/>
    </row>
    <row r="107" spans="1:21" ht="15">
      <c r="A107" s="228"/>
      <c r="B107" s="22" t="s">
        <v>284</v>
      </c>
      <c r="C107" s="175">
        <v>6474.887</v>
      </c>
      <c r="D107" s="175">
        <v>6252.019</v>
      </c>
      <c r="E107" s="175">
        <v>5251.563</v>
      </c>
      <c r="F107" s="83">
        <f t="shared" si="6"/>
        <v>0.0027590660198356575</v>
      </c>
      <c r="G107" s="83">
        <v>0.19474918152738563</v>
      </c>
      <c r="H107" s="209"/>
      <c r="I107" s="210"/>
      <c r="J107" s="210"/>
      <c r="K107" s="210"/>
      <c r="L107"/>
      <c r="M107"/>
      <c r="N107"/>
      <c r="O107"/>
      <c r="P107"/>
      <c r="Q107"/>
      <c r="R107"/>
      <c r="S107"/>
      <c r="T107"/>
      <c r="U107"/>
    </row>
    <row r="108" spans="1:21" ht="15">
      <c r="A108" s="228"/>
      <c r="B108" s="22" t="s">
        <v>182</v>
      </c>
      <c r="C108" s="175">
        <v>778.402</v>
      </c>
      <c r="D108" s="175">
        <v>741.018</v>
      </c>
      <c r="E108" s="175">
        <v>2730.889</v>
      </c>
      <c r="F108" s="83">
        <f t="shared" si="6"/>
        <v>0.0014347543852835775</v>
      </c>
      <c r="G108" s="83">
        <v>0.021308048045257856</v>
      </c>
      <c r="H108" s="209"/>
      <c r="I108" s="210"/>
      <c r="J108" s="210"/>
      <c r="K108" s="210"/>
      <c r="L108"/>
      <c r="M108"/>
      <c r="N108"/>
      <c r="O108"/>
      <c r="P108"/>
      <c r="Q108"/>
      <c r="R108"/>
      <c r="S108"/>
      <c r="T108"/>
      <c r="U108"/>
    </row>
    <row r="109" spans="1:21" ht="15">
      <c r="A109" s="228"/>
      <c r="B109" s="22" t="s">
        <v>311</v>
      </c>
      <c r="C109" s="175">
        <v>1612.698</v>
      </c>
      <c r="D109" s="175">
        <v>1375.064</v>
      </c>
      <c r="E109" s="175">
        <v>1138.202</v>
      </c>
      <c r="F109" s="83">
        <f t="shared" si="6"/>
        <v>0.0005979885344437428</v>
      </c>
      <c r="G109" s="83">
        <v>0.001471361694210627</v>
      </c>
      <c r="H109" s="209"/>
      <c r="I109" s="210"/>
      <c r="J109" s="210"/>
      <c r="K109" s="210"/>
      <c r="L109"/>
      <c r="M109"/>
      <c r="N109"/>
      <c r="O109"/>
      <c r="P109"/>
      <c r="Q109"/>
      <c r="R109"/>
      <c r="S109"/>
      <c r="T109"/>
      <c r="U109"/>
    </row>
    <row r="110" spans="1:21" ht="15">
      <c r="A110" s="228"/>
      <c r="B110" s="5" t="s">
        <v>313</v>
      </c>
      <c r="C110" s="175">
        <v>156.435</v>
      </c>
      <c r="D110" s="175">
        <v>46.333</v>
      </c>
      <c r="E110" s="175">
        <v>845.952</v>
      </c>
      <c r="F110" s="83">
        <f t="shared" si="6"/>
        <v>0.0004444462377414142</v>
      </c>
      <c r="G110" s="83">
        <v>0.02637896208922258</v>
      </c>
      <c r="H110" s="209"/>
      <c r="I110" s="210"/>
      <c r="J110" s="210"/>
      <c r="K110" s="210"/>
      <c r="L110"/>
      <c r="M110"/>
      <c r="N110"/>
      <c r="O110"/>
      <c r="P110"/>
      <c r="Q110"/>
      <c r="R110"/>
      <c r="S110"/>
      <c r="T110"/>
      <c r="U110"/>
    </row>
    <row r="111" spans="1:21" ht="15">
      <c r="A111" s="228"/>
      <c r="B111" s="93" t="s">
        <v>181</v>
      </c>
      <c r="C111" s="175">
        <v>755.121</v>
      </c>
      <c r="D111" s="175">
        <v>755.121</v>
      </c>
      <c r="E111" s="175">
        <v>136.749</v>
      </c>
      <c r="F111" s="83">
        <f t="shared" si="6"/>
        <v>7.18451857373712E-05</v>
      </c>
      <c r="G111" s="83">
        <v>0.0034758310798302943</v>
      </c>
      <c r="H111" s="209"/>
      <c r="I111" s="210"/>
      <c r="J111" s="210"/>
      <c r="K111" s="210"/>
      <c r="L111"/>
      <c r="M111"/>
      <c r="N111"/>
      <c r="O111"/>
      <c r="P111"/>
      <c r="Q111"/>
      <c r="R111"/>
      <c r="S111"/>
      <c r="T111"/>
      <c r="U111"/>
    </row>
    <row r="112" spans="1:21" ht="15">
      <c r="A112" s="228"/>
      <c r="B112" s="64" t="s">
        <v>175</v>
      </c>
      <c r="C112" s="176">
        <f>+C113-SUM(C97:C111)</f>
        <v>106606.88599999924</v>
      </c>
      <c r="D112" s="176">
        <f>+D113-SUM(D97:D111)</f>
        <v>187800.6569999999</v>
      </c>
      <c r="E112" s="176">
        <f>+E113-SUM(E97:E111)</f>
        <v>318112.1950000003</v>
      </c>
      <c r="F112" s="83">
        <f t="shared" si="6"/>
        <v>0.16712977597713966</v>
      </c>
      <c r="G112" s="83"/>
      <c r="H112" s="209"/>
      <c r="I112" s="210"/>
      <c r="J112" s="210"/>
      <c r="K112" s="210"/>
      <c r="L112"/>
      <c r="M112" s="63"/>
      <c r="N112" s="63"/>
      <c r="O112"/>
      <c r="P112" s="63"/>
      <c r="Q112"/>
      <c r="R112" s="63"/>
      <c r="S112" s="63"/>
      <c r="T112"/>
      <c r="U112" s="63"/>
    </row>
    <row r="113" spans="1:21" s="54" customFormat="1" ht="15">
      <c r="A113" s="230"/>
      <c r="B113" s="51" t="s">
        <v>178</v>
      </c>
      <c r="C113" s="52">
        <f>+'Exportacion_regional '!B14</f>
        <v>1827120.829</v>
      </c>
      <c r="D113" s="52">
        <f>+'Exportacion_regional '!C14</f>
        <v>1702966.282</v>
      </c>
      <c r="E113" s="52">
        <f>+'Exportacion_regional '!D14</f>
        <v>1903384.32</v>
      </c>
      <c r="F113" s="80">
        <f>SUM(F97:F112)</f>
        <v>0.9999999999999999</v>
      </c>
      <c r="G113" s="80"/>
      <c r="J113" s="167"/>
      <c r="K113"/>
      <c r="L113"/>
      <c r="M113"/>
      <c r="N113"/>
      <c r="O113"/>
      <c r="P113"/>
      <c r="Q113"/>
      <c r="R113"/>
      <c r="S113"/>
      <c r="T113"/>
      <c r="U113"/>
    </row>
    <row r="114" spans="1:21" ht="15">
      <c r="A114" s="237" t="s">
        <v>172</v>
      </c>
      <c r="B114" s="59" t="s">
        <v>307</v>
      </c>
      <c r="C114" s="174">
        <v>378420.551</v>
      </c>
      <c r="D114" s="174">
        <v>351536.627</v>
      </c>
      <c r="E114" s="174">
        <v>450131.34</v>
      </c>
      <c r="F114" s="82">
        <f aca="true" t="shared" si="7" ref="F114:F128">+E114/$E$129</f>
        <v>0.37223129435274455</v>
      </c>
      <c r="G114" s="83">
        <v>0.1448554777374624</v>
      </c>
      <c r="J114" s="167"/>
      <c r="K114"/>
      <c r="L114"/>
      <c r="M114"/>
      <c r="N114"/>
      <c r="O114"/>
      <c r="P114"/>
      <c r="Q114"/>
      <c r="R114"/>
      <c r="S114"/>
      <c r="T114"/>
      <c r="U114"/>
    </row>
    <row r="115" spans="1:21" ht="15">
      <c r="A115" s="228"/>
      <c r="B115" s="2" t="s">
        <v>180</v>
      </c>
      <c r="C115" s="175">
        <v>261859.364</v>
      </c>
      <c r="D115" s="175">
        <v>237857.654</v>
      </c>
      <c r="E115" s="175">
        <v>249474.233</v>
      </c>
      <c r="F115" s="83">
        <f t="shared" si="7"/>
        <v>0.2063000471312399</v>
      </c>
      <c r="G115" s="83">
        <v>0.17505336374091124</v>
      </c>
      <c r="J115" s="167"/>
      <c r="K115"/>
      <c r="L115"/>
      <c r="M115"/>
      <c r="N115"/>
      <c r="O115"/>
      <c r="P115"/>
      <c r="Q115"/>
      <c r="R115"/>
      <c r="S115"/>
      <c r="T115"/>
      <c r="U115"/>
    </row>
    <row r="116" spans="1:21" ht="15">
      <c r="A116" s="228"/>
      <c r="B116" s="2" t="s">
        <v>308</v>
      </c>
      <c r="C116" s="175">
        <v>197528.793</v>
      </c>
      <c r="D116" s="175">
        <v>186081.855</v>
      </c>
      <c r="E116" s="175">
        <v>192350.339</v>
      </c>
      <c r="F116" s="83">
        <f t="shared" si="7"/>
        <v>0.15906205432209897</v>
      </c>
      <c r="G116" s="83">
        <v>0.2308878157907919</v>
      </c>
      <c r="J116" s="167"/>
      <c r="K116"/>
      <c r="L116"/>
      <c r="M116"/>
      <c r="N116"/>
      <c r="O116"/>
      <c r="P116"/>
      <c r="Q116"/>
      <c r="R116"/>
      <c r="S116"/>
      <c r="T116"/>
      <c r="U116"/>
    </row>
    <row r="117" spans="1:21" ht="15">
      <c r="A117" s="228"/>
      <c r="B117" s="2" t="s">
        <v>316</v>
      </c>
      <c r="C117" s="175">
        <v>170775.901</v>
      </c>
      <c r="D117" s="175">
        <v>147439.594</v>
      </c>
      <c r="E117" s="175">
        <v>170119.432</v>
      </c>
      <c r="F117" s="83">
        <f t="shared" si="7"/>
        <v>0.1406784436913762</v>
      </c>
      <c r="G117" s="83">
        <v>0.0772552906633706</v>
      </c>
      <c r="J117" s="167"/>
      <c r="K117"/>
      <c r="L117"/>
      <c r="M117"/>
      <c r="N117"/>
      <c r="O117"/>
      <c r="P117"/>
      <c r="Q117"/>
      <c r="R117"/>
      <c r="S117"/>
      <c r="T117"/>
      <c r="U117"/>
    </row>
    <row r="118" spans="1:21" ht="15">
      <c r="A118" s="228"/>
      <c r="B118" s="2" t="s">
        <v>320</v>
      </c>
      <c r="C118" s="175">
        <v>65620.462</v>
      </c>
      <c r="D118" s="175">
        <v>58297.071</v>
      </c>
      <c r="E118" s="175">
        <v>63821.227</v>
      </c>
      <c r="F118" s="83">
        <f t="shared" si="7"/>
        <v>0.05277628065930785</v>
      </c>
      <c r="G118" s="83">
        <v>0.41973657478613263</v>
      </c>
      <c r="J118" s="167"/>
      <c r="K118"/>
      <c r="L118"/>
      <c r="M118"/>
      <c r="N118"/>
      <c r="O118"/>
      <c r="P118"/>
      <c r="Q118"/>
      <c r="R118"/>
      <c r="S118"/>
      <c r="T118"/>
      <c r="U118"/>
    </row>
    <row r="119" spans="1:21" ht="15">
      <c r="A119" s="228"/>
      <c r="B119" s="2" t="s">
        <v>311</v>
      </c>
      <c r="C119" s="175">
        <v>17976.686</v>
      </c>
      <c r="D119" s="175">
        <v>16010.552</v>
      </c>
      <c r="E119" s="175">
        <v>18389.491</v>
      </c>
      <c r="F119" s="83">
        <f t="shared" si="7"/>
        <v>0.015206992779969834</v>
      </c>
      <c r="G119" s="83">
        <v>0.021612325088354107</v>
      </c>
      <c r="J119" s="167"/>
      <c r="K119"/>
      <c r="L119"/>
      <c r="M119"/>
      <c r="N119"/>
      <c r="O119"/>
      <c r="P119"/>
      <c r="Q119"/>
      <c r="R119"/>
      <c r="S119"/>
      <c r="T119"/>
      <c r="U119"/>
    </row>
    <row r="120" spans="1:21" ht="15">
      <c r="A120" s="228"/>
      <c r="B120" s="22" t="s">
        <v>306</v>
      </c>
      <c r="C120" s="175">
        <v>20509.42</v>
      </c>
      <c r="D120" s="175">
        <v>20507.92</v>
      </c>
      <c r="E120" s="175">
        <v>16536.032</v>
      </c>
      <c r="F120" s="83">
        <f t="shared" si="7"/>
        <v>0.013674294695451337</v>
      </c>
      <c r="G120" s="83">
        <v>0.0476348295682043</v>
      </c>
      <c r="J120" s="167"/>
      <c r="K120"/>
      <c r="L120"/>
      <c r="M120"/>
      <c r="N120"/>
      <c r="O120"/>
      <c r="P120"/>
      <c r="Q120"/>
      <c r="R120"/>
      <c r="S120"/>
      <c r="T120"/>
      <c r="U120"/>
    </row>
    <row r="121" spans="1:21" ht="15.75">
      <c r="A121" s="228"/>
      <c r="B121" s="2" t="s">
        <v>315</v>
      </c>
      <c r="C121" s="175">
        <v>10659.729</v>
      </c>
      <c r="D121" s="175">
        <v>9250.271</v>
      </c>
      <c r="E121" s="175">
        <v>15486.418</v>
      </c>
      <c r="F121" s="83">
        <f t="shared" si="7"/>
        <v>0.01280632763101463</v>
      </c>
      <c r="G121" s="83">
        <v>0.05219305675087457</v>
      </c>
      <c r="J121" s="167"/>
      <c r="K121" s="185"/>
      <c r="L121" s="186"/>
      <c r="M121" s="186"/>
      <c r="N121" s="186"/>
      <c r="O121"/>
      <c r="P121"/>
      <c r="Q121"/>
      <c r="R121"/>
      <c r="S121"/>
      <c r="T121"/>
      <c r="U121"/>
    </row>
    <row r="122" spans="1:21" ht="12.75">
      <c r="A122" s="228"/>
      <c r="B122" s="2" t="s">
        <v>318</v>
      </c>
      <c r="C122" s="175">
        <v>740.199</v>
      </c>
      <c r="D122" s="175">
        <v>607.61</v>
      </c>
      <c r="E122" s="175">
        <v>3289.724</v>
      </c>
      <c r="F122" s="83">
        <f t="shared" si="7"/>
        <v>0.0027204020555051515</v>
      </c>
      <c r="G122" s="83">
        <v>0.10617233499685022</v>
      </c>
      <c r="J122" s="42"/>
      <c r="M122"/>
      <c r="N122"/>
      <c r="O122"/>
      <c r="P122"/>
      <c r="Q122"/>
      <c r="R122"/>
      <c r="S122"/>
      <c r="T122"/>
      <c r="U122"/>
    </row>
    <row r="123" spans="1:21" ht="15">
      <c r="A123" s="228"/>
      <c r="B123" s="22" t="s">
        <v>324</v>
      </c>
      <c r="C123" s="175">
        <v>5016.108</v>
      </c>
      <c r="D123" s="175">
        <v>4915.439</v>
      </c>
      <c r="E123" s="175">
        <v>2901.232</v>
      </c>
      <c r="F123" s="83">
        <f t="shared" si="7"/>
        <v>0.0023991427537073994</v>
      </c>
      <c r="G123" s="83">
        <v>0.07011267857033676</v>
      </c>
      <c r="J123" s="167"/>
      <c r="K123"/>
      <c r="L123"/>
      <c r="M123"/>
      <c r="N123"/>
      <c r="O123"/>
      <c r="P123"/>
      <c r="Q123"/>
      <c r="R123"/>
      <c r="S123"/>
      <c r="T123"/>
      <c r="U123"/>
    </row>
    <row r="124" spans="1:21" ht="15">
      <c r="A124" s="228"/>
      <c r="B124" s="22" t="s">
        <v>310</v>
      </c>
      <c r="C124" s="175">
        <v>3767.721</v>
      </c>
      <c r="D124" s="175">
        <v>3476.262</v>
      </c>
      <c r="E124" s="175">
        <v>2688.864</v>
      </c>
      <c r="F124" s="83">
        <f t="shared" si="7"/>
        <v>0.002223527308848342</v>
      </c>
      <c r="G124" s="83">
        <v>0.005465842919292022</v>
      </c>
      <c r="J124" s="167"/>
      <c r="K124"/>
      <c r="L124"/>
      <c r="M124"/>
      <c r="N124"/>
      <c r="O124"/>
      <c r="P124"/>
      <c r="Q124"/>
      <c r="R124"/>
      <c r="S124"/>
      <c r="T124"/>
      <c r="U124"/>
    </row>
    <row r="125" spans="1:21" ht="15">
      <c r="A125" s="228"/>
      <c r="B125" s="22" t="s">
        <v>181</v>
      </c>
      <c r="C125" s="175">
        <v>1581.465</v>
      </c>
      <c r="D125" s="175">
        <v>771.875</v>
      </c>
      <c r="E125" s="175">
        <v>2051.705</v>
      </c>
      <c r="F125" s="83">
        <f t="shared" si="7"/>
        <v>0.001696635492609774</v>
      </c>
      <c r="G125" s="83">
        <v>0.04426085915215885</v>
      </c>
      <c r="J125" s="167"/>
      <c r="K125"/>
      <c r="L125"/>
      <c r="M125"/>
      <c r="N125"/>
      <c r="O125"/>
      <c r="P125"/>
      <c r="Q125"/>
      <c r="R125"/>
      <c r="S125"/>
      <c r="T125"/>
      <c r="U125"/>
    </row>
    <row r="126" spans="1:21" ht="15">
      <c r="A126" s="228"/>
      <c r="B126" s="22" t="s">
        <v>182</v>
      </c>
      <c r="C126" s="175">
        <v>1103.377</v>
      </c>
      <c r="D126" s="175">
        <v>101.777</v>
      </c>
      <c r="E126" s="175">
        <v>1460.2</v>
      </c>
      <c r="F126" s="83">
        <f t="shared" si="7"/>
        <v>0.0012074967630866973</v>
      </c>
      <c r="G126" s="83">
        <v>0.010101304629634338</v>
      </c>
      <c r="J126" s="167"/>
      <c r="K126"/>
      <c r="L126"/>
      <c r="M126"/>
      <c r="N126"/>
      <c r="O126"/>
      <c r="P126"/>
      <c r="Q126"/>
      <c r="R126"/>
      <c r="S126"/>
      <c r="T126"/>
      <c r="U126"/>
    </row>
    <row r="127" spans="1:21" ht="15">
      <c r="A127" s="228"/>
      <c r="B127" s="22" t="s">
        <v>312</v>
      </c>
      <c r="C127" s="175">
        <v>866.554</v>
      </c>
      <c r="D127" s="175">
        <v>791.528</v>
      </c>
      <c r="E127" s="175">
        <v>794.396</v>
      </c>
      <c r="F127" s="83">
        <f t="shared" si="7"/>
        <v>0.0006569172706540336</v>
      </c>
      <c r="G127" s="83">
        <v>0.013447354518451516</v>
      </c>
      <c r="J127" s="167"/>
      <c r="K127"/>
      <c r="L127"/>
      <c r="M127"/>
      <c r="N127"/>
      <c r="O127"/>
      <c r="P127"/>
      <c r="Q127"/>
      <c r="R127"/>
      <c r="S127"/>
      <c r="T127"/>
      <c r="U127"/>
    </row>
    <row r="128" spans="1:21" ht="15">
      <c r="A128" s="228"/>
      <c r="B128" s="64" t="s">
        <v>175</v>
      </c>
      <c r="C128" s="176">
        <f>+C129-SUM(C114:C127)</f>
        <v>14728.350999999791</v>
      </c>
      <c r="D128" s="176">
        <f>+D129-SUM(D114:D127)</f>
        <v>12880.150999999954</v>
      </c>
      <c r="E128" s="176">
        <f>+E129-SUM(E114:E127)</f>
        <v>19783.971000000136</v>
      </c>
      <c r="F128" s="83">
        <f t="shared" si="7"/>
        <v>0.01636014309238546</v>
      </c>
      <c r="G128" s="83"/>
      <c r="J128" s="167"/>
      <c r="K128" s="63"/>
      <c r="L128"/>
      <c r="M128" s="63"/>
      <c r="N128" s="63"/>
      <c r="O128"/>
      <c r="P128" s="63"/>
      <c r="Q128"/>
      <c r="R128" s="63"/>
      <c r="S128" s="63"/>
      <c r="T128"/>
      <c r="U128" s="63"/>
    </row>
    <row r="129" spans="1:21" s="54" customFormat="1" ht="15">
      <c r="A129" s="230"/>
      <c r="B129" s="51" t="s">
        <v>178</v>
      </c>
      <c r="C129" s="52">
        <f>+'Exportacion_regional '!B15</f>
        <v>1151154.681</v>
      </c>
      <c r="D129" s="52">
        <f>+'Exportacion_regional '!C15</f>
        <v>1050526.186</v>
      </c>
      <c r="E129" s="52">
        <f>+'Exportacion_regional '!D15</f>
        <v>1209278.604</v>
      </c>
      <c r="F129" s="80">
        <f>SUM(F114:F128)</f>
        <v>1.0000000000000002</v>
      </c>
      <c r="G129" s="80"/>
      <c r="J129" s="167"/>
      <c r="K129"/>
      <c r="L129"/>
      <c r="M129"/>
      <c r="N129"/>
      <c r="O129"/>
      <c r="P129"/>
      <c r="Q129"/>
      <c r="R129"/>
      <c r="S129"/>
      <c r="T129"/>
      <c r="U129"/>
    </row>
    <row r="130" spans="1:21" s="94" customFormat="1" ht="15.75" customHeight="1">
      <c r="A130" s="223" t="s">
        <v>187</v>
      </c>
      <c r="B130" s="223"/>
      <c r="C130" s="223"/>
      <c r="D130" s="223"/>
      <c r="E130" s="223"/>
      <c r="F130" s="223"/>
      <c r="G130" s="213"/>
      <c r="J130" s="156"/>
      <c r="K130" s="68"/>
      <c r="L130" s="68"/>
      <c r="M130" s="68"/>
      <c r="N130" s="68"/>
      <c r="O130" s="68"/>
      <c r="P130" s="68"/>
      <c r="Q130" s="68"/>
      <c r="R130" s="68"/>
      <c r="S130" s="68"/>
      <c r="T130" s="68"/>
      <c r="U130" s="68"/>
    </row>
    <row r="131" spans="1:21" s="94" customFormat="1" ht="15.75" customHeight="1">
      <c r="A131" s="224" t="s">
        <v>186</v>
      </c>
      <c r="B131" s="224"/>
      <c r="C131" s="224"/>
      <c r="D131" s="224"/>
      <c r="E131" s="224"/>
      <c r="F131" s="224"/>
      <c r="G131" s="213"/>
      <c r="J131" s="156"/>
      <c r="K131" s="68"/>
      <c r="L131" s="68"/>
      <c r="M131" s="68"/>
      <c r="N131" s="68"/>
      <c r="O131" s="68"/>
      <c r="P131" s="68"/>
      <c r="Q131" s="68"/>
      <c r="R131" s="68"/>
      <c r="S131" s="68"/>
      <c r="T131" s="68"/>
      <c r="U131" s="68"/>
    </row>
    <row r="132" spans="1:21" s="94" customFormat="1" ht="15.75" customHeight="1">
      <c r="A132" s="224" t="s">
        <v>28</v>
      </c>
      <c r="B132" s="224"/>
      <c r="C132" s="224"/>
      <c r="D132" s="224"/>
      <c r="E132" s="224"/>
      <c r="F132" s="224"/>
      <c r="G132" s="213"/>
      <c r="J132" s="156"/>
      <c r="K132" s="68"/>
      <c r="L132" s="68"/>
      <c r="M132" s="68"/>
      <c r="N132" s="68"/>
      <c r="O132" s="68"/>
      <c r="P132" s="68"/>
      <c r="Q132" s="68"/>
      <c r="R132" s="68"/>
      <c r="S132" s="68"/>
      <c r="T132" s="68"/>
      <c r="U132" s="68"/>
    </row>
    <row r="133" spans="1:21" s="94" customFormat="1" ht="15.75" customHeight="1">
      <c r="A133" s="225"/>
      <c r="B133" s="225"/>
      <c r="C133" s="225"/>
      <c r="D133" s="225"/>
      <c r="E133" s="225"/>
      <c r="F133" s="225"/>
      <c r="G133" s="213"/>
      <c r="J133" s="156"/>
      <c r="K133" s="96"/>
      <c r="L133" s="68"/>
      <c r="M133" s="96"/>
      <c r="N133" s="96"/>
      <c r="O133" s="68"/>
      <c r="P133" s="96"/>
      <c r="Q133" s="68"/>
      <c r="R133" s="96"/>
      <c r="S133" s="96"/>
      <c r="T133" s="68"/>
      <c r="U133" s="96"/>
    </row>
    <row r="134" spans="1:21" s="5" customFormat="1" ht="12.75">
      <c r="A134" s="23" t="s">
        <v>29</v>
      </c>
      <c r="B134" s="1" t="s">
        <v>179</v>
      </c>
      <c r="C134" s="1">
        <v>2009</v>
      </c>
      <c r="D134" s="226" t="str">
        <f>+D5</f>
        <v>enero-noviembre</v>
      </c>
      <c r="E134" s="226"/>
      <c r="F134" s="27" t="s">
        <v>31</v>
      </c>
      <c r="G134" s="160" t="s">
        <v>191</v>
      </c>
      <c r="J134" s="155"/>
      <c r="K134" s="1"/>
      <c r="L134" s="1"/>
      <c r="M134" s="1"/>
      <c r="N134" s="1"/>
      <c r="O134" s="1"/>
      <c r="P134" s="1"/>
      <c r="Q134" s="1"/>
      <c r="R134" s="1"/>
      <c r="S134" s="1"/>
      <c r="T134" s="1"/>
      <c r="U134" s="1"/>
    </row>
    <row r="135" spans="1:21" s="5" customFormat="1" ht="12.75">
      <c r="A135" s="27"/>
      <c r="B135" s="27"/>
      <c r="C135" s="27"/>
      <c r="D135" s="27">
        <v>2009</v>
      </c>
      <c r="E135" s="25">
        <v>2010</v>
      </c>
      <c r="F135" s="49">
        <v>2010</v>
      </c>
      <c r="G135" s="27" t="str">
        <f>+G77</f>
        <v>ene-nov</v>
      </c>
      <c r="J135" s="155"/>
      <c r="K135" s="63"/>
      <c r="L135"/>
      <c r="M135" s="63"/>
      <c r="N135" s="63"/>
      <c r="O135"/>
      <c r="P135" s="63"/>
      <c r="Q135"/>
      <c r="R135" s="63"/>
      <c r="S135" s="63"/>
      <c r="T135"/>
      <c r="U135" s="63"/>
    </row>
    <row r="136" spans="1:21" s="54" customFormat="1" ht="15">
      <c r="A136" s="237" t="s">
        <v>340</v>
      </c>
      <c r="B136" s="22" t="s">
        <v>316</v>
      </c>
      <c r="C136" s="170">
        <v>1624689.382</v>
      </c>
      <c r="D136" s="170">
        <v>1469132.457</v>
      </c>
      <c r="E136" s="170">
        <v>1746043.348</v>
      </c>
      <c r="F136" s="83">
        <f aca="true" t="shared" si="8" ref="F136:F151">+E136/$E$152</f>
        <v>0.4809797403765735</v>
      </c>
      <c r="G136" s="83">
        <v>0.792919919698443</v>
      </c>
      <c r="J136" s="167"/>
      <c r="K136"/>
      <c r="L136"/>
      <c r="M136"/>
      <c r="N136"/>
      <c r="O136"/>
      <c r="P136"/>
      <c r="Q136"/>
      <c r="R136"/>
      <c r="S136"/>
      <c r="T136"/>
      <c r="U136"/>
    </row>
    <row r="137" spans="1:21" s="54" customFormat="1" ht="15">
      <c r="A137" s="228"/>
      <c r="B137" s="22" t="s">
        <v>311</v>
      </c>
      <c r="C137" s="170">
        <v>697304.798</v>
      </c>
      <c r="D137" s="170">
        <v>643647.261</v>
      </c>
      <c r="E137" s="170">
        <v>752735.518</v>
      </c>
      <c r="F137" s="83">
        <f t="shared" si="8"/>
        <v>0.2073548371147688</v>
      </c>
      <c r="G137" s="83">
        <v>0.8846555198600453</v>
      </c>
      <c r="J137" s="167"/>
      <c r="K137"/>
      <c r="L137"/>
      <c r="M137"/>
      <c r="N137"/>
      <c r="O137"/>
      <c r="P137"/>
      <c r="Q137"/>
      <c r="R137"/>
      <c r="S137"/>
      <c r="T137"/>
      <c r="U137"/>
    </row>
    <row r="138" spans="1:21" s="54" customFormat="1" ht="15">
      <c r="A138" s="228"/>
      <c r="B138" s="22" t="s">
        <v>310</v>
      </c>
      <c r="C138" s="170">
        <v>417333.497</v>
      </c>
      <c r="D138" s="170">
        <v>382130.628</v>
      </c>
      <c r="E138" s="170">
        <v>476119.745</v>
      </c>
      <c r="F138" s="83">
        <f t="shared" si="8"/>
        <v>0.13115593699353012</v>
      </c>
      <c r="G138" s="83">
        <v>0.9678420838478157</v>
      </c>
      <c r="J138" s="167"/>
      <c r="K138"/>
      <c r="L138"/>
      <c r="M138"/>
      <c r="N138"/>
      <c r="O138"/>
      <c r="P138"/>
      <c r="Q138"/>
      <c r="R138"/>
      <c r="S138"/>
      <c r="T138"/>
      <c r="U138"/>
    </row>
    <row r="139" spans="1:21" s="54" customFormat="1" ht="15">
      <c r="A139" s="228"/>
      <c r="B139" s="22" t="s">
        <v>323</v>
      </c>
      <c r="C139" s="170">
        <v>141261.503</v>
      </c>
      <c r="D139" s="170">
        <v>128210.283</v>
      </c>
      <c r="E139" s="170">
        <v>181538.716</v>
      </c>
      <c r="F139" s="83">
        <f t="shared" si="8"/>
        <v>0.05000817682447166</v>
      </c>
      <c r="G139" s="83">
        <v>0.6243320375468803</v>
      </c>
      <c r="J139" s="187"/>
      <c r="K139" s="187"/>
      <c r="L139"/>
      <c r="M139"/>
      <c r="N139"/>
      <c r="O139"/>
      <c r="P139"/>
      <c r="Q139"/>
      <c r="R139"/>
      <c r="S139"/>
      <c r="T139"/>
      <c r="U139"/>
    </row>
    <row r="140" spans="1:21" s="54" customFormat="1" ht="15">
      <c r="A140" s="228"/>
      <c r="B140" s="22" t="s">
        <v>308</v>
      </c>
      <c r="C140" s="170">
        <v>128821.978</v>
      </c>
      <c r="D140" s="170">
        <v>123019.348</v>
      </c>
      <c r="E140" s="170">
        <v>102342.482</v>
      </c>
      <c r="F140" s="83">
        <f t="shared" si="8"/>
        <v>0.028192118184372904</v>
      </c>
      <c r="G140" s="83">
        <v>0.12284684422411356</v>
      </c>
      <c r="J140" s="167"/>
      <c r="K140"/>
      <c r="L140"/>
      <c r="M140"/>
      <c r="N140"/>
      <c r="O140"/>
      <c r="P140"/>
      <c r="Q140"/>
      <c r="R140"/>
      <c r="S140"/>
      <c r="T140"/>
      <c r="U140"/>
    </row>
    <row r="141" spans="1:21" s="54" customFormat="1" ht="15">
      <c r="A141" s="228"/>
      <c r="B141" s="22" t="s">
        <v>307</v>
      </c>
      <c r="C141" s="170">
        <v>43421.212</v>
      </c>
      <c r="D141" s="170">
        <v>41651.164</v>
      </c>
      <c r="E141" s="170">
        <v>78298.488</v>
      </c>
      <c r="F141" s="83">
        <f t="shared" si="8"/>
        <v>0.02156875799976889</v>
      </c>
      <c r="G141" s="83">
        <v>0.02519701224393966</v>
      </c>
      <c r="J141" s="167"/>
      <c r="K141"/>
      <c r="L141"/>
      <c r="M141"/>
      <c r="N141"/>
      <c r="O141"/>
      <c r="P141"/>
      <c r="Q141"/>
      <c r="R141"/>
      <c r="S141"/>
      <c r="T141"/>
      <c r="U141"/>
    </row>
    <row r="142" spans="1:21" s="54" customFormat="1" ht="15">
      <c r="A142" s="228"/>
      <c r="B142" s="22" t="s">
        <v>182</v>
      </c>
      <c r="C142" s="170">
        <v>43324.775</v>
      </c>
      <c r="D142" s="170">
        <v>40297.667</v>
      </c>
      <c r="E142" s="170">
        <v>55321.546</v>
      </c>
      <c r="F142" s="83">
        <f t="shared" si="8"/>
        <v>0.015239336905804396</v>
      </c>
      <c r="G142" s="83">
        <v>0.3827008551762286</v>
      </c>
      <c r="J142" s="167"/>
      <c r="K142"/>
      <c r="L142"/>
      <c r="M142"/>
      <c r="N142"/>
      <c r="O142"/>
      <c r="P142"/>
      <c r="Q142"/>
      <c r="R142"/>
      <c r="S142"/>
      <c r="T142"/>
      <c r="U142"/>
    </row>
    <row r="143" spans="1:21" s="54" customFormat="1" ht="15">
      <c r="A143" s="228"/>
      <c r="B143" s="22" t="s">
        <v>306</v>
      </c>
      <c r="C143" s="170">
        <v>17150.406</v>
      </c>
      <c r="D143" s="170">
        <v>17122.168</v>
      </c>
      <c r="E143" s="170">
        <v>15621.21</v>
      </c>
      <c r="F143" s="83">
        <f t="shared" si="8"/>
        <v>0.004303149482957701</v>
      </c>
      <c r="G143" s="83">
        <v>0.044999530479810916</v>
      </c>
      <c r="J143" s="167"/>
      <c r="K143"/>
      <c r="L143"/>
      <c r="M143"/>
      <c r="N143"/>
      <c r="O143"/>
      <c r="P143"/>
      <c r="Q143"/>
      <c r="R143"/>
      <c r="S143"/>
      <c r="T143"/>
      <c r="U143"/>
    </row>
    <row r="144" spans="1:21" s="54" customFormat="1" ht="15">
      <c r="A144" s="228"/>
      <c r="B144" s="22" t="s">
        <v>320</v>
      </c>
      <c r="C144" s="170">
        <v>15450.113</v>
      </c>
      <c r="D144" s="170">
        <v>13793.032</v>
      </c>
      <c r="E144" s="170">
        <v>13559.95</v>
      </c>
      <c r="F144" s="83">
        <f t="shared" si="8"/>
        <v>0.0037353375206806826</v>
      </c>
      <c r="G144" s="83">
        <v>0.08918046917636384</v>
      </c>
      <c r="J144" s="167"/>
      <c r="K144"/>
      <c r="L144"/>
      <c r="M144"/>
      <c r="N144"/>
      <c r="O144"/>
      <c r="P144"/>
      <c r="Q144"/>
      <c r="R144"/>
      <c r="S144"/>
      <c r="T144"/>
      <c r="U144"/>
    </row>
    <row r="145" spans="1:21" s="54" customFormat="1" ht="15">
      <c r="A145" s="228"/>
      <c r="B145" s="22" t="s">
        <v>181</v>
      </c>
      <c r="C145" s="170">
        <v>6063.16</v>
      </c>
      <c r="D145" s="170">
        <v>3404.086</v>
      </c>
      <c r="E145" s="170">
        <v>4782.632</v>
      </c>
      <c r="F145" s="83">
        <f t="shared" si="8"/>
        <v>0.001317463910796728</v>
      </c>
      <c r="G145" s="83">
        <v>0.103174384879214</v>
      </c>
      <c r="J145" s="167"/>
      <c r="K145"/>
      <c r="L145"/>
      <c r="M145"/>
      <c r="N145"/>
      <c r="O145"/>
      <c r="P145"/>
      <c r="Q145"/>
      <c r="R145"/>
      <c r="S145"/>
      <c r="T145"/>
      <c r="U145"/>
    </row>
    <row r="146" spans="1:21" s="54" customFormat="1" ht="15">
      <c r="A146" s="228"/>
      <c r="B146" s="93" t="s">
        <v>318</v>
      </c>
      <c r="C146" s="170">
        <v>9186.515</v>
      </c>
      <c r="D146" s="170">
        <v>9014.599</v>
      </c>
      <c r="E146" s="170">
        <v>3954.842</v>
      </c>
      <c r="F146" s="83">
        <f t="shared" si="8"/>
        <v>0.0010894339367743856</v>
      </c>
      <c r="G146" s="83">
        <v>0.1276383093790279</v>
      </c>
      <c r="J146" s="188"/>
      <c r="K146" s="188"/>
      <c r="L146"/>
      <c r="M146"/>
      <c r="N146"/>
      <c r="O146"/>
      <c r="P146"/>
      <c r="Q146"/>
      <c r="R146"/>
      <c r="S146"/>
      <c r="T146"/>
      <c r="U146"/>
    </row>
    <row r="147" spans="1:21" s="54" customFormat="1" ht="15">
      <c r="A147" s="228"/>
      <c r="B147" s="22" t="s">
        <v>326</v>
      </c>
      <c r="C147" s="170">
        <v>1113.122</v>
      </c>
      <c r="D147" s="170">
        <v>922.842</v>
      </c>
      <c r="E147" s="170">
        <v>2931.561</v>
      </c>
      <c r="F147" s="83">
        <f t="shared" si="8"/>
        <v>0.0008075523727937184</v>
      </c>
      <c r="G147" s="83">
        <v>0.8291392178224879</v>
      </c>
      <c r="J147" s="167"/>
      <c r="K147"/>
      <c r="L147"/>
      <c r="M147"/>
      <c r="N147"/>
      <c r="O147"/>
      <c r="P147"/>
      <c r="Q147"/>
      <c r="R147"/>
      <c r="S147"/>
      <c r="T147"/>
      <c r="U147"/>
    </row>
    <row r="148" spans="1:21" s="54" customFormat="1" ht="15">
      <c r="A148" s="228"/>
      <c r="B148" s="22" t="s">
        <v>284</v>
      </c>
      <c r="C148" s="170">
        <v>1396.125</v>
      </c>
      <c r="D148" s="170">
        <v>1396.125</v>
      </c>
      <c r="E148" s="170">
        <v>2489.426</v>
      </c>
      <c r="F148" s="83">
        <f t="shared" si="8"/>
        <v>0.0006857581586036842</v>
      </c>
      <c r="G148" s="83">
        <v>0.08759252554403454</v>
      </c>
      <c r="J148" s="167"/>
      <c r="K148"/>
      <c r="L148"/>
      <c r="M148"/>
      <c r="N148"/>
      <c r="O148"/>
      <c r="P148"/>
      <c r="Q148"/>
      <c r="R148"/>
      <c r="S148"/>
      <c r="T148"/>
      <c r="U148"/>
    </row>
    <row r="149" spans="1:21" s="54" customFormat="1" ht="15">
      <c r="A149" s="228"/>
      <c r="B149" s="22" t="s">
        <v>180</v>
      </c>
      <c r="C149" s="170">
        <v>908.081</v>
      </c>
      <c r="D149" s="170">
        <v>795.582</v>
      </c>
      <c r="E149" s="170">
        <v>1834.257</v>
      </c>
      <c r="F149" s="83">
        <f t="shared" si="8"/>
        <v>0.0005052798125856796</v>
      </c>
      <c r="G149" s="83">
        <v>0.001287078244330398</v>
      </c>
      <c r="J149" s="189"/>
      <c r="K149" s="189"/>
      <c r="L149"/>
      <c r="M149"/>
      <c r="N149"/>
      <c r="O149"/>
      <c r="P149"/>
      <c r="Q149"/>
      <c r="R149"/>
      <c r="S149"/>
      <c r="T149"/>
      <c r="U149"/>
    </row>
    <row r="150" spans="1:21" s="54" customFormat="1" ht="15">
      <c r="A150" s="228"/>
      <c r="B150" s="22" t="s">
        <v>325</v>
      </c>
      <c r="C150" s="170">
        <v>19.418</v>
      </c>
      <c r="D150" s="170">
        <v>1.224</v>
      </c>
      <c r="E150" s="170">
        <v>1429.543</v>
      </c>
      <c r="F150" s="83">
        <f t="shared" si="8"/>
        <v>0.0003937939008127924</v>
      </c>
      <c r="G150" s="83">
        <v>0.08461162390835349</v>
      </c>
      <c r="J150" s="167"/>
      <c r="K150"/>
      <c r="L150"/>
      <c r="M150"/>
      <c r="N150"/>
      <c r="O150"/>
      <c r="P150"/>
      <c r="Q150"/>
      <c r="R150"/>
      <c r="S150"/>
      <c r="T150"/>
      <c r="U150"/>
    </row>
    <row r="151" spans="1:21" s="54" customFormat="1" ht="15">
      <c r="A151" s="228"/>
      <c r="B151" s="93" t="s">
        <v>175</v>
      </c>
      <c r="C151" s="170">
        <f>+C152-SUM(C136:C150)</f>
        <v>217810.9400000004</v>
      </c>
      <c r="D151" s="170">
        <f>+D152-SUM(D136:D150)</f>
        <v>202760.27600000007</v>
      </c>
      <c r="E151" s="170">
        <f>+E152-SUM(E136:E150)</f>
        <v>191177.38899999904</v>
      </c>
      <c r="F151" s="83">
        <f t="shared" si="8"/>
        <v>0.05266332650470413</v>
      </c>
      <c r="G151" s="83"/>
      <c r="J151" s="167"/>
      <c r="K151"/>
      <c r="L151"/>
      <c r="M151"/>
      <c r="N151"/>
      <c r="O151"/>
      <c r="P151"/>
      <c r="Q151"/>
      <c r="R151"/>
      <c r="S151"/>
      <c r="T151"/>
      <c r="U151"/>
    </row>
    <row r="152" spans="1:21" s="54" customFormat="1" ht="15">
      <c r="A152" s="243"/>
      <c r="B152" s="51" t="s">
        <v>178</v>
      </c>
      <c r="C152" s="52">
        <f>+'Exportacion_regional '!B16</f>
        <v>3365255.025</v>
      </c>
      <c r="D152" s="52">
        <f>+'Exportacion_regional '!C16</f>
        <v>3077298.742</v>
      </c>
      <c r="E152" s="52">
        <f>+'Exportacion_regional '!D16</f>
        <v>3630180.653</v>
      </c>
      <c r="F152" s="80">
        <f>SUM(F136:F151)</f>
        <v>0.9999999999999999</v>
      </c>
      <c r="G152" s="80"/>
      <c r="J152" s="167"/>
      <c r="K152"/>
      <c r="L152"/>
      <c r="M152"/>
      <c r="N152"/>
      <c r="O152"/>
      <c r="P152"/>
      <c r="Q152"/>
      <c r="R152"/>
      <c r="S152"/>
      <c r="T152"/>
      <c r="U152"/>
    </row>
    <row r="153" spans="1:21" s="54" customFormat="1" ht="15">
      <c r="A153" s="237" t="s">
        <v>305</v>
      </c>
      <c r="B153" s="22" t="s">
        <v>316</v>
      </c>
      <c r="C153" s="170">
        <v>215008.111</v>
      </c>
      <c r="D153" s="170">
        <v>193322.065</v>
      </c>
      <c r="E153" s="170">
        <v>284736.087</v>
      </c>
      <c r="F153" s="83">
        <f aca="true" t="shared" si="9" ref="F153:F166">+E153/$E$167</f>
        <v>0.6824037801940651</v>
      </c>
      <c r="G153" s="83">
        <v>0.1293054467965528</v>
      </c>
      <c r="J153" s="167"/>
      <c r="K153"/>
      <c r="L153"/>
      <c r="M153"/>
      <c r="N153"/>
      <c r="O153"/>
      <c r="P153"/>
      <c r="Q153"/>
      <c r="R153"/>
      <c r="S153"/>
      <c r="T153"/>
      <c r="U153"/>
    </row>
    <row r="154" spans="1:21" s="54" customFormat="1" ht="15">
      <c r="A154" s="228"/>
      <c r="B154" s="22" t="s">
        <v>307</v>
      </c>
      <c r="C154" s="170">
        <v>33854.092</v>
      </c>
      <c r="D154" s="170">
        <v>33524.533</v>
      </c>
      <c r="E154" s="170">
        <v>45886.361</v>
      </c>
      <c r="F154" s="83">
        <f t="shared" si="9"/>
        <v>0.10997210271330841</v>
      </c>
      <c r="G154" s="83">
        <v>0.014766558454447234</v>
      </c>
      <c r="J154" s="167"/>
      <c r="K154"/>
      <c r="L154"/>
      <c r="M154"/>
      <c r="N154"/>
      <c r="O154"/>
      <c r="P154"/>
      <c r="Q154"/>
      <c r="R154"/>
      <c r="S154"/>
      <c r="T154"/>
      <c r="U154"/>
    </row>
    <row r="155" spans="1:21" s="54" customFormat="1" ht="15">
      <c r="A155" s="228"/>
      <c r="B155" s="22" t="s">
        <v>311</v>
      </c>
      <c r="C155" s="170">
        <v>26454.732</v>
      </c>
      <c r="D155" s="170">
        <v>24324.555</v>
      </c>
      <c r="E155" s="170">
        <v>24546.567</v>
      </c>
      <c r="F155" s="83">
        <f t="shared" si="9"/>
        <v>0.05882875714165058</v>
      </c>
      <c r="G155" s="83">
        <v>0.028848454033179326</v>
      </c>
      <c r="J155" s="167"/>
      <c r="K155"/>
      <c r="L155"/>
      <c r="M155"/>
      <c r="N155"/>
      <c r="O155"/>
      <c r="P155"/>
      <c r="Q155"/>
      <c r="R155"/>
      <c r="S155"/>
      <c r="T155"/>
      <c r="U155"/>
    </row>
    <row r="156" spans="1:21" s="54" customFormat="1" ht="15">
      <c r="A156" s="228"/>
      <c r="B156" s="22" t="s">
        <v>181</v>
      </c>
      <c r="C156" s="170">
        <v>9978.353</v>
      </c>
      <c r="D156" s="170">
        <v>9022.597</v>
      </c>
      <c r="E156" s="170">
        <v>14258.744</v>
      </c>
      <c r="F156" s="83">
        <f t="shared" si="9"/>
        <v>0.03417276998127549</v>
      </c>
      <c r="G156" s="83">
        <v>0.3075999034318726</v>
      </c>
      <c r="J156" s="167"/>
      <c r="K156"/>
      <c r="L156"/>
      <c r="M156"/>
      <c r="N156"/>
      <c r="O156"/>
      <c r="P156"/>
      <c r="Q156"/>
      <c r="R156"/>
      <c r="S156"/>
      <c r="T156"/>
      <c r="U156"/>
    </row>
    <row r="157" spans="1:21" s="54" customFormat="1" ht="15">
      <c r="A157" s="228"/>
      <c r="B157" s="22" t="s">
        <v>318</v>
      </c>
      <c r="C157" s="170">
        <v>4994.056</v>
      </c>
      <c r="D157" s="170">
        <v>4858.833</v>
      </c>
      <c r="E157" s="170">
        <v>9298.519</v>
      </c>
      <c r="F157" s="83">
        <f t="shared" si="9"/>
        <v>0.02228500286936351</v>
      </c>
      <c r="G157" s="83">
        <v>0.3000997877762927</v>
      </c>
      <c r="J157" s="167"/>
      <c r="K157"/>
      <c r="L157"/>
      <c r="M157"/>
      <c r="N157"/>
      <c r="O157"/>
      <c r="P157"/>
      <c r="Q157"/>
      <c r="R157"/>
      <c r="S157"/>
      <c r="T157"/>
      <c r="U157"/>
    </row>
    <row r="158" spans="1:21" s="54" customFormat="1" ht="15">
      <c r="A158" s="228"/>
      <c r="B158" s="22" t="s">
        <v>306</v>
      </c>
      <c r="C158" s="170">
        <v>13266.585</v>
      </c>
      <c r="D158" s="170">
        <v>13236.945</v>
      </c>
      <c r="E158" s="170">
        <v>7504.277</v>
      </c>
      <c r="F158" s="83">
        <f t="shared" si="9"/>
        <v>0.017984889257902103</v>
      </c>
      <c r="G158" s="83">
        <v>0.021617335762751034</v>
      </c>
      <c r="J158" s="167"/>
      <c r="K158"/>
      <c r="L158"/>
      <c r="M158"/>
      <c r="N158"/>
      <c r="O158"/>
      <c r="P158"/>
      <c r="Q158"/>
      <c r="R158"/>
      <c r="S158"/>
      <c r="T158"/>
      <c r="U158"/>
    </row>
    <row r="159" spans="1:21" s="54" customFormat="1" ht="15">
      <c r="A159" s="228"/>
      <c r="B159" s="22" t="s">
        <v>182</v>
      </c>
      <c r="C159" s="170">
        <v>11495.6</v>
      </c>
      <c r="D159" s="170">
        <v>10174.295</v>
      </c>
      <c r="E159" s="170">
        <v>7085.129</v>
      </c>
      <c r="F159" s="83">
        <f t="shared" si="9"/>
        <v>0.016980351397336568</v>
      </c>
      <c r="G159" s="83">
        <v>0.04901318063912923</v>
      </c>
      <c r="J159" s="167"/>
      <c r="K159"/>
      <c r="L159"/>
      <c r="M159"/>
      <c r="N159"/>
      <c r="O159"/>
      <c r="P159"/>
      <c r="Q159"/>
      <c r="R159"/>
      <c r="S159"/>
      <c r="T159"/>
      <c r="U159"/>
    </row>
    <row r="160" spans="1:21" ht="15">
      <c r="A160" s="228"/>
      <c r="B160" s="5" t="s">
        <v>310</v>
      </c>
      <c r="C160" s="153">
        <v>3315.677</v>
      </c>
      <c r="D160" s="153">
        <v>2972.555</v>
      </c>
      <c r="E160" s="153">
        <v>5409.679</v>
      </c>
      <c r="F160" s="83">
        <f t="shared" si="9"/>
        <v>0.012964936893427387</v>
      </c>
      <c r="G160" s="83">
        <v>0.010996634882906961</v>
      </c>
      <c r="J160" s="167"/>
      <c r="K160"/>
      <c r="L160"/>
      <c r="M160"/>
      <c r="N160"/>
      <c r="O160"/>
      <c r="P160"/>
      <c r="Q160"/>
      <c r="R160"/>
      <c r="S160"/>
      <c r="T160"/>
      <c r="U160"/>
    </row>
    <row r="161" spans="1:21" ht="15">
      <c r="A161" s="228"/>
      <c r="B161" s="5" t="s">
        <v>325</v>
      </c>
      <c r="C161" s="153">
        <v>2809.387</v>
      </c>
      <c r="D161" s="153">
        <v>2465.079</v>
      </c>
      <c r="E161" s="153">
        <v>3917.443</v>
      </c>
      <c r="F161" s="83">
        <f t="shared" si="9"/>
        <v>0.009388616455541792</v>
      </c>
      <c r="G161" s="83">
        <v>0.23186515816482053</v>
      </c>
      <c r="J161" s="190"/>
      <c r="K161" s="190"/>
      <c r="L161"/>
      <c r="M161"/>
      <c r="N161"/>
      <c r="O161"/>
      <c r="P161"/>
      <c r="Q161"/>
      <c r="R161"/>
      <c r="S161"/>
      <c r="T161"/>
      <c r="U161"/>
    </row>
    <row r="162" spans="1:21" ht="15">
      <c r="A162" s="228"/>
      <c r="B162" s="5" t="s">
        <v>308</v>
      </c>
      <c r="C162" s="153">
        <v>942.522</v>
      </c>
      <c r="D162" s="153">
        <v>942.522</v>
      </c>
      <c r="E162" s="153">
        <v>1700.322</v>
      </c>
      <c r="F162" s="83">
        <f t="shared" si="9"/>
        <v>0.004075023199806539</v>
      </c>
      <c r="G162" s="83">
        <v>0.0020409822762050387</v>
      </c>
      <c r="J162" s="167"/>
      <c r="K162"/>
      <c r="L162"/>
      <c r="M162"/>
      <c r="N162"/>
      <c r="O162"/>
      <c r="P162"/>
      <c r="Q162"/>
      <c r="R162"/>
      <c r="S162"/>
      <c r="T162"/>
      <c r="U162"/>
    </row>
    <row r="163" spans="1:21" ht="15">
      <c r="A163" s="228"/>
      <c r="B163" s="5" t="s">
        <v>284</v>
      </c>
      <c r="C163" s="153">
        <v>1937.902</v>
      </c>
      <c r="D163" s="153">
        <v>1937.902</v>
      </c>
      <c r="E163" s="153">
        <v>1496.341</v>
      </c>
      <c r="F163" s="83">
        <f t="shared" si="9"/>
        <v>0.0035861585569214047</v>
      </c>
      <c r="G163" s="83">
        <v>0.05265000336024697</v>
      </c>
      <c r="J163" s="167"/>
      <c r="K163"/>
      <c r="L163"/>
      <c r="M163"/>
      <c r="N163"/>
      <c r="O163"/>
      <c r="P163"/>
      <c r="Q163"/>
      <c r="R163"/>
      <c r="S163"/>
      <c r="T163"/>
      <c r="U163"/>
    </row>
    <row r="164" spans="1:21" ht="15">
      <c r="A164" s="228"/>
      <c r="B164" s="5" t="s">
        <v>319</v>
      </c>
      <c r="C164" s="153">
        <v>909.948</v>
      </c>
      <c r="D164" s="153">
        <v>898.628</v>
      </c>
      <c r="E164" s="153">
        <v>988.889</v>
      </c>
      <c r="F164" s="83">
        <f t="shared" si="9"/>
        <v>0.0023699896943246567</v>
      </c>
      <c r="G164" s="83">
        <v>0.04091136932525815</v>
      </c>
      <c r="J164" s="167"/>
      <c r="K164" s="63"/>
      <c r="L164"/>
      <c r="M164" s="63"/>
      <c r="N164" s="63"/>
      <c r="O164"/>
      <c r="P164" s="63"/>
      <c r="Q164"/>
      <c r="R164" s="63"/>
      <c r="S164" s="63"/>
      <c r="T164"/>
      <c r="U164" s="63"/>
    </row>
    <row r="165" spans="1:21" ht="15">
      <c r="A165" s="228"/>
      <c r="B165" s="5" t="s">
        <v>180</v>
      </c>
      <c r="C165" s="153">
        <v>214.253</v>
      </c>
      <c r="D165" s="153">
        <v>214.253</v>
      </c>
      <c r="E165" s="153">
        <v>247.381</v>
      </c>
      <c r="F165" s="83">
        <f t="shared" si="9"/>
        <v>0.0005928778867716477</v>
      </c>
      <c r="G165" s="83">
        <v>0.00017358456484598296</v>
      </c>
      <c r="J165" s="191"/>
      <c r="K165" s="191"/>
      <c r="L165"/>
      <c r="M165" s="63"/>
      <c r="N165" s="63"/>
      <c r="O165"/>
      <c r="P165" s="63"/>
      <c r="Q165"/>
      <c r="R165" s="63"/>
      <c r="S165" s="63"/>
      <c r="T165"/>
      <c r="U165" s="63"/>
    </row>
    <row r="166" spans="1:21" ht="15">
      <c r="A166" s="228"/>
      <c r="B166" t="s">
        <v>175</v>
      </c>
      <c r="C166" s="177">
        <f>+C167-SUM(C153:C165)</f>
        <v>15100.609999999986</v>
      </c>
      <c r="D166" s="177">
        <f>+D167-SUM(D153:D165)</f>
        <v>14658.631999999925</v>
      </c>
      <c r="E166" s="177">
        <f>+E167-SUM(E153:E165)</f>
        <v>10178.81799999997</v>
      </c>
      <c r="F166" s="83">
        <f t="shared" si="9"/>
        <v>0.024394743758304766</v>
      </c>
      <c r="G166" s="83"/>
      <c r="J166" s="167"/>
      <c r="K166" s="1"/>
      <c r="L166" s="1"/>
      <c r="M166" s="1"/>
      <c r="N166" s="1"/>
      <c r="O166" s="1"/>
      <c r="P166" s="1"/>
      <c r="Q166" s="1"/>
      <c r="R166" s="1"/>
      <c r="S166" s="1"/>
      <c r="T166" s="1"/>
      <c r="U166" s="1"/>
    </row>
    <row r="167" spans="1:21" s="54" customFormat="1" ht="15">
      <c r="A167" s="243"/>
      <c r="B167" s="51" t="s">
        <v>178</v>
      </c>
      <c r="C167" s="52">
        <f>+'Exportacion_regional '!B17</f>
        <v>340281.828</v>
      </c>
      <c r="D167" s="52">
        <f>+'Exportacion_regional '!C17</f>
        <v>312553.394</v>
      </c>
      <c r="E167" s="52">
        <f>+'Exportacion_regional '!D17</f>
        <v>417254.557</v>
      </c>
      <c r="F167" s="80">
        <f>SUM(F153:F166)</f>
        <v>1</v>
      </c>
      <c r="G167" s="80"/>
      <c r="J167" s="167"/>
      <c r="K167" s="63"/>
      <c r="L167"/>
      <c r="M167" s="63"/>
      <c r="N167" s="63"/>
      <c r="O167"/>
      <c r="P167" s="63"/>
      <c r="Q167"/>
      <c r="R167" s="63"/>
      <c r="S167" s="63"/>
      <c r="T167"/>
      <c r="U167" s="63"/>
    </row>
    <row r="168" spans="1:21" s="5" customFormat="1" ht="12.75">
      <c r="A168" s="238" t="s">
        <v>341</v>
      </c>
      <c r="B168" t="s">
        <v>323</v>
      </c>
      <c r="C168" s="154">
        <v>12589.549</v>
      </c>
      <c r="D168" s="154">
        <v>9510.669</v>
      </c>
      <c r="E168" s="154">
        <v>8408.897</v>
      </c>
      <c r="F168" s="81">
        <f aca="true" t="shared" si="10" ref="F168:F176">+E168/$E$177</f>
        <v>0.5656073937071859</v>
      </c>
      <c r="G168" s="81">
        <v>0.02891914139974335</v>
      </c>
      <c r="J168" s="155"/>
      <c r="K168" s="63"/>
      <c r="L168"/>
      <c r="M168" s="63"/>
      <c r="N168" s="63"/>
      <c r="O168"/>
      <c r="P168" s="63"/>
      <c r="Q168"/>
      <c r="R168" s="63"/>
      <c r="S168" s="63"/>
      <c r="T168"/>
      <c r="U168" s="63"/>
    </row>
    <row r="169" spans="1:21" ht="15">
      <c r="A169" s="234"/>
      <c r="B169" t="s">
        <v>311</v>
      </c>
      <c r="C169" s="154">
        <v>4148.306</v>
      </c>
      <c r="D169" s="154">
        <v>3775</v>
      </c>
      <c r="E169" s="154">
        <v>2672.786</v>
      </c>
      <c r="F169" s="81">
        <f t="shared" si="10"/>
        <v>0.1797795267794402</v>
      </c>
      <c r="G169" s="81">
        <v>0.0031412027621428792</v>
      </c>
      <c r="J169" s="167"/>
      <c r="K169"/>
      <c r="L169"/>
      <c r="M169"/>
      <c r="N169"/>
      <c r="O169"/>
      <c r="P169"/>
      <c r="Q169"/>
      <c r="R169"/>
      <c r="S169"/>
      <c r="T169"/>
      <c r="U169"/>
    </row>
    <row r="170" spans="1:21" ht="15">
      <c r="A170" s="234"/>
      <c r="B170" s="5" t="s">
        <v>307</v>
      </c>
      <c r="C170" s="154">
        <v>184.213</v>
      </c>
      <c r="D170" s="154">
        <v>184.213</v>
      </c>
      <c r="E170" s="154">
        <v>1660.538</v>
      </c>
      <c r="F170" s="81">
        <f t="shared" si="10"/>
        <v>0.11169271907263735</v>
      </c>
      <c r="G170" s="81">
        <v>0.0005343729794313152</v>
      </c>
      <c r="J170" s="167"/>
      <c r="K170"/>
      <c r="L170"/>
      <c r="M170"/>
      <c r="N170"/>
      <c r="O170"/>
      <c r="P170"/>
      <c r="Q170"/>
      <c r="R170"/>
      <c r="S170"/>
      <c r="T170"/>
      <c r="U170"/>
    </row>
    <row r="171" spans="1:21" ht="15">
      <c r="A171" s="234"/>
      <c r="B171" s="5" t="s">
        <v>284</v>
      </c>
      <c r="C171" s="154">
        <v>0</v>
      </c>
      <c r="D171" s="154">
        <v>0</v>
      </c>
      <c r="E171" s="154">
        <v>806.024</v>
      </c>
      <c r="F171" s="81">
        <f t="shared" si="10"/>
        <v>0.054215568808303964</v>
      </c>
      <c r="G171" s="81">
        <v>0.02836062522408977</v>
      </c>
      <c r="J171" s="167"/>
      <c r="K171"/>
      <c r="L171"/>
      <c r="M171"/>
      <c r="N171"/>
      <c r="O171"/>
      <c r="P171"/>
      <c r="Q171"/>
      <c r="R171"/>
      <c r="S171"/>
      <c r="T171"/>
      <c r="U171"/>
    </row>
    <row r="172" spans="1:21" ht="15">
      <c r="A172" s="234"/>
      <c r="B172" s="5" t="s">
        <v>310</v>
      </c>
      <c r="C172" s="154">
        <v>559.073</v>
      </c>
      <c r="D172" s="154">
        <v>549.765</v>
      </c>
      <c r="E172" s="154">
        <v>631.472</v>
      </c>
      <c r="F172" s="81">
        <f t="shared" si="10"/>
        <v>0.04247468272224812</v>
      </c>
      <c r="G172" s="81">
        <v>0.0012836375361234972</v>
      </c>
      <c r="J172" s="167"/>
      <c r="K172"/>
      <c r="L172"/>
      <c r="M172"/>
      <c r="N172"/>
      <c r="O172"/>
      <c r="P172"/>
      <c r="Q172"/>
      <c r="R172"/>
      <c r="S172"/>
      <c r="T172"/>
      <c r="U172"/>
    </row>
    <row r="173" spans="1:21" ht="15">
      <c r="A173" s="234"/>
      <c r="B173" s="5" t="s">
        <v>318</v>
      </c>
      <c r="C173" s="154">
        <v>0</v>
      </c>
      <c r="D173" s="154">
        <v>0</v>
      </c>
      <c r="E173" s="154">
        <v>342.673</v>
      </c>
      <c r="F173" s="81">
        <f t="shared" si="10"/>
        <v>0.023049204006639932</v>
      </c>
      <c r="G173" s="81">
        <v>0.01105940575877358</v>
      </c>
      <c r="J173" s="167"/>
      <c r="K173"/>
      <c r="L173"/>
      <c r="M173"/>
      <c r="N173"/>
      <c r="O173"/>
      <c r="P173"/>
      <c r="Q173"/>
      <c r="R173"/>
      <c r="S173"/>
      <c r="T173"/>
      <c r="U173"/>
    </row>
    <row r="174" spans="1:21" ht="15">
      <c r="A174" s="234"/>
      <c r="B174" s="5" t="s">
        <v>313</v>
      </c>
      <c r="C174" s="154">
        <v>190.113</v>
      </c>
      <c r="D174" s="154">
        <v>184.503</v>
      </c>
      <c r="E174" s="154">
        <v>115.708</v>
      </c>
      <c r="F174" s="81">
        <f t="shared" si="10"/>
        <v>0.007782863829949523</v>
      </c>
      <c r="G174" s="81">
        <v>0.003354425130276487</v>
      </c>
      <c r="J174" s="167"/>
      <c r="K174"/>
      <c r="L174"/>
      <c r="M174"/>
      <c r="N174"/>
      <c r="O174"/>
      <c r="P174"/>
      <c r="Q174"/>
      <c r="R174"/>
      <c r="S174"/>
      <c r="T174"/>
      <c r="U174"/>
    </row>
    <row r="175" spans="1:21" ht="12.75">
      <c r="A175" s="234"/>
      <c r="B175" s="5" t="s">
        <v>308</v>
      </c>
      <c r="C175" s="154">
        <v>0</v>
      </c>
      <c r="D175" s="154">
        <v>0</v>
      </c>
      <c r="E175" s="154">
        <v>74.97</v>
      </c>
      <c r="F175" s="81">
        <f t="shared" si="10"/>
        <v>0.005042704923871433</v>
      </c>
      <c r="G175" s="81">
        <v>8.999027316419581E-05</v>
      </c>
      <c r="J175" s="68"/>
      <c r="K175" s="68"/>
      <c r="L175" s="69"/>
      <c r="M175" s="69"/>
      <c r="N175"/>
      <c r="O175"/>
      <c r="P175"/>
      <c r="Q175"/>
      <c r="R175"/>
      <c r="S175"/>
      <c r="T175"/>
      <c r="U175"/>
    </row>
    <row r="176" spans="1:21" ht="12.75">
      <c r="A176" s="234"/>
      <c r="B176" s="5" t="s">
        <v>175</v>
      </c>
      <c r="C176" s="153">
        <f>+C177-SUM(C168:C175)</f>
        <v>80.14899999999761</v>
      </c>
      <c r="D176" s="153">
        <f>+D177-SUM(D168:D175)</f>
        <v>80.14900000000125</v>
      </c>
      <c r="E176" s="153">
        <f>+E177-SUM(E168:E175)</f>
        <v>153.95299999999952</v>
      </c>
      <c r="F176" s="81">
        <f t="shared" si="10"/>
        <v>0.010355336149723574</v>
      </c>
      <c r="G176" s="81"/>
      <c r="H176" s="161"/>
      <c r="I176" s="68"/>
      <c r="J176" s="68"/>
      <c r="K176" s="68"/>
      <c r="L176" s="69"/>
      <c r="M176" s="69"/>
      <c r="N176"/>
      <c r="O176"/>
      <c r="P176"/>
      <c r="Q176"/>
      <c r="R176"/>
      <c r="S176"/>
      <c r="T176"/>
      <c r="U176"/>
    </row>
    <row r="177" spans="1:21" s="54" customFormat="1" ht="12.75">
      <c r="A177" s="236"/>
      <c r="B177" s="51" t="s">
        <v>178</v>
      </c>
      <c r="C177" s="52">
        <f>+'Exportacion_regional '!B18</f>
        <v>17751.403</v>
      </c>
      <c r="D177" s="52">
        <f>+'Exportacion_regional '!C18</f>
        <v>14284.299</v>
      </c>
      <c r="E177" s="52">
        <f>+'Exportacion_regional '!D18</f>
        <v>14867.021</v>
      </c>
      <c r="F177" s="80">
        <f>SUM(F168:F176)</f>
        <v>0.9999999999999999</v>
      </c>
      <c r="G177" s="80"/>
      <c r="H177" s="161"/>
      <c r="I177" s="68"/>
      <c r="J177" s="169"/>
      <c r="K177" s="169"/>
      <c r="L177" s="169"/>
      <c r="M177" s="69"/>
      <c r="N177"/>
      <c r="O177"/>
      <c r="P177"/>
      <c r="Q177"/>
      <c r="R177"/>
      <c r="S177"/>
      <c r="T177"/>
      <c r="U177"/>
    </row>
    <row r="178" spans="1:21" s="94" customFormat="1" ht="15.75" customHeight="1">
      <c r="A178" s="223" t="s">
        <v>187</v>
      </c>
      <c r="B178" s="223"/>
      <c r="C178" s="223"/>
      <c r="D178" s="223"/>
      <c r="E178" s="223"/>
      <c r="F178" s="223"/>
      <c r="G178" s="213"/>
      <c r="H178" s="161"/>
      <c r="I178" s="68"/>
      <c r="J178" s="156"/>
      <c r="K178" s="68"/>
      <c r="L178" s="68"/>
      <c r="M178" s="68"/>
      <c r="N178" s="68"/>
      <c r="O178" s="68"/>
      <c r="P178" s="68"/>
      <c r="Q178" s="68"/>
      <c r="R178" s="68"/>
      <c r="S178" s="68"/>
      <c r="T178" s="68"/>
      <c r="U178" s="68"/>
    </row>
    <row r="179" spans="1:21" s="94" customFormat="1" ht="15.75" customHeight="1">
      <c r="A179" s="224" t="s">
        <v>186</v>
      </c>
      <c r="B179" s="224"/>
      <c r="C179" s="224"/>
      <c r="D179" s="224"/>
      <c r="E179" s="224"/>
      <c r="F179" s="224"/>
      <c r="G179" s="213"/>
      <c r="H179" s="161"/>
      <c r="I179" s="68"/>
      <c r="J179" s="156"/>
      <c r="K179" s="68"/>
      <c r="L179" s="68"/>
      <c r="M179" s="68"/>
      <c r="N179" s="68"/>
      <c r="O179" s="68"/>
      <c r="P179" s="68"/>
      <c r="Q179" s="68"/>
      <c r="R179" s="68"/>
      <c r="S179" s="68"/>
      <c r="T179" s="68"/>
      <c r="U179" s="68"/>
    </row>
    <row r="180" spans="1:21" s="94" customFormat="1" ht="15.75" customHeight="1">
      <c r="A180" s="224" t="s">
        <v>28</v>
      </c>
      <c r="B180" s="224"/>
      <c r="C180" s="224"/>
      <c r="D180" s="224"/>
      <c r="E180" s="224"/>
      <c r="F180" s="224"/>
      <c r="G180" s="213"/>
      <c r="H180" s="161"/>
      <c r="I180" s="68"/>
      <c r="J180" s="156"/>
      <c r="K180" s="68"/>
      <c r="L180" s="68"/>
      <c r="M180" s="68"/>
      <c r="N180" s="68"/>
      <c r="O180" s="68"/>
      <c r="P180" s="68"/>
      <c r="Q180" s="68"/>
      <c r="R180" s="68"/>
      <c r="S180" s="68"/>
      <c r="T180" s="68"/>
      <c r="U180" s="68"/>
    </row>
    <row r="181" spans="1:21" s="94" customFormat="1" ht="15.75" customHeight="1">
      <c r="A181" s="225"/>
      <c r="B181" s="225"/>
      <c r="C181" s="225"/>
      <c r="D181" s="225"/>
      <c r="E181" s="225"/>
      <c r="F181" s="225"/>
      <c r="G181" s="213"/>
      <c r="H181" s="161"/>
      <c r="I181" s="68"/>
      <c r="J181" s="156"/>
      <c r="K181" s="96"/>
      <c r="L181" s="68"/>
      <c r="M181" s="96"/>
      <c r="N181" s="96"/>
      <c r="O181" s="68"/>
      <c r="P181" s="96"/>
      <c r="Q181" s="68"/>
      <c r="R181" s="96"/>
      <c r="S181" s="96"/>
      <c r="T181" s="68"/>
      <c r="U181" s="96"/>
    </row>
    <row r="182" spans="1:21" s="5" customFormat="1" ht="12.75">
      <c r="A182" s="23" t="s">
        <v>29</v>
      </c>
      <c r="B182" s="1" t="s">
        <v>179</v>
      </c>
      <c r="C182" s="1">
        <v>2009</v>
      </c>
      <c r="D182" s="226" t="str">
        <f>+D134</f>
        <v>enero-noviembre</v>
      </c>
      <c r="E182" s="226"/>
      <c r="F182" s="27" t="s">
        <v>31</v>
      </c>
      <c r="G182" s="160" t="s">
        <v>191</v>
      </c>
      <c r="H182" s="161"/>
      <c r="I182" s="1"/>
      <c r="J182" s="155"/>
      <c r="K182" s="1"/>
      <c r="L182" s="1"/>
      <c r="M182" s="1"/>
      <c r="N182" s="1"/>
      <c r="O182" s="1"/>
      <c r="P182" s="1"/>
      <c r="Q182" s="1"/>
      <c r="R182" s="1"/>
      <c r="S182" s="1"/>
      <c r="T182" s="1"/>
      <c r="U182" s="1"/>
    </row>
    <row r="183" spans="1:21" s="5" customFormat="1" ht="12.75">
      <c r="A183" s="27"/>
      <c r="B183" s="27"/>
      <c r="C183" s="27"/>
      <c r="D183" s="27">
        <v>2009</v>
      </c>
      <c r="E183" s="25">
        <v>2010</v>
      </c>
      <c r="F183" s="49">
        <v>2010</v>
      </c>
      <c r="G183" s="27" t="str">
        <f>+G135</f>
        <v>ene-nov</v>
      </c>
      <c r="H183" s="161"/>
      <c r="I183" s="155"/>
      <c r="J183" s="155"/>
      <c r="K183" s="63"/>
      <c r="L183"/>
      <c r="M183" s="63"/>
      <c r="N183" s="63"/>
      <c r="O183"/>
      <c r="P183" s="63"/>
      <c r="Q183"/>
      <c r="R183" s="63"/>
      <c r="S183" s="63"/>
      <c r="T183"/>
      <c r="U183" s="63"/>
    </row>
    <row r="184" spans="1:20" ht="12.75">
      <c r="A184" s="240" t="s">
        <v>333</v>
      </c>
      <c r="B184" t="s">
        <v>182</v>
      </c>
      <c r="C184" s="154">
        <v>68201.889</v>
      </c>
      <c r="D184" s="178">
        <v>63023.165</v>
      </c>
      <c r="E184" s="178">
        <v>68595.818</v>
      </c>
      <c r="F184" s="179">
        <f>+E184/$E$205</f>
        <v>0.2579632051117495</v>
      </c>
      <c r="G184" s="179">
        <v>0.4745290055724931</v>
      </c>
      <c r="J184" s="68"/>
      <c r="K184" s="68"/>
      <c r="L184" s="69"/>
      <c r="M184" s="69"/>
      <c r="N184"/>
      <c r="O184"/>
      <c r="P184"/>
      <c r="Q184"/>
      <c r="R184"/>
      <c r="S184"/>
      <c r="T184"/>
    </row>
    <row r="185" spans="1:20" ht="12.75">
      <c r="A185" s="241"/>
      <c r="B185" s="5" t="s">
        <v>323</v>
      </c>
      <c r="C185" s="154">
        <v>80552.696</v>
      </c>
      <c r="D185" s="178">
        <v>80552.696</v>
      </c>
      <c r="E185" s="178">
        <v>64553.284</v>
      </c>
      <c r="F185" s="179">
        <f>+E185/$E$205</f>
        <v>0.24276074732615652</v>
      </c>
      <c r="G185" s="179">
        <v>0.2220059952944827</v>
      </c>
      <c r="J185" s="68"/>
      <c r="K185" s="68"/>
      <c r="L185" s="69"/>
      <c r="M185" s="69"/>
      <c r="N185"/>
      <c r="O185"/>
      <c r="P185"/>
      <c r="Q185"/>
      <c r="R185"/>
      <c r="S185"/>
      <c r="T185"/>
    </row>
    <row r="186" spans="1:20" ht="12.75">
      <c r="A186" s="241"/>
      <c r="B186" s="5" t="s">
        <v>424</v>
      </c>
      <c r="C186" s="154">
        <v>27348.07</v>
      </c>
      <c r="D186" s="178">
        <v>26950.787</v>
      </c>
      <c r="E186" s="178">
        <v>26253.473</v>
      </c>
      <c r="F186" s="179">
        <f>+E186/$E$205</f>
        <v>0.09872948873347903</v>
      </c>
      <c r="G186" s="179">
        <v>0.7610995746900407</v>
      </c>
      <c r="H186" s="214"/>
      <c r="J186" s="68"/>
      <c r="K186" s="68"/>
      <c r="L186" s="69"/>
      <c r="M186" s="69"/>
      <c r="N186"/>
      <c r="O186"/>
      <c r="P186"/>
      <c r="Q186"/>
      <c r="R186"/>
      <c r="S186"/>
      <c r="T186"/>
    </row>
    <row r="187" spans="1:20" ht="12.75">
      <c r="A187" s="241"/>
      <c r="B187" s="5" t="s">
        <v>307</v>
      </c>
      <c r="C187" s="154">
        <v>18658.803</v>
      </c>
      <c r="D187" s="178">
        <v>18588.385</v>
      </c>
      <c r="E187" s="178">
        <v>16291.863</v>
      </c>
      <c r="F187" s="179">
        <f>+E187/$E$205</f>
        <v>0.061267600842977374</v>
      </c>
      <c r="G187" s="179">
        <v>0.005242837786185443</v>
      </c>
      <c r="J187" s="68"/>
      <c r="K187" s="68"/>
      <c r="L187" s="69"/>
      <c r="M187" s="69"/>
      <c r="N187"/>
      <c r="O187"/>
      <c r="P187"/>
      <c r="Q187"/>
      <c r="R187"/>
      <c r="S187"/>
      <c r="T187"/>
    </row>
    <row r="188" spans="1:20" ht="12.75">
      <c r="A188" s="241"/>
      <c r="B188" s="2" t="s">
        <v>324</v>
      </c>
      <c r="C188" s="154">
        <v>38473.433</v>
      </c>
      <c r="D188" s="178">
        <v>34830.905</v>
      </c>
      <c r="E188" s="178">
        <v>14754.347</v>
      </c>
      <c r="F188" s="179">
        <f aca="true" t="shared" si="11" ref="F188:F193">+E188/$E$205</f>
        <v>0.055485578456851786</v>
      </c>
      <c r="G188" s="179">
        <v>0.3565612087300197</v>
      </c>
      <c r="J188"/>
      <c r="K188"/>
      <c r="L188"/>
      <c r="M188"/>
      <c r="N188"/>
      <c r="O188"/>
      <c r="P188"/>
      <c r="Q188"/>
      <c r="R188"/>
      <c r="S188"/>
      <c r="T188"/>
    </row>
    <row r="189" spans="1:20" ht="15">
      <c r="A189" s="241"/>
      <c r="B189" s="5" t="s">
        <v>181</v>
      </c>
      <c r="C189" s="154">
        <v>16253.289</v>
      </c>
      <c r="D189" s="178">
        <v>16207.764</v>
      </c>
      <c r="E189" s="178">
        <v>9701.902</v>
      </c>
      <c r="F189" s="179">
        <f t="shared" si="11"/>
        <v>0.036485223277023866</v>
      </c>
      <c r="G189" s="179">
        <v>0.20929642318464314</v>
      </c>
      <c r="J189" s="192"/>
      <c r="K189" s="192"/>
      <c r="L189"/>
      <c r="M189"/>
      <c r="N189"/>
      <c r="O189"/>
      <c r="P189"/>
      <c r="Q189"/>
      <c r="R189"/>
      <c r="S189"/>
      <c r="T189"/>
    </row>
    <row r="190" spans="1:20" ht="15">
      <c r="A190" s="241"/>
      <c r="B190" t="s">
        <v>318</v>
      </c>
      <c r="C190" s="154">
        <v>4073.092</v>
      </c>
      <c r="D190" s="178">
        <v>3821.258</v>
      </c>
      <c r="E190" s="178">
        <v>7088.809</v>
      </c>
      <c r="F190" s="179">
        <f t="shared" si="11"/>
        <v>0.02665835824080436</v>
      </c>
      <c r="G190" s="179">
        <v>0.22878375325002548</v>
      </c>
      <c r="J190" s="192"/>
      <c r="K190" s="192"/>
      <c r="L190"/>
      <c r="M190"/>
      <c r="N190"/>
      <c r="O190"/>
      <c r="P190"/>
      <c r="Q190"/>
      <c r="R190"/>
      <c r="S190"/>
      <c r="T190"/>
    </row>
    <row r="191" spans="1:20" ht="12.75">
      <c r="A191" s="241"/>
      <c r="B191" s="5" t="s">
        <v>308</v>
      </c>
      <c r="C191" s="154">
        <v>8647.365</v>
      </c>
      <c r="D191" s="178">
        <v>8414.114</v>
      </c>
      <c r="E191" s="178">
        <v>5896.018</v>
      </c>
      <c r="F191" s="179">
        <f t="shared" si="11"/>
        <v>0.022172717594483197</v>
      </c>
      <c r="G191" s="179">
        <v>0.007077287853821735</v>
      </c>
      <c r="J191"/>
      <c r="K191"/>
      <c r="L191"/>
      <c r="M191"/>
      <c r="N191"/>
      <c r="O191"/>
      <c r="P191"/>
      <c r="Q191"/>
      <c r="R191"/>
      <c r="S191"/>
      <c r="T191"/>
    </row>
    <row r="192" spans="1:20" ht="12.75">
      <c r="A192" s="241"/>
      <c r="B192" t="s">
        <v>311</v>
      </c>
      <c r="C192" s="154">
        <v>5483.934</v>
      </c>
      <c r="D192" s="178">
        <v>5287.141</v>
      </c>
      <c r="E192" s="178">
        <v>4260.131</v>
      </c>
      <c r="F192" s="179">
        <f t="shared" si="11"/>
        <v>0.016020758684675538</v>
      </c>
      <c r="G192" s="179">
        <v>0.005006736515490019</v>
      </c>
      <c r="J192"/>
      <c r="K192"/>
      <c r="L192"/>
      <c r="M192"/>
      <c r="N192"/>
      <c r="O192"/>
      <c r="P192"/>
      <c r="Q192"/>
      <c r="R192"/>
      <c r="S192"/>
      <c r="T192"/>
    </row>
    <row r="193" spans="1:20" ht="12.75">
      <c r="A193" s="241"/>
      <c r="B193" t="s">
        <v>310</v>
      </c>
      <c r="C193" s="154">
        <v>1155.711</v>
      </c>
      <c r="D193" s="178">
        <v>1068.119</v>
      </c>
      <c r="E193" s="178">
        <v>3744.804</v>
      </c>
      <c r="F193" s="179">
        <f t="shared" si="11"/>
        <v>0.01408280665674546</v>
      </c>
      <c r="G193" s="179">
        <v>0.007612326405328213</v>
      </c>
      <c r="J193"/>
      <c r="K193"/>
      <c r="L193"/>
      <c r="M193"/>
      <c r="N193"/>
      <c r="O193"/>
      <c r="P193"/>
      <c r="Q193"/>
      <c r="R193"/>
      <c r="S193"/>
      <c r="T193"/>
    </row>
    <row r="194" spans="1:20" ht="12.75">
      <c r="A194" s="241"/>
      <c r="B194" t="s">
        <v>319</v>
      </c>
      <c r="C194" s="154">
        <v>2117.623</v>
      </c>
      <c r="D194" s="178">
        <v>1954.173</v>
      </c>
      <c r="E194" s="178">
        <v>1793.682</v>
      </c>
      <c r="F194" s="179">
        <f aca="true" t="shared" si="12" ref="F194:F204">+E194/$E$205</f>
        <v>0.006745366862907781</v>
      </c>
      <c r="G194" s="179">
        <v>0.07420649512136113</v>
      </c>
      <c r="J194"/>
      <c r="K194"/>
      <c r="L194"/>
      <c r="M194"/>
      <c r="N194"/>
      <c r="O194"/>
      <c r="P194"/>
      <c r="Q194"/>
      <c r="R194"/>
      <c r="S194"/>
      <c r="T194"/>
    </row>
    <row r="195" spans="1:20" ht="12.75">
      <c r="A195" s="241"/>
      <c r="B195" t="s">
        <v>306</v>
      </c>
      <c r="C195" s="154">
        <v>750.993</v>
      </c>
      <c r="D195" s="178">
        <v>750.993</v>
      </c>
      <c r="E195" s="178">
        <v>1775.496</v>
      </c>
      <c r="F195" s="179">
        <f t="shared" si="12"/>
        <v>0.006676976121533981</v>
      </c>
      <c r="G195" s="179">
        <v>0.005114615728793248</v>
      </c>
      <c r="J195"/>
      <c r="K195"/>
      <c r="L195"/>
      <c r="M195"/>
      <c r="N195"/>
      <c r="O195"/>
      <c r="P195"/>
      <c r="Q195"/>
      <c r="R195"/>
      <c r="S195"/>
      <c r="T195"/>
    </row>
    <row r="196" spans="1:20" ht="12.75">
      <c r="A196" s="241"/>
      <c r="B196" t="s">
        <v>320</v>
      </c>
      <c r="C196" s="154">
        <v>1357.726</v>
      </c>
      <c r="D196" s="178">
        <v>1239.066</v>
      </c>
      <c r="E196" s="178">
        <v>1494.484</v>
      </c>
      <c r="F196" s="179">
        <f t="shared" si="12"/>
        <v>0.005620195135339415</v>
      </c>
      <c r="G196" s="179">
        <v>0.009828855143018147</v>
      </c>
      <c r="J196"/>
      <c r="K196"/>
      <c r="L196"/>
      <c r="M196"/>
      <c r="N196"/>
      <c r="O196"/>
      <c r="P196"/>
      <c r="Q196"/>
      <c r="R196"/>
      <c r="S196"/>
      <c r="T196"/>
    </row>
    <row r="197" spans="1:20" ht="12.75">
      <c r="A197" s="241"/>
      <c r="B197" s="5" t="s">
        <v>180</v>
      </c>
      <c r="C197" s="154">
        <v>436.183</v>
      </c>
      <c r="D197" s="178">
        <v>338.668</v>
      </c>
      <c r="E197" s="178">
        <v>1186.595</v>
      </c>
      <c r="F197" s="179">
        <f t="shared" si="12"/>
        <v>0.004462339808668459</v>
      </c>
      <c r="G197" s="179">
        <v>0.000832620842843303</v>
      </c>
      <c r="J197"/>
      <c r="K197"/>
      <c r="L197"/>
      <c r="M197"/>
      <c r="N197"/>
      <c r="O197"/>
      <c r="P197"/>
      <c r="Q197"/>
      <c r="R197"/>
      <c r="S197"/>
      <c r="T197"/>
    </row>
    <row r="198" spans="1:20" ht="12.75">
      <c r="A198" s="241"/>
      <c r="B198" s="5" t="s">
        <v>317</v>
      </c>
      <c r="C198" s="154">
        <v>282.582</v>
      </c>
      <c r="D198" s="178">
        <v>151.63</v>
      </c>
      <c r="E198" s="178">
        <v>752.991</v>
      </c>
      <c r="F198" s="179">
        <f t="shared" si="12"/>
        <v>0.0028317174055756777</v>
      </c>
      <c r="G198" s="179">
        <v>0.024350659902686096</v>
      </c>
      <c r="J198"/>
      <c r="K198"/>
      <c r="L198"/>
      <c r="M198"/>
      <c r="N198"/>
      <c r="O198"/>
      <c r="P198"/>
      <c r="Q198"/>
      <c r="R198"/>
      <c r="S198"/>
      <c r="T198"/>
    </row>
    <row r="199" spans="1:20" ht="12.75">
      <c r="A199" s="241"/>
      <c r="B199" s="5" t="s">
        <v>284</v>
      </c>
      <c r="C199" s="154">
        <v>763.197</v>
      </c>
      <c r="D199" s="178">
        <v>763.197</v>
      </c>
      <c r="E199" s="178">
        <v>617.397</v>
      </c>
      <c r="F199" s="179">
        <f t="shared" si="12"/>
        <v>0.0023217991065633014</v>
      </c>
      <c r="G199" s="179">
        <v>0.021723627251145565</v>
      </c>
      <c r="J199" s="168"/>
      <c r="K199" s="168"/>
      <c r="L199" s="168"/>
      <c r="M199"/>
      <c r="N199"/>
      <c r="O199"/>
      <c r="P199"/>
      <c r="Q199"/>
      <c r="R199"/>
      <c r="S199"/>
      <c r="T199"/>
    </row>
    <row r="200" spans="1:20" ht="12.75">
      <c r="A200" s="241"/>
      <c r="B200" s="5" t="s">
        <v>312</v>
      </c>
      <c r="C200" s="154">
        <v>0</v>
      </c>
      <c r="D200" s="178">
        <v>0</v>
      </c>
      <c r="E200" s="178">
        <v>303.93</v>
      </c>
      <c r="F200" s="179">
        <f t="shared" si="12"/>
        <v>0.0011429670090035815</v>
      </c>
      <c r="G200" s="179">
        <v>0.005144857802397003</v>
      </c>
      <c r="J200" s="168"/>
      <c r="K200" s="168"/>
      <c r="L200" s="168"/>
      <c r="M200"/>
      <c r="N200"/>
      <c r="O200"/>
      <c r="P200"/>
      <c r="Q200"/>
      <c r="R200"/>
      <c r="S200"/>
      <c r="T200"/>
    </row>
    <row r="201" spans="1:20" ht="12.75">
      <c r="A201" s="241"/>
      <c r="B201" s="5" t="s">
        <v>326</v>
      </c>
      <c r="C201" s="154">
        <v>151.609</v>
      </c>
      <c r="D201" s="178">
        <v>142.55</v>
      </c>
      <c r="E201" s="178">
        <v>282.243</v>
      </c>
      <c r="F201" s="179">
        <f t="shared" si="12"/>
        <v>0.0010614103165932874</v>
      </c>
      <c r="G201" s="179">
        <v>0.07982734804285922</v>
      </c>
      <c r="J201" s="168"/>
      <c r="K201" s="168"/>
      <c r="L201" s="168"/>
      <c r="M201"/>
      <c r="N201"/>
      <c r="O201"/>
      <c r="P201"/>
      <c r="Q201"/>
      <c r="R201"/>
      <c r="S201"/>
      <c r="T201"/>
    </row>
    <row r="202" spans="1:20" ht="12.75">
      <c r="A202" s="241"/>
      <c r="B202" s="5" t="s">
        <v>309</v>
      </c>
      <c r="C202" s="154">
        <v>82.138</v>
      </c>
      <c r="D202" s="178">
        <v>82.138</v>
      </c>
      <c r="E202" s="178">
        <v>200.591</v>
      </c>
      <c r="F202" s="179">
        <f t="shared" si="12"/>
        <v>0.0007543476961900352</v>
      </c>
      <c r="G202" s="179">
        <v>0.00106936975379898</v>
      </c>
      <c r="J202" s="168"/>
      <c r="K202" s="168"/>
      <c r="L202" s="168"/>
      <c r="M202" s="63"/>
      <c r="N202"/>
      <c r="O202" s="63"/>
      <c r="P202"/>
      <c r="Q202" s="63"/>
      <c r="R202" s="63"/>
      <c r="S202"/>
      <c r="T202" s="63"/>
    </row>
    <row r="203" spans="1:20" ht="15">
      <c r="A203" s="241"/>
      <c r="B203" s="5" t="s">
        <v>315</v>
      </c>
      <c r="C203" s="154">
        <v>0</v>
      </c>
      <c r="D203" s="178">
        <v>0</v>
      </c>
      <c r="E203" s="178">
        <v>180.011</v>
      </c>
      <c r="F203" s="179">
        <f t="shared" si="12"/>
        <v>0.000676954016575342</v>
      </c>
      <c r="G203" s="179">
        <v>0.0006066815669563925</v>
      </c>
      <c r="J203" s="193"/>
      <c r="K203" s="193"/>
      <c r="L203" s="168"/>
      <c r="M203" s="63"/>
      <c r="N203"/>
      <c r="O203" s="63"/>
      <c r="P203"/>
      <c r="Q203" s="63"/>
      <c r="R203" s="63"/>
      <c r="S203"/>
      <c r="T203" s="63"/>
    </row>
    <row r="204" spans="1:20" ht="12.75">
      <c r="A204" s="241"/>
      <c r="B204" s="5" t="s">
        <v>175</v>
      </c>
      <c r="C204" s="33">
        <f>+C205-SUM(C184:C203)</f>
        <v>38012.50899999996</v>
      </c>
      <c r="D204" s="33">
        <f>+D205-SUM(D184:D203)</f>
        <v>34669.88500000001</v>
      </c>
      <c r="E204" s="33">
        <f>+E205-SUM(E184:E203)</f>
        <v>36185.31799999994</v>
      </c>
      <c r="F204" s="179">
        <f t="shared" si="12"/>
        <v>0.13607944159610236</v>
      </c>
      <c r="G204" s="179"/>
      <c r="J204" s="168"/>
      <c r="K204" s="168"/>
      <c r="L204" s="168"/>
      <c r="M204" s="1"/>
      <c r="N204" s="1"/>
      <c r="O204" s="1"/>
      <c r="P204" s="1"/>
      <c r="Q204" s="1"/>
      <c r="R204" s="1"/>
      <c r="S204" s="1"/>
      <c r="T204" s="1"/>
    </row>
    <row r="205" spans="1:20" s="54" customFormat="1" ht="12.75">
      <c r="A205" s="242"/>
      <c r="B205" s="51" t="s">
        <v>178</v>
      </c>
      <c r="C205" s="52">
        <f>+'Exportacion_regional '!B19</f>
        <v>312802.842</v>
      </c>
      <c r="D205" s="52">
        <f>+'Exportacion_regional '!C19</f>
        <v>298836.634</v>
      </c>
      <c r="E205" s="52">
        <f>+'Exportacion_regional '!D19</f>
        <v>265913.187</v>
      </c>
      <c r="F205" s="180">
        <f>SUM(F184:F204)</f>
        <v>0.9999999999999996</v>
      </c>
      <c r="G205" s="180"/>
      <c r="J205" s="168"/>
      <c r="K205" s="168"/>
      <c r="L205" s="168"/>
      <c r="M205" s="63"/>
      <c r="N205"/>
      <c r="O205" s="63"/>
      <c r="P205"/>
      <c r="Q205" s="63"/>
      <c r="R205" s="63"/>
      <c r="S205"/>
      <c r="T205" s="63"/>
    </row>
    <row r="206" spans="1:18" ht="12.75">
      <c r="A206" s="238" t="s">
        <v>335</v>
      </c>
      <c r="B206" s="5" t="s">
        <v>344</v>
      </c>
      <c r="C206" s="153">
        <v>811.593</v>
      </c>
      <c r="D206" s="153">
        <v>692.728</v>
      </c>
      <c r="E206" s="33">
        <v>1005.413</v>
      </c>
      <c r="F206" s="81">
        <f aca="true" t="shared" si="13" ref="F206:F212">+E206/$E$213</f>
        <v>0.4368124658948327</v>
      </c>
      <c r="G206" s="81">
        <v>0.053103807146199014</v>
      </c>
      <c r="J206" s="42"/>
      <c r="M206"/>
      <c r="N206"/>
      <c r="O206" s="196"/>
      <c r="P206" s="196"/>
      <c r="Q206" s="197"/>
      <c r="R206"/>
    </row>
    <row r="207" spans="1:18" ht="12.75">
      <c r="A207" s="234"/>
      <c r="B207" s="5" t="s">
        <v>317</v>
      </c>
      <c r="C207" s="153">
        <v>394.947</v>
      </c>
      <c r="D207" s="153">
        <v>394.947</v>
      </c>
      <c r="E207" s="154">
        <v>591.535</v>
      </c>
      <c r="F207" s="81">
        <f t="shared" si="13"/>
        <v>0.25699872789898265</v>
      </c>
      <c r="G207" s="81">
        <v>0.019129402085198123</v>
      </c>
      <c r="J207" s="42"/>
      <c r="M207"/>
      <c r="N207"/>
      <c r="O207" s="196"/>
      <c r="P207" s="196"/>
      <c r="Q207" s="197"/>
      <c r="R207"/>
    </row>
    <row r="208" spans="1:18" ht="12.75">
      <c r="A208" s="234"/>
      <c r="B208" s="5" t="s">
        <v>319</v>
      </c>
      <c r="C208" s="153">
        <v>435.6</v>
      </c>
      <c r="D208" s="153">
        <v>435.6</v>
      </c>
      <c r="E208" s="33">
        <v>255.143</v>
      </c>
      <c r="F208" s="81">
        <f t="shared" si="13"/>
        <v>0.11084961402508749</v>
      </c>
      <c r="G208" s="81">
        <v>0.01055553202002888</v>
      </c>
      <c r="H208" s="5"/>
      <c r="I208" s="5"/>
      <c r="J208" s="153"/>
      <c r="K208" s="5"/>
      <c r="L208" s="5"/>
      <c r="M208" s="5"/>
      <c r="N208" s="5"/>
      <c r="O208" s="198"/>
      <c r="P208" s="198"/>
      <c r="Q208" s="198"/>
      <c r="R208" s="5"/>
    </row>
    <row r="209" spans="1:18" ht="12.75">
      <c r="A209" s="234"/>
      <c r="B209" s="5" t="s">
        <v>307</v>
      </c>
      <c r="C209" s="153">
        <v>743.216</v>
      </c>
      <c r="D209" s="153">
        <v>743.216</v>
      </c>
      <c r="E209" s="33">
        <v>123.644</v>
      </c>
      <c r="F209" s="81">
        <f t="shared" si="13"/>
        <v>0.05371846249561194</v>
      </c>
      <c r="G209" s="81">
        <v>3.9789521630221976E-05</v>
      </c>
      <c r="H209"/>
      <c r="I209"/>
      <c r="J209" s="154"/>
      <c r="K209"/>
      <c r="L209"/>
      <c r="M209"/>
      <c r="N209"/>
      <c r="O209" s="196"/>
      <c r="P209" s="196"/>
      <c r="Q209" s="196"/>
      <c r="R209" s="33"/>
    </row>
    <row r="210" spans="1:18" ht="12.75">
      <c r="A210" s="234"/>
      <c r="B210" s="5" t="s">
        <v>310</v>
      </c>
      <c r="C210" s="153">
        <v>303.216</v>
      </c>
      <c r="D210" s="153">
        <v>303.216</v>
      </c>
      <c r="E210" s="33">
        <v>117.757</v>
      </c>
      <c r="F210" s="81">
        <f t="shared" si="13"/>
        <v>0.05116079217831659</v>
      </c>
      <c r="G210" s="81">
        <v>0.0002393729339405305</v>
      </c>
      <c r="H210"/>
      <c r="J210" s="42"/>
      <c r="M210" s="63"/>
      <c r="N210"/>
      <c r="O210" s="196"/>
      <c r="P210" s="196"/>
      <c r="Q210" s="197"/>
      <c r="R210" s="63"/>
    </row>
    <row r="211" spans="1:20" ht="12.75">
      <c r="A211" s="234"/>
      <c r="B211" s="5" t="s">
        <v>311</v>
      </c>
      <c r="C211" s="153">
        <v>0.006</v>
      </c>
      <c r="D211" s="153">
        <v>0.006</v>
      </c>
      <c r="E211" s="33">
        <v>63.332</v>
      </c>
      <c r="F211" s="81">
        <f t="shared" si="13"/>
        <v>0.027515266950050916</v>
      </c>
      <c r="G211" s="81">
        <v>7.44311940170417E-05</v>
      </c>
      <c r="H211" s="200"/>
      <c r="I211" s="201"/>
      <c r="J211" s="201"/>
      <c r="K211" s="201"/>
      <c r="L211" s="201"/>
      <c r="M211" s="202"/>
      <c r="N211" s="200"/>
      <c r="O211" s="203"/>
      <c r="P211" s="203"/>
      <c r="Q211" s="204"/>
      <c r="R211" s="195"/>
      <c r="S211" s="195"/>
      <c r="T211" s="195"/>
    </row>
    <row r="212" spans="1:18" ht="12.75">
      <c r="A212" s="234"/>
      <c r="B212" s="5" t="s">
        <v>175</v>
      </c>
      <c r="C212" s="153">
        <f>+C213-SUM(C206:C211)</f>
        <v>346.4680000000003</v>
      </c>
      <c r="D212" s="153">
        <f>+D213-SUM(D206:D211)</f>
        <v>258.05700000000024</v>
      </c>
      <c r="E212" s="171">
        <f>+E213-SUM(E206:E211)</f>
        <v>144.88000000000056</v>
      </c>
      <c r="F212" s="81">
        <f t="shared" si="13"/>
        <v>0.06294467055711793</v>
      </c>
      <c r="G212" s="81"/>
      <c r="H212"/>
      <c r="I212"/>
      <c r="J212" s="154"/>
      <c r="K212"/>
      <c r="L212"/>
      <c r="M212"/>
      <c r="N212"/>
      <c r="O212" s="196"/>
      <c r="P212" s="196"/>
      <c r="Q212" s="196"/>
      <c r="R212" s="33"/>
    </row>
    <row r="213" spans="1:18" s="54" customFormat="1" ht="12.75">
      <c r="A213" s="239"/>
      <c r="B213" s="51" t="s">
        <v>178</v>
      </c>
      <c r="C213" s="52">
        <f>+'Exportacion_regional '!B20</f>
        <v>3035.046</v>
      </c>
      <c r="D213" s="52">
        <f>+'Exportacion_regional '!C20</f>
        <v>2827.77</v>
      </c>
      <c r="E213" s="52">
        <f>+'Exportacion_regional '!D20</f>
        <v>2301.704</v>
      </c>
      <c r="F213" s="80">
        <f>SUM(F206:F212)</f>
        <v>1.0000000000000002</v>
      </c>
      <c r="G213" s="80"/>
      <c r="H213"/>
      <c r="I213" s="214"/>
      <c r="J213" s="42"/>
      <c r="K213" s="42"/>
      <c r="L213" s="42"/>
      <c r="M213"/>
      <c r="N213"/>
      <c r="O213" s="196"/>
      <c r="P213" s="196"/>
      <c r="Q213" s="197"/>
      <c r="R213" s="33"/>
    </row>
    <row r="214" spans="1:18" s="54" customFormat="1" ht="12.75">
      <c r="A214" s="238" t="s">
        <v>334</v>
      </c>
      <c r="B214" t="s">
        <v>317</v>
      </c>
      <c r="C214" s="154">
        <v>24431.095</v>
      </c>
      <c r="D214" s="178">
        <v>24001.848</v>
      </c>
      <c r="E214" s="178">
        <v>28269.448</v>
      </c>
      <c r="F214" s="179">
        <f aca="true" t="shared" si="14" ref="F214:F226">+E214/$E$227</f>
        <v>0.47522585141937534</v>
      </c>
      <c r="G214" s="179">
        <v>0.9141938135843187</v>
      </c>
      <c r="H214"/>
      <c r="I214" s="214"/>
      <c r="J214" s="42"/>
      <c r="K214" s="42"/>
      <c r="L214" s="42"/>
      <c r="M214"/>
      <c r="N214"/>
      <c r="O214" s="196"/>
      <c r="P214" s="196"/>
      <c r="Q214" s="197"/>
      <c r="R214" s="33"/>
    </row>
    <row r="215" spans="1:18" s="54" customFormat="1" ht="12.75">
      <c r="A215" s="234"/>
      <c r="B215" s="22" t="s">
        <v>327</v>
      </c>
      <c r="C215" s="208">
        <v>12930.511</v>
      </c>
      <c r="D215" s="208">
        <v>11974.407</v>
      </c>
      <c r="E215" s="208">
        <v>17274.297</v>
      </c>
      <c r="F215" s="179">
        <f t="shared" si="14"/>
        <v>0.290390972596853</v>
      </c>
      <c r="G215" s="179">
        <v>0.9123921577244019</v>
      </c>
      <c r="H215"/>
      <c r="I215" s="214"/>
      <c r="J215" s="42"/>
      <c r="K215" s="42"/>
      <c r="L215" s="42"/>
      <c r="M215"/>
      <c r="N215"/>
      <c r="O215" s="196"/>
      <c r="P215" s="196"/>
      <c r="Q215" s="197"/>
      <c r="R215" s="33"/>
    </row>
    <row r="216" spans="1:18" s="54" customFormat="1" ht="12.75">
      <c r="A216" s="234"/>
      <c r="B216" t="s">
        <v>318</v>
      </c>
      <c r="C216" s="208">
        <v>709.251</v>
      </c>
      <c r="D216" s="208">
        <v>709.251</v>
      </c>
      <c r="E216" s="208">
        <v>2226.144</v>
      </c>
      <c r="F216" s="179">
        <f t="shared" si="14"/>
        <v>0.03742277450136748</v>
      </c>
      <c r="G216" s="179">
        <v>0.07184642435633752</v>
      </c>
      <c r="H216" s="33"/>
      <c r="I216" s="214"/>
      <c r="J216" s="42"/>
      <c r="K216" s="42"/>
      <c r="L216" s="42"/>
      <c r="M216"/>
      <c r="N216"/>
      <c r="O216" s="196"/>
      <c r="P216" s="196"/>
      <c r="Q216" s="197"/>
      <c r="R216" s="33"/>
    </row>
    <row r="217" spans="1:18" ht="12.75">
      <c r="A217" s="234"/>
      <c r="B217" t="s">
        <v>310</v>
      </c>
      <c r="C217" s="154">
        <v>1671.224</v>
      </c>
      <c r="D217" s="178">
        <v>1447.195</v>
      </c>
      <c r="E217" s="178">
        <v>2161.543</v>
      </c>
      <c r="F217" s="179">
        <f t="shared" si="14"/>
        <v>0.03633679414449801</v>
      </c>
      <c r="G217" s="179">
        <v>0.004393920444208125</v>
      </c>
      <c r="H217"/>
      <c r="I217" s="214"/>
      <c r="J217" s="154"/>
      <c r="K217"/>
      <c r="L217"/>
      <c r="M217"/>
      <c r="N217"/>
      <c r="O217" s="196"/>
      <c r="P217" s="196"/>
      <c r="Q217" s="196"/>
      <c r="R217" s="33"/>
    </row>
    <row r="218" spans="1:18" ht="12.75">
      <c r="A218" s="234"/>
      <c r="B218" s="5" t="s">
        <v>319</v>
      </c>
      <c r="C218" s="154">
        <v>788.113</v>
      </c>
      <c r="D218" s="178">
        <v>771.839</v>
      </c>
      <c r="E218" s="178">
        <v>852.367</v>
      </c>
      <c r="F218" s="179">
        <f t="shared" si="14"/>
        <v>0.014328784675837276</v>
      </c>
      <c r="G218" s="179">
        <v>0.03526331179501674</v>
      </c>
      <c r="H218"/>
      <c r="I218" s="214"/>
      <c r="J218" s="168"/>
      <c r="K218" s="168"/>
      <c r="L218" s="168"/>
      <c r="M218"/>
      <c r="N218"/>
      <c r="O218" s="196"/>
      <c r="P218" s="196"/>
      <c r="Q218" s="196"/>
      <c r="R218"/>
    </row>
    <row r="219" spans="1:18" ht="12.75">
      <c r="A219" s="234"/>
      <c r="B219" s="5" t="s">
        <v>311</v>
      </c>
      <c r="C219" s="154">
        <v>162.108</v>
      </c>
      <c r="D219" s="178">
        <v>149.767</v>
      </c>
      <c r="E219" s="178">
        <v>825.41</v>
      </c>
      <c r="F219" s="179">
        <f t="shared" si="14"/>
        <v>0.013875621838108285</v>
      </c>
      <c r="G219" s="179">
        <v>0.0009700665043517714</v>
      </c>
      <c r="H219"/>
      <c r="I219" s="214"/>
      <c r="J219" s="42"/>
      <c r="M219" s="1"/>
      <c r="N219" s="1"/>
      <c r="O219" s="199"/>
      <c r="P219" s="199"/>
      <c r="Q219" s="197"/>
      <c r="R219" s="1"/>
    </row>
    <row r="220" spans="1:18" ht="12.75">
      <c r="A220" s="234"/>
      <c r="B220" s="5" t="s">
        <v>180</v>
      </c>
      <c r="C220" s="154">
        <v>588.127</v>
      </c>
      <c r="D220" s="178">
        <v>537.285</v>
      </c>
      <c r="E220" s="178">
        <v>410.177</v>
      </c>
      <c r="F220" s="179">
        <f t="shared" si="14"/>
        <v>0.006895313769750479</v>
      </c>
      <c r="G220" s="179">
        <v>0.000287816752518709</v>
      </c>
      <c r="H220"/>
      <c r="I220" s="214"/>
      <c r="J220" s="154"/>
      <c r="K220"/>
      <c r="L220"/>
      <c r="M220"/>
      <c r="N220"/>
      <c r="O220" s="196"/>
      <c r="P220" s="196"/>
      <c r="Q220" s="196"/>
      <c r="R220"/>
    </row>
    <row r="221" spans="1:18" ht="12.75">
      <c r="A221" s="234"/>
      <c r="B221" s="5" t="s">
        <v>182</v>
      </c>
      <c r="C221" s="154">
        <v>299.973</v>
      </c>
      <c r="D221" s="178">
        <v>274.437</v>
      </c>
      <c r="E221" s="178">
        <v>252.128</v>
      </c>
      <c r="F221" s="179">
        <f t="shared" si="14"/>
        <v>0.004238418219792062</v>
      </c>
      <c r="G221" s="179">
        <v>0.0017441595217507508</v>
      </c>
      <c r="H221"/>
      <c r="I221" s="214"/>
      <c r="J221" s="154"/>
      <c r="K221"/>
      <c r="L221"/>
      <c r="M221"/>
      <c r="N221"/>
      <c r="O221" s="196"/>
      <c r="P221" s="196"/>
      <c r="Q221" s="196"/>
      <c r="R221" s="33"/>
    </row>
    <row r="222" spans="1:18" ht="12.75">
      <c r="A222" s="234"/>
      <c r="B222" s="5" t="s">
        <v>309</v>
      </c>
      <c r="C222" s="154">
        <v>97.13</v>
      </c>
      <c r="D222" s="178">
        <v>91.192</v>
      </c>
      <c r="E222" s="178">
        <v>58.546</v>
      </c>
      <c r="F222" s="179">
        <f t="shared" si="14"/>
        <v>0.0009841922876314651</v>
      </c>
      <c r="G222" s="179">
        <v>0.00031211431024280784</v>
      </c>
      <c r="H222"/>
      <c r="I222" s="214"/>
      <c r="J222" s="154"/>
      <c r="K222"/>
      <c r="L222"/>
      <c r="M222"/>
      <c r="N222"/>
      <c r="O222" s="196"/>
      <c r="P222" s="196"/>
      <c r="Q222" s="196"/>
      <c r="R222"/>
    </row>
    <row r="223" spans="1:18" ht="12.75">
      <c r="A223" s="234"/>
      <c r="B223" s="5" t="s">
        <v>312</v>
      </c>
      <c r="C223" s="154">
        <v>42.177</v>
      </c>
      <c r="D223" s="178">
        <v>41.219</v>
      </c>
      <c r="E223" s="178">
        <v>48.088</v>
      </c>
      <c r="F223" s="179">
        <f t="shared" si="14"/>
        <v>0.0008083872293174922</v>
      </c>
      <c r="G223" s="179">
        <v>0.0008140227091819402</v>
      </c>
      <c r="H223"/>
      <c r="I223" s="214"/>
      <c r="J223" s="206"/>
      <c r="K223" s="206"/>
      <c r="L223" s="206"/>
      <c r="M223" s="200"/>
      <c r="N223" s="200"/>
      <c r="O223" s="205"/>
      <c r="P223" s="205"/>
      <c r="Q223" s="205"/>
      <c r="R223" s="33"/>
    </row>
    <row r="224" spans="1:18" ht="12.75">
      <c r="A224" s="234"/>
      <c r="B224" s="5" t="s">
        <v>357</v>
      </c>
      <c r="C224" s="154">
        <v>28.118</v>
      </c>
      <c r="D224" s="178">
        <v>26.482</v>
      </c>
      <c r="E224" s="178">
        <v>39.955</v>
      </c>
      <c r="F224" s="179">
        <f t="shared" si="14"/>
        <v>0.0006716667723211696</v>
      </c>
      <c r="G224" s="179">
        <v>4.796000219121574E-05</v>
      </c>
      <c r="H224"/>
      <c r="I224" s="214"/>
      <c r="J224" s="201"/>
      <c r="K224" s="201"/>
      <c r="L224" s="201"/>
      <c r="M224" s="200"/>
      <c r="N224" s="200"/>
      <c r="O224" s="205"/>
      <c r="P224" s="205"/>
      <c r="Q224" s="207"/>
      <c r="R224" s="33"/>
    </row>
    <row r="225" spans="1:18" ht="12.75">
      <c r="A225" s="234"/>
      <c r="B225" s="5" t="s">
        <v>307</v>
      </c>
      <c r="C225" s="154">
        <v>10.552</v>
      </c>
      <c r="D225" s="178">
        <v>7.676</v>
      </c>
      <c r="E225" s="178">
        <v>21.129</v>
      </c>
      <c r="F225" s="179">
        <f t="shared" si="14"/>
        <v>0.0003551907704260792</v>
      </c>
      <c r="G225" s="179">
        <v>6.799462994766912E-06</v>
      </c>
      <c r="H225"/>
      <c r="I225" s="214"/>
      <c r="J225" s="201"/>
      <c r="K225" s="201"/>
      <c r="L225" s="201"/>
      <c r="M225" s="200"/>
      <c r="N225" s="200"/>
      <c r="O225" s="205"/>
      <c r="P225" s="205"/>
      <c r="Q225" s="207"/>
      <c r="R225" s="33"/>
    </row>
    <row r="226" spans="1:20" ht="12.75">
      <c r="A226" s="234"/>
      <c r="B226" t="s">
        <v>175</v>
      </c>
      <c r="C226" s="33">
        <f>+C227-SUM(C214:C225)</f>
        <v>5228.6630000000005</v>
      </c>
      <c r="D226" s="33">
        <f>+D227-SUM(D214:D225)</f>
        <v>5063.973999999995</v>
      </c>
      <c r="E226" s="33">
        <f>+E227-SUM(E214:E225)</f>
        <v>7047.110999999997</v>
      </c>
      <c r="F226" s="179">
        <f t="shared" si="14"/>
        <v>0.11846603177472176</v>
      </c>
      <c r="G226" s="179"/>
      <c r="H226"/>
      <c r="I226" s="214"/>
      <c r="J226" s="201"/>
      <c r="K226" s="201"/>
      <c r="L226" s="201"/>
      <c r="M226" s="202"/>
      <c r="N226" s="200"/>
      <c r="O226" s="205"/>
      <c r="P226" s="205"/>
      <c r="Q226" s="207"/>
      <c r="R226" s="195"/>
      <c r="S226" s="195"/>
      <c r="T226" s="195"/>
    </row>
    <row r="227" spans="1:20" s="54" customFormat="1" ht="12.75">
      <c r="A227" s="236"/>
      <c r="B227" s="51" t="s">
        <v>178</v>
      </c>
      <c r="C227" s="52">
        <f>+'Exportacion_regional '!B21</f>
        <v>46987.042</v>
      </c>
      <c r="D227" s="52">
        <f>+'Exportacion_regional '!C21</f>
        <v>45096.572</v>
      </c>
      <c r="E227" s="52">
        <f>+'Exportacion_regional '!D21</f>
        <v>59486.343</v>
      </c>
      <c r="F227" s="180">
        <f>SUM(F214:F226)</f>
        <v>1</v>
      </c>
      <c r="G227" s="180"/>
      <c r="H227"/>
      <c r="I227" s="214"/>
      <c r="J227" s="201"/>
      <c r="K227" s="201"/>
      <c r="L227" s="201"/>
      <c r="M227" s="200"/>
      <c r="N227" s="200"/>
      <c r="O227" s="205"/>
      <c r="P227" s="205"/>
      <c r="Q227" s="205"/>
      <c r="R227" s="195"/>
      <c r="S227" s="195"/>
      <c r="T227" s="195"/>
    </row>
    <row r="228" spans="1:20" s="54" customFormat="1" ht="12.75">
      <c r="A228" s="55" t="s">
        <v>48</v>
      </c>
      <c r="B228" s="56"/>
      <c r="C228" s="58">
        <f>+'Exportacion_regional '!B22</f>
        <v>14840.98399999912</v>
      </c>
      <c r="D228" s="58">
        <f>+'Exportacion_regional '!C22</f>
        <v>14419.627000000686</v>
      </c>
      <c r="E228" s="58">
        <f>+'Exportacion_regional '!D22</f>
        <v>11754.809999998392</v>
      </c>
      <c r="F228" s="53"/>
      <c r="G228" s="53"/>
      <c r="H228"/>
      <c r="I228" s="214"/>
      <c r="J228" s="205"/>
      <c r="K228" s="200"/>
      <c r="L228" s="200"/>
      <c r="M228" s="200"/>
      <c r="N228" s="200"/>
      <c r="O228" s="205"/>
      <c r="P228" s="205"/>
      <c r="Q228" s="205"/>
      <c r="R228" s="195"/>
      <c r="S228" s="195"/>
      <c r="T228" s="195"/>
    </row>
    <row r="229" spans="1:20" s="54" customFormat="1" ht="12.75">
      <c r="A229" s="51" t="s">
        <v>161</v>
      </c>
      <c r="B229" s="51"/>
      <c r="C229" s="52">
        <f>+'Exportacion_regional '!B23</f>
        <v>10732163</v>
      </c>
      <c r="D229" s="52">
        <f>+'Exportacion_regional '!C23</f>
        <v>9855154</v>
      </c>
      <c r="E229" s="52">
        <f>+'Exportacion_regional '!D23</f>
        <v>11173930</v>
      </c>
      <c r="F229" s="53"/>
      <c r="G229" s="53"/>
      <c r="H229"/>
      <c r="I229" s="214"/>
      <c r="J229" s="205"/>
      <c r="K229" s="200"/>
      <c r="L229" s="200"/>
      <c r="M229" s="200"/>
      <c r="N229" s="200"/>
      <c r="O229" s="205"/>
      <c r="P229" s="205"/>
      <c r="Q229" s="205"/>
      <c r="R229" s="195"/>
      <c r="S229" s="195"/>
      <c r="T229" s="195"/>
    </row>
    <row r="230" spans="1:20" s="40" customFormat="1" ht="15">
      <c r="A230" s="41" t="s">
        <v>50</v>
      </c>
      <c r="B230" s="41"/>
      <c r="C230" s="41"/>
      <c r="D230" s="41"/>
      <c r="E230" s="41"/>
      <c r="F230" s="41"/>
      <c r="G230" s="41"/>
      <c r="H230"/>
      <c r="I230" s="214"/>
      <c r="J230" s="194"/>
      <c r="K230" s="194"/>
      <c r="L230" s="168"/>
      <c r="M230"/>
      <c r="N230"/>
      <c r="O230" s="196"/>
      <c r="P230" s="196"/>
      <c r="Q230" s="196"/>
      <c r="R230" s="195"/>
      <c r="S230" s="195"/>
      <c r="T230" s="195"/>
    </row>
    <row r="231" spans="1:18" ht="12.75">
      <c r="A231" s="63"/>
      <c r="B231"/>
      <c r="C231"/>
      <c r="D231"/>
      <c r="E231"/>
      <c r="F231" s="63"/>
      <c r="G231" s="63"/>
      <c r="H231"/>
      <c r="I231" s="214"/>
      <c r="J231" s="168"/>
      <c r="K231" s="168"/>
      <c r="L231" s="168"/>
      <c r="M231"/>
      <c r="N231"/>
      <c r="O231" s="196"/>
      <c r="P231" s="196"/>
      <c r="Q231" s="196"/>
      <c r="R231"/>
    </row>
    <row r="232" spans="1:17" ht="12.75">
      <c r="A232" s="2"/>
      <c r="B232" s="2"/>
      <c r="C232" s="2"/>
      <c r="D232" s="2"/>
      <c r="E232" s="181"/>
      <c r="F232" s="181"/>
      <c r="G232" s="181"/>
      <c r="I232" s="214"/>
      <c r="J232" s="42"/>
      <c r="O232" s="196"/>
      <c r="P232" s="196"/>
      <c r="Q232" s="197"/>
    </row>
    <row r="233" spans="1:18" ht="12.75">
      <c r="A233" s="2"/>
      <c r="B233" s="2"/>
      <c r="D233" s="2"/>
      <c r="E233" s="2"/>
      <c r="F233" s="2"/>
      <c r="G233" s="2"/>
      <c r="H233"/>
      <c r="I233" s="214"/>
      <c r="J233" s="154"/>
      <c r="K233"/>
      <c r="L233"/>
      <c r="M233"/>
      <c r="N233"/>
      <c r="O233" s="196"/>
      <c r="P233" s="196"/>
      <c r="Q233" s="196"/>
      <c r="R233"/>
    </row>
    <row r="234" spans="1:18" ht="12.75">
      <c r="A234"/>
      <c r="B234" s="5"/>
      <c r="C234" s="5"/>
      <c r="D234" s="5"/>
      <c r="E234" s="5"/>
      <c r="F234" s="5"/>
      <c r="G234"/>
      <c r="H234"/>
      <c r="I234" s="214"/>
      <c r="J234" s="154"/>
      <c r="K234"/>
      <c r="L234"/>
      <c r="M234"/>
      <c r="N234"/>
      <c r="O234" s="196"/>
      <c r="P234" s="196"/>
      <c r="Q234" s="196"/>
      <c r="R234"/>
    </row>
    <row r="235" spans="1:18" ht="12.75">
      <c r="A235"/>
      <c r="B235"/>
      <c r="C235"/>
      <c r="D235"/>
      <c r="E235"/>
      <c r="F235"/>
      <c r="G235"/>
      <c r="H235"/>
      <c r="I235" s="214"/>
      <c r="J235" s="168"/>
      <c r="K235" s="168"/>
      <c r="L235" s="168"/>
      <c r="M235"/>
      <c r="N235"/>
      <c r="O235" s="196"/>
      <c r="P235" s="196"/>
      <c r="Q235" s="196"/>
      <c r="R235"/>
    </row>
    <row r="236" spans="1:18" ht="12.75">
      <c r="A236"/>
      <c r="B236"/>
      <c r="D236"/>
      <c r="E236"/>
      <c r="F236"/>
      <c r="G236"/>
      <c r="H236" s="161"/>
      <c r="I236" s="68"/>
      <c r="J236" s="168"/>
      <c r="K236" s="168"/>
      <c r="L236" s="168"/>
      <c r="M236"/>
      <c r="N236"/>
      <c r="O236" s="196"/>
      <c r="P236" s="196"/>
      <c r="Q236" s="196"/>
      <c r="R236" s="33"/>
    </row>
    <row r="237" spans="1:18" ht="12.75">
      <c r="A237"/>
      <c r="B237"/>
      <c r="C237"/>
      <c r="D237"/>
      <c r="E237"/>
      <c r="F237"/>
      <c r="G237"/>
      <c r="H237" s="161"/>
      <c r="I237" s="54"/>
      <c r="J237" s="54"/>
      <c r="K237" s="54"/>
      <c r="L237" s="54"/>
      <c r="M237"/>
      <c r="N237"/>
      <c r="O237" s="196"/>
      <c r="P237" s="196"/>
      <c r="Q237" s="196"/>
      <c r="R237" s="33"/>
    </row>
    <row r="238" spans="1:18" ht="12.75">
      <c r="A238"/>
      <c r="B238"/>
      <c r="C238"/>
      <c r="D238"/>
      <c r="E238"/>
      <c r="F238"/>
      <c r="G238"/>
      <c r="H238"/>
      <c r="J238" s="42"/>
      <c r="M238"/>
      <c r="N238"/>
      <c r="O238" s="196"/>
      <c r="P238" s="196"/>
      <c r="Q238" s="197"/>
      <c r="R238"/>
    </row>
    <row r="239" spans="1:18" ht="12.75">
      <c r="A239"/>
      <c r="B239"/>
      <c r="C239"/>
      <c r="D239"/>
      <c r="E239"/>
      <c r="F239"/>
      <c r="G239"/>
      <c r="H239"/>
      <c r="J239" s="42"/>
      <c r="M239"/>
      <c r="N239"/>
      <c r="O239" s="196"/>
      <c r="P239" s="196"/>
      <c r="Q239" s="197"/>
      <c r="R239"/>
    </row>
    <row r="240" spans="1:18" ht="12.75">
      <c r="A240"/>
      <c r="B240"/>
      <c r="C240"/>
      <c r="D240"/>
      <c r="E240"/>
      <c r="F240"/>
      <c r="G240"/>
      <c r="H240"/>
      <c r="J240" s="42"/>
      <c r="M240" s="63"/>
      <c r="N240"/>
      <c r="O240" s="196"/>
      <c r="P240" s="196"/>
      <c r="Q240" s="197"/>
      <c r="R240" s="63"/>
    </row>
    <row r="241" spans="1:18" ht="12.75">
      <c r="A241"/>
      <c r="B241"/>
      <c r="C241"/>
      <c r="D241"/>
      <c r="E241"/>
      <c r="F241"/>
      <c r="G241"/>
      <c r="H241" s="5"/>
      <c r="I241" s="40"/>
      <c r="J241" s="40"/>
      <c r="K241" s="40"/>
      <c r="L241" s="40"/>
      <c r="M241" s="5"/>
      <c r="N241" s="5"/>
      <c r="O241" s="198"/>
      <c r="P241" s="198"/>
      <c r="Q241" s="198"/>
      <c r="R241" s="5"/>
    </row>
    <row r="242" spans="1:18" ht="12.75">
      <c r="A242"/>
      <c r="B242"/>
      <c r="C242"/>
      <c r="D242"/>
      <c r="E242"/>
      <c r="F242"/>
      <c r="G242"/>
      <c r="H242"/>
      <c r="I242"/>
      <c r="J242" s="154"/>
      <c r="K242"/>
      <c r="L242"/>
      <c r="M242"/>
      <c r="N242"/>
      <c r="O242" s="196"/>
      <c r="P242" s="196"/>
      <c r="Q242" s="196"/>
      <c r="R242"/>
    </row>
    <row r="243" spans="1:18" ht="12.75">
      <c r="A243"/>
      <c r="B243"/>
      <c r="C243"/>
      <c r="D243"/>
      <c r="E243"/>
      <c r="F243"/>
      <c r="G243"/>
      <c r="H243"/>
      <c r="I243"/>
      <c r="J243" s="154"/>
      <c r="K243"/>
      <c r="L243"/>
      <c r="M243"/>
      <c r="N243"/>
      <c r="O243" s="196"/>
      <c r="P243" s="196"/>
      <c r="Q243" s="196"/>
      <c r="R243"/>
    </row>
    <row r="244" spans="1:18" ht="12.75">
      <c r="A244"/>
      <c r="B244"/>
      <c r="C244"/>
      <c r="D244"/>
      <c r="E244"/>
      <c r="F244"/>
      <c r="G244"/>
      <c r="H244"/>
      <c r="I244"/>
      <c r="J244" s="154"/>
      <c r="K244"/>
      <c r="L244"/>
      <c r="M244"/>
      <c r="N244"/>
      <c r="O244" s="196"/>
      <c r="P244" s="196"/>
      <c r="Q244" s="196"/>
      <c r="R244" s="33"/>
    </row>
    <row r="245" spans="1:18" ht="12.75">
      <c r="A245"/>
      <c r="B245"/>
      <c r="C245"/>
      <c r="D245"/>
      <c r="E245"/>
      <c r="F245"/>
      <c r="G245"/>
      <c r="H245"/>
      <c r="I245"/>
      <c r="J245" s="154"/>
      <c r="K245"/>
      <c r="L245"/>
      <c r="M245"/>
      <c r="N245"/>
      <c r="O245" s="196"/>
      <c r="P245" s="196"/>
      <c r="Q245" s="196"/>
      <c r="R245" s="33"/>
    </row>
    <row r="246" spans="1:18" ht="12.75">
      <c r="A246"/>
      <c r="B246"/>
      <c r="C246"/>
      <c r="D246"/>
      <c r="E246"/>
      <c r="F246"/>
      <c r="G246"/>
      <c r="H246" s="161"/>
      <c r="I246"/>
      <c r="J246" s="168"/>
      <c r="K246" s="168"/>
      <c r="L246" s="168"/>
      <c r="M246"/>
      <c r="N246"/>
      <c r="O246" s="196"/>
      <c r="P246" s="196"/>
      <c r="Q246" s="196"/>
      <c r="R246" s="33"/>
    </row>
    <row r="247" spans="1:18" ht="12.75">
      <c r="A247"/>
      <c r="B247"/>
      <c r="C247"/>
      <c r="D247"/>
      <c r="E247"/>
      <c r="F247"/>
      <c r="G247"/>
      <c r="H247"/>
      <c r="I247" s="54"/>
      <c r="J247" s="54"/>
      <c r="K247" s="54"/>
      <c r="L247" s="54"/>
      <c r="M247"/>
      <c r="N247"/>
      <c r="O247" s="196"/>
      <c r="P247" s="196"/>
      <c r="Q247" s="196"/>
      <c r="R247"/>
    </row>
    <row r="248" spans="1:18" ht="12.75">
      <c r="A248"/>
      <c r="B248"/>
      <c r="C248"/>
      <c r="D248"/>
      <c r="E248"/>
      <c r="F248"/>
      <c r="G248"/>
      <c r="H248"/>
      <c r="I248"/>
      <c r="J248" s="154"/>
      <c r="K248"/>
      <c r="L248"/>
      <c r="M248"/>
      <c r="N248"/>
      <c r="O248" s="196"/>
      <c r="P248" s="196"/>
      <c r="Q248" s="196"/>
      <c r="R248"/>
    </row>
    <row r="249" spans="1:18" ht="12.75">
      <c r="A249"/>
      <c r="B249"/>
      <c r="C249"/>
      <c r="D249"/>
      <c r="E249"/>
      <c r="F249"/>
      <c r="G249"/>
      <c r="H249"/>
      <c r="I249"/>
      <c r="J249" s="154"/>
      <c r="K249"/>
      <c r="L249"/>
      <c r="M249"/>
      <c r="N249"/>
      <c r="O249" s="196"/>
      <c r="P249" s="196"/>
      <c r="Q249" s="196"/>
      <c r="R249"/>
    </row>
    <row r="250" spans="1:18" ht="12.75">
      <c r="A250"/>
      <c r="B250"/>
      <c r="C250"/>
      <c r="D250"/>
      <c r="E250"/>
      <c r="F250"/>
      <c r="G250"/>
      <c r="H250"/>
      <c r="I250"/>
      <c r="J250" s="154"/>
      <c r="K250"/>
      <c r="L250"/>
      <c r="M250"/>
      <c r="N250"/>
      <c r="O250" s="196"/>
      <c r="P250" s="196"/>
      <c r="Q250" s="196"/>
      <c r="R250"/>
    </row>
    <row r="251" spans="1:18" ht="12.75">
      <c r="A251"/>
      <c r="B251"/>
      <c r="C251"/>
      <c r="D251"/>
      <c r="E251"/>
      <c r="F251"/>
      <c r="G251"/>
      <c r="H251"/>
      <c r="I251"/>
      <c r="J251" s="154"/>
      <c r="K251"/>
      <c r="L251"/>
      <c r="M251"/>
      <c r="N251"/>
      <c r="O251"/>
      <c r="P251"/>
      <c r="Q251"/>
      <c r="R251"/>
    </row>
    <row r="252" spans="1:21" ht="12.75">
      <c r="A252"/>
      <c r="B252"/>
      <c r="C252"/>
      <c r="D252"/>
      <c r="E252"/>
      <c r="F252"/>
      <c r="G252"/>
      <c r="H252"/>
      <c r="I252"/>
      <c r="J252" s="154"/>
      <c r="K252"/>
      <c r="L252"/>
      <c r="M252"/>
      <c r="N252"/>
      <c r="O252"/>
      <c r="P252"/>
      <c r="Q252"/>
      <c r="R252"/>
      <c r="S252"/>
      <c r="T252"/>
      <c r="U252"/>
    </row>
    <row r="253" spans="1:21" ht="12.75">
      <c r="A253"/>
      <c r="B253"/>
      <c r="C253"/>
      <c r="D253"/>
      <c r="E253"/>
      <c r="F253"/>
      <c r="G253"/>
      <c r="H253"/>
      <c r="I253"/>
      <c r="J253" s="154"/>
      <c r="K253"/>
      <c r="L253"/>
      <c r="M253"/>
      <c r="N253"/>
      <c r="O253"/>
      <c r="P253"/>
      <c r="Q253"/>
      <c r="R253"/>
      <c r="S253"/>
      <c r="T253"/>
      <c r="U253"/>
    </row>
    <row r="254" spans="1:21" ht="12.75">
      <c r="A254"/>
      <c r="B254"/>
      <c r="C254"/>
      <c r="D254"/>
      <c r="E254"/>
      <c r="F254"/>
      <c r="G254"/>
      <c r="H254"/>
      <c r="I254"/>
      <c r="J254" s="154"/>
      <c r="K254"/>
      <c r="L254"/>
      <c r="M254"/>
      <c r="N254"/>
      <c r="O254"/>
      <c r="P254"/>
      <c r="Q254"/>
      <c r="R254"/>
      <c r="S254"/>
      <c r="T254"/>
      <c r="U254"/>
    </row>
    <row r="255" spans="1:21" ht="12.75">
      <c r="A255"/>
      <c r="B255"/>
      <c r="C255"/>
      <c r="D255"/>
      <c r="E255"/>
      <c r="F255"/>
      <c r="G255"/>
      <c r="H255"/>
      <c r="I255"/>
      <c r="J255" s="154"/>
      <c r="K255"/>
      <c r="L255"/>
      <c r="M255"/>
      <c r="N255"/>
      <c r="O255"/>
      <c r="P255"/>
      <c r="Q255"/>
      <c r="R255"/>
      <c r="S255"/>
      <c r="T255"/>
      <c r="U255"/>
    </row>
    <row r="256" spans="1:21" ht="12.75">
      <c r="A256"/>
      <c r="B256"/>
      <c r="C256"/>
      <c r="D256"/>
      <c r="E256"/>
      <c r="F256"/>
      <c r="G256"/>
      <c r="H256"/>
      <c r="I256"/>
      <c r="J256" s="154"/>
      <c r="K256"/>
      <c r="L256"/>
      <c r="M256"/>
      <c r="N256"/>
      <c r="O256"/>
      <c r="P256"/>
      <c r="Q256"/>
      <c r="R256"/>
      <c r="S256"/>
      <c r="T256"/>
      <c r="U256"/>
    </row>
    <row r="257" spans="1:21" ht="12.75">
      <c r="A257"/>
      <c r="B257"/>
      <c r="C257"/>
      <c r="D257"/>
      <c r="E257"/>
      <c r="F257"/>
      <c r="G257"/>
      <c r="H257"/>
      <c r="I257"/>
      <c r="J257" s="154"/>
      <c r="K257"/>
      <c r="L257"/>
      <c r="M257"/>
      <c r="N257"/>
      <c r="O257"/>
      <c r="P257"/>
      <c r="Q257"/>
      <c r="R257"/>
      <c r="S257"/>
      <c r="T257"/>
      <c r="U257"/>
    </row>
    <row r="258" spans="1:21" ht="12.75">
      <c r="A258"/>
      <c r="B258"/>
      <c r="C258"/>
      <c r="D258"/>
      <c r="E258"/>
      <c r="F258"/>
      <c r="G258"/>
      <c r="H258"/>
      <c r="I258"/>
      <c r="J258" s="154"/>
      <c r="K258"/>
      <c r="L258"/>
      <c r="M258"/>
      <c r="N258"/>
      <c r="O258"/>
      <c r="P258"/>
      <c r="Q258"/>
      <c r="R258"/>
      <c r="S258"/>
      <c r="T258"/>
      <c r="U258"/>
    </row>
    <row r="259" spans="1:21" ht="12.75">
      <c r="A259"/>
      <c r="B259"/>
      <c r="C259"/>
      <c r="D259"/>
      <c r="E259"/>
      <c r="F259"/>
      <c r="G259"/>
      <c r="H259"/>
      <c r="I259"/>
      <c r="J259" s="154"/>
      <c r="K259"/>
      <c r="L259"/>
      <c r="M259"/>
      <c r="N259"/>
      <c r="O259"/>
      <c r="P259"/>
      <c r="Q259"/>
      <c r="R259"/>
      <c r="S259"/>
      <c r="T259"/>
      <c r="U259"/>
    </row>
    <row r="260" spans="1:21" ht="12.75">
      <c r="A260"/>
      <c r="B260"/>
      <c r="C260"/>
      <c r="D260"/>
      <c r="E260"/>
      <c r="F260"/>
      <c r="G260"/>
      <c r="H260"/>
      <c r="I260"/>
      <c r="J260" s="154"/>
      <c r="K260"/>
      <c r="L260"/>
      <c r="M260"/>
      <c r="N260"/>
      <c r="O260"/>
      <c r="P260"/>
      <c r="Q260"/>
      <c r="R260"/>
      <c r="S260"/>
      <c r="T260"/>
      <c r="U260"/>
    </row>
    <row r="261" spans="1:21" ht="12.75">
      <c r="A261"/>
      <c r="B261"/>
      <c r="C261"/>
      <c r="D261"/>
      <c r="E261"/>
      <c r="F261"/>
      <c r="G261"/>
      <c r="H261"/>
      <c r="I261"/>
      <c r="J261" s="154"/>
      <c r="K261"/>
      <c r="L261"/>
      <c r="M261"/>
      <c r="N261"/>
      <c r="O261"/>
      <c r="P261"/>
      <c r="Q261"/>
      <c r="R261"/>
      <c r="S261"/>
      <c r="T261"/>
      <c r="U261"/>
    </row>
    <row r="262" spans="1:21" ht="12.75">
      <c r="A262"/>
      <c r="B262"/>
      <c r="C262"/>
      <c r="D262"/>
      <c r="E262"/>
      <c r="F262"/>
      <c r="G262"/>
      <c r="H262"/>
      <c r="I262"/>
      <c r="J262" s="154"/>
      <c r="K262"/>
      <c r="L262"/>
      <c r="M262"/>
      <c r="N262"/>
      <c r="O262"/>
      <c r="P262"/>
      <c r="Q262"/>
      <c r="R262"/>
      <c r="S262"/>
      <c r="T262"/>
      <c r="U262"/>
    </row>
    <row r="263" spans="1:21" ht="12.75">
      <c r="A263"/>
      <c r="B263"/>
      <c r="C263"/>
      <c r="D263"/>
      <c r="E263"/>
      <c r="F263"/>
      <c r="G263"/>
      <c r="H263"/>
      <c r="I263"/>
      <c r="J263" s="154"/>
      <c r="K263"/>
      <c r="L263"/>
      <c r="M263"/>
      <c r="N263"/>
      <c r="O263"/>
      <c r="P263"/>
      <c r="Q263"/>
      <c r="R263"/>
      <c r="S263"/>
      <c r="T263"/>
      <c r="U263"/>
    </row>
    <row r="264" spans="1:21" ht="12.75">
      <c r="A264"/>
      <c r="B264"/>
      <c r="C264"/>
      <c r="D264"/>
      <c r="E264"/>
      <c r="F264"/>
      <c r="G264"/>
      <c r="H264"/>
      <c r="I264"/>
      <c r="J264" s="154"/>
      <c r="K264"/>
      <c r="L264"/>
      <c r="M264"/>
      <c r="N264"/>
      <c r="O264"/>
      <c r="P264"/>
      <c r="Q264"/>
      <c r="R264"/>
      <c r="S264"/>
      <c r="T264"/>
      <c r="U264"/>
    </row>
    <row r="265" spans="1:21" ht="12.75">
      <c r="A265"/>
      <c r="B265"/>
      <c r="C265"/>
      <c r="D265"/>
      <c r="E265"/>
      <c r="F265"/>
      <c r="G265"/>
      <c r="H265"/>
      <c r="I265"/>
      <c r="J265" s="154"/>
      <c r="K265"/>
      <c r="L265"/>
      <c r="M265"/>
      <c r="N265"/>
      <c r="O265"/>
      <c r="P265"/>
      <c r="Q265"/>
      <c r="R265"/>
      <c r="S265"/>
      <c r="T265"/>
      <c r="U265"/>
    </row>
    <row r="266" spans="1:21" ht="12.75">
      <c r="A266"/>
      <c r="B266"/>
      <c r="C266"/>
      <c r="D266"/>
      <c r="E266"/>
      <c r="F266"/>
      <c r="G266"/>
      <c r="H266"/>
      <c r="I266"/>
      <c r="J266" s="154"/>
      <c r="K266"/>
      <c r="L266"/>
      <c r="M266"/>
      <c r="N266"/>
      <c r="O266"/>
      <c r="P266"/>
      <c r="Q266"/>
      <c r="R266"/>
      <c r="S266"/>
      <c r="T266"/>
      <c r="U266"/>
    </row>
    <row r="267" spans="1:21" ht="12.75">
      <c r="A267"/>
      <c r="B267"/>
      <c r="C267"/>
      <c r="D267"/>
      <c r="E267"/>
      <c r="F267"/>
      <c r="G267"/>
      <c r="H267"/>
      <c r="I267"/>
      <c r="J267" s="154"/>
      <c r="K267"/>
      <c r="L267"/>
      <c r="M267"/>
      <c r="N267"/>
      <c r="O267"/>
      <c r="P267"/>
      <c r="Q267"/>
      <c r="R267"/>
      <c r="S267"/>
      <c r="T267"/>
      <c r="U267"/>
    </row>
    <row r="268" spans="1:21" ht="12.75">
      <c r="A268"/>
      <c r="B268"/>
      <c r="C268"/>
      <c r="D268"/>
      <c r="E268"/>
      <c r="F268"/>
      <c r="G268"/>
      <c r="H268"/>
      <c r="I268"/>
      <c r="J268" s="154"/>
      <c r="K268"/>
      <c r="L268"/>
      <c r="M268"/>
      <c r="N268"/>
      <c r="O268"/>
      <c r="P268"/>
      <c r="Q268"/>
      <c r="R268"/>
      <c r="S268"/>
      <c r="T268"/>
      <c r="U268"/>
    </row>
    <row r="269" spans="1:21" ht="12.75">
      <c r="A269"/>
      <c r="B269"/>
      <c r="C269"/>
      <c r="D269"/>
      <c r="E269"/>
      <c r="F269"/>
      <c r="G269"/>
      <c r="H269"/>
      <c r="I269"/>
      <c r="J269" s="154"/>
      <c r="K269"/>
      <c r="L269"/>
      <c r="M269"/>
      <c r="N269"/>
      <c r="O269"/>
      <c r="P269"/>
      <c r="Q269"/>
      <c r="R269"/>
      <c r="S269"/>
      <c r="T269"/>
      <c r="U269"/>
    </row>
    <row r="270" spans="1:21" ht="12.75">
      <c r="A270"/>
      <c r="B270"/>
      <c r="C270"/>
      <c r="D270"/>
      <c r="E270"/>
      <c r="F270"/>
      <c r="G270"/>
      <c r="H270"/>
      <c r="I270"/>
      <c r="J270" s="154"/>
      <c r="K270"/>
      <c r="L270"/>
      <c r="M270"/>
      <c r="N270"/>
      <c r="O270"/>
      <c r="P270"/>
      <c r="Q270"/>
      <c r="R270"/>
      <c r="S270"/>
      <c r="T270"/>
      <c r="U270"/>
    </row>
    <row r="271" spans="1:21" ht="12.75">
      <c r="A271"/>
      <c r="B271"/>
      <c r="C271"/>
      <c r="D271"/>
      <c r="E271"/>
      <c r="F271"/>
      <c r="G271"/>
      <c r="H271"/>
      <c r="I271"/>
      <c r="J271" s="154"/>
      <c r="K271"/>
      <c r="L271"/>
      <c r="M271"/>
      <c r="N271"/>
      <c r="O271"/>
      <c r="P271"/>
      <c r="Q271"/>
      <c r="R271"/>
      <c r="S271"/>
      <c r="T271"/>
      <c r="U271"/>
    </row>
    <row r="272" spans="1:21" ht="12.75">
      <c r="A272"/>
      <c r="B272"/>
      <c r="C272"/>
      <c r="D272"/>
      <c r="E272"/>
      <c r="F272"/>
      <c r="G272"/>
      <c r="H272"/>
      <c r="I272"/>
      <c r="J272" s="154"/>
      <c r="K272"/>
      <c r="L272"/>
      <c r="M272"/>
      <c r="N272"/>
      <c r="O272"/>
      <c r="P272"/>
      <c r="Q272"/>
      <c r="R272"/>
      <c r="S272"/>
      <c r="T272"/>
      <c r="U272"/>
    </row>
    <row r="273" spans="1:21" ht="12.75">
      <c r="A273"/>
      <c r="B273"/>
      <c r="C273"/>
      <c r="D273"/>
      <c r="E273"/>
      <c r="F273"/>
      <c r="G273"/>
      <c r="H273"/>
      <c r="I273"/>
      <c r="J273" s="154"/>
      <c r="K273"/>
      <c r="L273"/>
      <c r="M273"/>
      <c r="N273"/>
      <c r="O273"/>
      <c r="P273"/>
      <c r="Q273"/>
      <c r="R273"/>
      <c r="S273"/>
      <c r="T273"/>
      <c r="U273"/>
    </row>
    <row r="274" spans="1:21" ht="12.75">
      <c r="A274"/>
      <c r="B274"/>
      <c r="C274"/>
      <c r="D274"/>
      <c r="E274"/>
      <c r="F274"/>
      <c r="G274"/>
      <c r="H274"/>
      <c r="I274"/>
      <c r="J274" s="154"/>
      <c r="K274"/>
      <c r="L274"/>
      <c r="M274"/>
      <c r="N274"/>
      <c r="O274"/>
      <c r="P274"/>
      <c r="Q274"/>
      <c r="R274"/>
      <c r="S274"/>
      <c r="T274"/>
      <c r="U274"/>
    </row>
    <row r="275" spans="1:21" ht="12.75">
      <c r="A275"/>
      <c r="B275"/>
      <c r="C275"/>
      <c r="D275"/>
      <c r="E275"/>
      <c r="F275"/>
      <c r="G275"/>
      <c r="H275"/>
      <c r="I275"/>
      <c r="J275" s="154"/>
      <c r="K275"/>
      <c r="L275"/>
      <c r="M275"/>
      <c r="N275"/>
      <c r="O275"/>
      <c r="P275"/>
      <c r="Q275"/>
      <c r="R275"/>
      <c r="S275"/>
      <c r="T275"/>
      <c r="U275"/>
    </row>
    <row r="276" spans="1:21" ht="12.75">
      <c r="A276"/>
      <c r="B276"/>
      <c r="C276"/>
      <c r="D276"/>
      <c r="E276"/>
      <c r="F276"/>
      <c r="G276"/>
      <c r="H276"/>
      <c r="I276"/>
      <c r="J276" s="154"/>
      <c r="K276"/>
      <c r="L276"/>
      <c r="M276"/>
      <c r="N276"/>
      <c r="O276"/>
      <c r="P276"/>
      <c r="Q276"/>
      <c r="R276"/>
      <c r="S276"/>
      <c r="T276"/>
      <c r="U276"/>
    </row>
    <row r="277" spans="1:21" ht="12.75">
      <c r="A277"/>
      <c r="B277"/>
      <c r="C277"/>
      <c r="D277"/>
      <c r="E277"/>
      <c r="F277"/>
      <c r="G277"/>
      <c r="H277"/>
      <c r="I277"/>
      <c r="J277" s="154"/>
      <c r="K277"/>
      <c r="L277"/>
      <c r="M277"/>
      <c r="N277"/>
      <c r="O277"/>
      <c r="P277"/>
      <c r="Q277"/>
      <c r="R277"/>
      <c r="S277"/>
      <c r="T277"/>
      <c r="U277"/>
    </row>
    <row r="278" spans="1:21" ht="12.75">
      <c r="A278"/>
      <c r="B278"/>
      <c r="C278"/>
      <c r="D278"/>
      <c r="E278"/>
      <c r="F278"/>
      <c r="G278"/>
      <c r="H278"/>
      <c r="I278"/>
      <c r="J278" s="154"/>
      <c r="K278"/>
      <c r="L278"/>
      <c r="M278"/>
      <c r="N278"/>
      <c r="O278"/>
      <c r="P278"/>
      <c r="Q278"/>
      <c r="R278"/>
      <c r="S278"/>
      <c r="T278"/>
      <c r="U278"/>
    </row>
    <row r="279" spans="1:21" ht="12.75">
      <c r="A279"/>
      <c r="B279"/>
      <c r="C279"/>
      <c r="D279"/>
      <c r="E279"/>
      <c r="F279"/>
      <c r="G279"/>
      <c r="H279"/>
      <c r="I279"/>
      <c r="J279" s="154"/>
      <c r="K279"/>
      <c r="L279"/>
      <c r="M279"/>
      <c r="N279"/>
      <c r="O279"/>
      <c r="P279"/>
      <c r="Q279"/>
      <c r="R279"/>
      <c r="S279"/>
      <c r="T279"/>
      <c r="U279"/>
    </row>
    <row r="280" spans="1:21" ht="12.75">
      <c r="A280"/>
      <c r="B280"/>
      <c r="C280"/>
      <c r="D280"/>
      <c r="E280"/>
      <c r="F280"/>
      <c r="G280"/>
      <c r="H280"/>
      <c r="I280"/>
      <c r="J280" s="154"/>
      <c r="K280"/>
      <c r="L280"/>
      <c r="M280"/>
      <c r="N280"/>
      <c r="O280"/>
      <c r="P280"/>
      <c r="Q280"/>
      <c r="R280"/>
      <c r="S280"/>
      <c r="T280"/>
      <c r="U280"/>
    </row>
    <row r="281" spans="1:21" ht="12.75">
      <c r="A281"/>
      <c r="B281"/>
      <c r="C281"/>
      <c r="D281"/>
      <c r="E281"/>
      <c r="F281"/>
      <c r="G281"/>
      <c r="H281"/>
      <c r="I281"/>
      <c r="J281" s="154"/>
      <c r="K281"/>
      <c r="L281"/>
      <c r="M281"/>
      <c r="N281"/>
      <c r="O281"/>
      <c r="P281"/>
      <c r="Q281"/>
      <c r="R281"/>
      <c r="S281"/>
      <c r="T281"/>
      <c r="U281"/>
    </row>
    <row r="282" spans="1:21" ht="12.75">
      <c r="A282"/>
      <c r="B282"/>
      <c r="C282"/>
      <c r="D282"/>
      <c r="E282"/>
      <c r="F282"/>
      <c r="G282"/>
      <c r="H282"/>
      <c r="I282"/>
      <c r="J282" s="154"/>
      <c r="K282"/>
      <c r="L282"/>
      <c r="M282"/>
      <c r="N282"/>
      <c r="O282"/>
      <c r="P282"/>
      <c r="Q282"/>
      <c r="R282"/>
      <c r="S282"/>
      <c r="T282"/>
      <c r="U282"/>
    </row>
    <row r="283" spans="1:21" ht="12.75">
      <c r="A283"/>
      <c r="B283"/>
      <c r="C283"/>
      <c r="D283"/>
      <c r="E283"/>
      <c r="F283"/>
      <c r="G283"/>
      <c r="H283"/>
      <c r="I283"/>
      <c r="J283" s="154"/>
      <c r="K283"/>
      <c r="L283"/>
      <c r="M283"/>
      <c r="N283"/>
      <c r="O283"/>
      <c r="P283"/>
      <c r="Q283"/>
      <c r="R283"/>
      <c r="S283"/>
      <c r="T283"/>
      <c r="U283"/>
    </row>
    <row r="284" spans="1:21" ht="12.75">
      <c r="A284"/>
      <c r="B284"/>
      <c r="C284"/>
      <c r="D284"/>
      <c r="E284"/>
      <c r="F284"/>
      <c r="G284"/>
      <c r="H284"/>
      <c r="I284"/>
      <c r="J284" s="154"/>
      <c r="K284"/>
      <c r="L284"/>
      <c r="M284"/>
      <c r="N284"/>
      <c r="O284"/>
      <c r="P284"/>
      <c r="Q284"/>
      <c r="R284"/>
      <c r="S284"/>
      <c r="T284"/>
      <c r="U284"/>
    </row>
    <row r="285" spans="1:21" ht="12.75">
      <c r="A285"/>
      <c r="B285"/>
      <c r="C285"/>
      <c r="D285"/>
      <c r="E285"/>
      <c r="F285"/>
      <c r="G285"/>
      <c r="H285"/>
      <c r="I285"/>
      <c r="J285" s="154"/>
      <c r="K285"/>
      <c r="L285"/>
      <c r="M285"/>
      <c r="N285"/>
      <c r="O285"/>
      <c r="P285"/>
      <c r="Q285"/>
      <c r="R285"/>
      <c r="S285"/>
      <c r="T285"/>
      <c r="U285"/>
    </row>
    <row r="286" spans="1:21" ht="12.75">
      <c r="A286"/>
      <c r="B286"/>
      <c r="C286"/>
      <c r="D286"/>
      <c r="E286"/>
      <c r="F286"/>
      <c r="G286"/>
      <c r="H286"/>
      <c r="I286"/>
      <c r="J286" s="154"/>
      <c r="K286"/>
      <c r="L286"/>
      <c r="M286"/>
      <c r="N286"/>
      <c r="O286"/>
      <c r="P286"/>
      <c r="Q286"/>
      <c r="R286"/>
      <c r="S286"/>
      <c r="T286"/>
      <c r="U286"/>
    </row>
    <row r="287" spans="1:21" ht="12.75">
      <c r="A287"/>
      <c r="B287"/>
      <c r="C287"/>
      <c r="D287"/>
      <c r="E287"/>
      <c r="F287"/>
      <c r="G287"/>
      <c r="H287"/>
      <c r="I287"/>
      <c r="J287" s="154"/>
      <c r="K287"/>
      <c r="L287"/>
      <c r="M287"/>
      <c r="N287"/>
      <c r="O287"/>
      <c r="P287"/>
      <c r="Q287"/>
      <c r="R287"/>
      <c r="S287"/>
      <c r="T287"/>
      <c r="U287"/>
    </row>
    <row r="288" spans="1:21" ht="12.75">
      <c r="A288"/>
      <c r="B288"/>
      <c r="C288"/>
      <c r="D288"/>
      <c r="E288"/>
      <c r="F288"/>
      <c r="G288"/>
      <c r="H288"/>
      <c r="I288"/>
      <c r="J288" s="154"/>
      <c r="K288"/>
      <c r="L288"/>
      <c r="M288"/>
      <c r="N288"/>
      <c r="O288"/>
      <c r="P288"/>
      <c r="Q288"/>
      <c r="R288"/>
      <c r="S288"/>
      <c r="T288"/>
      <c r="U288"/>
    </row>
    <row r="289" spans="1:21" ht="12.75">
      <c r="A289"/>
      <c r="B289"/>
      <c r="C289"/>
      <c r="D289"/>
      <c r="E289"/>
      <c r="F289"/>
      <c r="G289"/>
      <c r="H289"/>
      <c r="I289"/>
      <c r="J289" s="154"/>
      <c r="K289"/>
      <c r="L289"/>
      <c r="M289"/>
      <c r="N289"/>
      <c r="O289"/>
      <c r="P289"/>
      <c r="Q289"/>
      <c r="R289"/>
      <c r="S289"/>
      <c r="T289"/>
      <c r="U289"/>
    </row>
    <row r="290" spans="1:21" ht="12.75">
      <c r="A290"/>
      <c r="B290"/>
      <c r="C290"/>
      <c r="D290"/>
      <c r="E290"/>
      <c r="F290"/>
      <c r="G290"/>
      <c r="H290"/>
      <c r="I290"/>
      <c r="J290" s="154"/>
      <c r="K290"/>
      <c r="L290"/>
      <c r="M290"/>
      <c r="N290"/>
      <c r="O290"/>
      <c r="P290"/>
      <c r="Q290"/>
      <c r="R290"/>
      <c r="S290"/>
      <c r="T290"/>
      <c r="U290"/>
    </row>
    <row r="291" spans="1:21" ht="12.75">
      <c r="A291"/>
      <c r="B291"/>
      <c r="C291"/>
      <c r="D291"/>
      <c r="E291"/>
      <c r="F291"/>
      <c r="G291"/>
      <c r="H291"/>
      <c r="I291"/>
      <c r="J291" s="154"/>
      <c r="K291"/>
      <c r="L291"/>
      <c r="M291"/>
      <c r="N291"/>
      <c r="O291"/>
      <c r="P291"/>
      <c r="Q291"/>
      <c r="R291"/>
      <c r="S291"/>
      <c r="T291"/>
      <c r="U291"/>
    </row>
    <row r="292" spans="1:21" ht="12.75">
      <c r="A292"/>
      <c r="B292"/>
      <c r="C292"/>
      <c r="D292"/>
      <c r="E292"/>
      <c r="F292"/>
      <c r="G292"/>
      <c r="H292"/>
      <c r="I292"/>
      <c r="J292" s="154"/>
      <c r="K292"/>
      <c r="L292"/>
      <c r="M292"/>
      <c r="N292"/>
      <c r="O292"/>
      <c r="P292"/>
      <c r="Q292"/>
      <c r="R292"/>
      <c r="S292"/>
      <c r="T292"/>
      <c r="U292"/>
    </row>
    <row r="293" spans="1:21" ht="12.75">
      <c r="A293"/>
      <c r="B293"/>
      <c r="C293"/>
      <c r="D293"/>
      <c r="E293"/>
      <c r="F293"/>
      <c r="G293"/>
      <c r="H293"/>
      <c r="I293"/>
      <c r="J293" s="154"/>
      <c r="K293"/>
      <c r="L293"/>
      <c r="M293"/>
      <c r="N293"/>
      <c r="O293"/>
      <c r="P293"/>
      <c r="Q293"/>
      <c r="R293"/>
      <c r="S293"/>
      <c r="T293"/>
      <c r="U293"/>
    </row>
    <row r="294" spans="1:21" ht="12.75">
      <c r="A294"/>
      <c r="B294"/>
      <c r="C294"/>
      <c r="D294"/>
      <c r="E294"/>
      <c r="F294"/>
      <c r="G294"/>
      <c r="H294"/>
      <c r="I294"/>
      <c r="J294" s="154"/>
      <c r="K294"/>
      <c r="L294"/>
      <c r="M294"/>
      <c r="N294"/>
      <c r="O294"/>
      <c r="P294"/>
      <c r="Q294"/>
      <c r="R294"/>
      <c r="S294"/>
      <c r="T294"/>
      <c r="U294"/>
    </row>
    <row r="295" spans="1:21" ht="12.75">
      <c r="A295"/>
      <c r="B295"/>
      <c r="C295"/>
      <c r="D295"/>
      <c r="E295"/>
      <c r="F295"/>
      <c r="G295"/>
      <c r="H295"/>
      <c r="I295"/>
      <c r="J295" s="154"/>
      <c r="K295"/>
      <c r="L295"/>
      <c r="M295"/>
      <c r="N295"/>
      <c r="O295"/>
      <c r="P295"/>
      <c r="Q295"/>
      <c r="R295"/>
      <c r="S295"/>
      <c r="T295"/>
      <c r="U295"/>
    </row>
    <row r="296" spans="1:21" ht="12.75">
      <c r="A296"/>
      <c r="B296"/>
      <c r="C296"/>
      <c r="D296"/>
      <c r="E296"/>
      <c r="F296"/>
      <c r="G296"/>
      <c r="H296"/>
      <c r="I296"/>
      <c r="J296" s="154"/>
      <c r="K296"/>
      <c r="L296"/>
      <c r="M296"/>
      <c r="N296"/>
      <c r="O296"/>
      <c r="P296"/>
      <c r="Q296"/>
      <c r="R296"/>
      <c r="S296"/>
      <c r="T296"/>
      <c r="U296"/>
    </row>
    <row r="297" spans="1:21" ht="12.75">
      <c r="A297"/>
      <c r="B297"/>
      <c r="C297"/>
      <c r="D297"/>
      <c r="E297"/>
      <c r="F297"/>
      <c r="G297"/>
      <c r="H297"/>
      <c r="I297"/>
      <c r="J297" s="154"/>
      <c r="K297"/>
      <c r="L297"/>
      <c r="M297"/>
      <c r="N297"/>
      <c r="O297"/>
      <c r="P297"/>
      <c r="Q297"/>
      <c r="R297"/>
      <c r="S297"/>
      <c r="T297"/>
      <c r="U297"/>
    </row>
    <row r="298" spans="1:21" ht="12.75">
      <c r="A298"/>
      <c r="B298"/>
      <c r="C298"/>
      <c r="D298"/>
      <c r="E298"/>
      <c r="F298"/>
      <c r="G298"/>
      <c r="H298"/>
      <c r="I298"/>
      <c r="J298" s="154"/>
      <c r="K298"/>
      <c r="L298"/>
      <c r="M298"/>
      <c r="N298"/>
      <c r="O298"/>
      <c r="P298"/>
      <c r="Q298"/>
      <c r="R298"/>
      <c r="S298"/>
      <c r="T298"/>
      <c r="U298"/>
    </row>
    <row r="299" spans="1:21" ht="12.75">
      <c r="A299"/>
      <c r="B299"/>
      <c r="C299"/>
      <c r="D299"/>
      <c r="E299"/>
      <c r="F299"/>
      <c r="G299"/>
      <c r="H299"/>
      <c r="I299"/>
      <c r="J299" s="154"/>
      <c r="K299"/>
      <c r="L299"/>
      <c r="M299"/>
      <c r="N299"/>
      <c r="O299"/>
      <c r="P299"/>
      <c r="Q299"/>
      <c r="R299"/>
      <c r="S299"/>
      <c r="T299"/>
      <c r="U299"/>
    </row>
    <row r="300" spans="1:21" ht="12.75">
      <c r="A300"/>
      <c r="B300"/>
      <c r="C300"/>
      <c r="D300"/>
      <c r="E300"/>
      <c r="F300"/>
      <c r="G300"/>
      <c r="H300"/>
      <c r="I300"/>
      <c r="J300" s="154"/>
      <c r="K300"/>
      <c r="L300"/>
      <c r="M300"/>
      <c r="N300"/>
      <c r="O300"/>
      <c r="P300"/>
      <c r="Q300"/>
      <c r="R300"/>
      <c r="S300"/>
      <c r="T300"/>
      <c r="U300"/>
    </row>
    <row r="301" spans="1:21" ht="12.75">
      <c r="A301"/>
      <c r="B301"/>
      <c r="C301"/>
      <c r="D301"/>
      <c r="E301"/>
      <c r="F301"/>
      <c r="G301"/>
      <c r="H301"/>
      <c r="I301"/>
      <c r="J301" s="154"/>
      <c r="K301"/>
      <c r="L301"/>
      <c r="M301"/>
      <c r="N301"/>
      <c r="O301"/>
      <c r="P301"/>
      <c r="Q301"/>
      <c r="R301"/>
      <c r="S301"/>
      <c r="T301"/>
      <c r="U301"/>
    </row>
    <row r="302" spans="1:21" ht="12.75">
      <c r="A302"/>
      <c r="B302"/>
      <c r="C302"/>
      <c r="D302"/>
      <c r="E302"/>
      <c r="F302"/>
      <c r="G302"/>
      <c r="H302"/>
      <c r="I302"/>
      <c r="J302" s="154"/>
      <c r="K302"/>
      <c r="L302"/>
      <c r="M302"/>
      <c r="N302"/>
      <c r="O302"/>
      <c r="P302"/>
      <c r="Q302"/>
      <c r="R302"/>
      <c r="S302"/>
      <c r="T302"/>
      <c r="U302"/>
    </row>
    <row r="303" spans="1:21" ht="12.75">
      <c r="A303"/>
      <c r="B303"/>
      <c r="C303"/>
      <c r="D303"/>
      <c r="E303"/>
      <c r="F303"/>
      <c r="G303"/>
      <c r="H303"/>
      <c r="I303"/>
      <c r="J303" s="154"/>
      <c r="K303"/>
      <c r="L303"/>
      <c r="M303"/>
      <c r="N303"/>
      <c r="O303"/>
      <c r="P303"/>
      <c r="Q303"/>
      <c r="R303"/>
      <c r="S303"/>
      <c r="T303"/>
      <c r="U303"/>
    </row>
    <row r="304" spans="1:21" ht="12.75">
      <c r="A304"/>
      <c r="B304"/>
      <c r="C304"/>
      <c r="D304"/>
      <c r="E304"/>
      <c r="F304"/>
      <c r="G304"/>
      <c r="H304"/>
      <c r="I304"/>
      <c r="J304" s="154"/>
      <c r="K304"/>
      <c r="L304"/>
      <c r="M304"/>
      <c r="N304"/>
      <c r="O304"/>
      <c r="P304"/>
      <c r="Q304"/>
      <c r="R304"/>
      <c r="S304"/>
      <c r="T304"/>
      <c r="U304"/>
    </row>
    <row r="305" spans="1:21" ht="12.75">
      <c r="A305"/>
      <c r="B305"/>
      <c r="C305"/>
      <c r="D305"/>
      <c r="E305"/>
      <c r="F305"/>
      <c r="G305"/>
      <c r="H305"/>
      <c r="I305"/>
      <c r="J305" s="154"/>
      <c r="K305"/>
      <c r="L305"/>
      <c r="M305"/>
      <c r="N305"/>
      <c r="O305"/>
      <c r="P305"/>
      <c r="Q305"/>
      <c r="R305"/>
      <c r="S305"/>
      <c r="T305"/>
      <c r="U305"/>
    </row>
    <row r="306" spans="1:21" ht="12.75">
      <c r="A306"/>
      <c r="B306"/>
      <c r="C306"/>
      <c r="D306"/>
      <c r="E306"/>
      <c r="F306"/>
      <c r="G306"/>
      <c r="H306"/>
      <c r="I306"/>
      <c r="J306" s="154"/>
      <c r="K306"/>
      <c r="L306"/>
      <c r="M306"/>
      <c r="N306"/>
      <c r="O306"/>
      <c r="P306"/>
      <c r="Q306"/>
      <c r="R306"/>
      <c r="S306"/>
      <c r="T306"/>
      <c r="U306"/>
    </row>
    <row r="307" spans="1:21" ht="12.75">
      <c r="A307"/>
      <c r="B307"/>
      <c r="C307"/>
      <c r="D307"/>
      <c r="E307"/>
      <c r="F307"/>
      <c r="G307"/>
      <c r="H307"/>
      <c r="I307"/>
      <c r="J307" s="154"/>
      <c r="K307"/>
      <c r="L307"/>
      <c r="M307"/>
      <c r="N307"/>
      <c r="O307"/>
      <c r="P307"/>
      <c r="Q307"/>
      <c r="R307"/>
      <c r="S307"/>
      <c r="T307"/>
      <c r="U307"/>
    </row>
    <row r="308" spans="1:21" ht="12.75">
      <c r="A308"/>
      <c r="B308"/>
      <c r="C308"/>
      <c r="D308"/>
      <c r="E308"/>
      <c r="F308"/>
      <c r="G308"/>
      <c r="H308"/>
      <c r="I308"/>
      <c r="J308" s="154"/>
      <c r="K308"/>
      <c r="L308"/>
      <c r="M308"/>
      <c r="N308"/>
      <c r="O308"/>
      <c r="P308"/>
      <c r="Q308"/>
      <c r="R308"/>
      <c r="S308"/>
      <c r="T308"/>
      <c r="U308"/>
    </row>
    <row r="309" spans="1:21" ht="12.75">
      <c r="A309"/>
      <c r="B309"/>
      <c r="C309"/>
      <c r="D309"/>
      <c r="E309"/>
      <c r="F309"/>
      <c r="G309"/>
      <c r="H309"/>
      <c r="I309"/>
      <c r="J309" s="154"/>
      <c r="K309"/>
      <c r="L309"/>
      <c r="M309"/>
      <c r="N309"/>
      <c r="O309"/>
      <c r="P309"/>
      <c r="Q309"/>
      <c r="R309"/>
      <c r="S309"/>
      <c r="T309"/>
      <c r="U309"/>
    </row>
    <row r="310" spans="1:21" ht="12.75">
      <c r="A310"/>
      <c r="B310"/>
      <c r="C310"/>
      <c r="D310"/>
      <c r="E310"/>
      <c r="F310"/>
      <c r="G310"/>
      <c r="H310"/>
      <c r="I310"/>
      <c r="J310" s="154"/>
      <c r="K310"/>
      <c r="L310"/>
      <c r="M310"/>
      <c r="N310"/>
      <c r="O310"/>
      <c r="P310"/>
      <c r="Q310"/>
      <c r="R310"/>
      <c r="S310"/>
      <c r="T310"/>
      <c r="U310"/>
    </row>
    <row r="311" spans="1:21" ht="12.75">
      <c r="A311"/>
      <c r="B311"/>
      <c r="C311"/>
      <c r="D311"/>
      <c r="E311"/>
      <c r="F311"/>
      <c r="G311"/>
      <c r="H311"/>
      <c r="I311"/>
      <c r="J311" s="154"/>
      <c r="K311"/>
      <c r="L311"/>
      <c r="M311"/>
      <c r="N311"/>
      <c r="O311"/>
      <c r="P311"/>
      <c r="Q311"/>
      <c r="R311"/>
      <c r="S311"/>
      <c r="T311"/>
      <c r="U311"/>
    </row>
    <row r="312" spans="1:21" ht="12.75">
      <c r="A312"/>
      <c r="B312"/>
      <c r="C312"/>
      <c r="D312"/>
      <c r="E312"/>
      <c r="F312"/>
      <c r="G312"/>
      <c r="H312"/>
      <c r="I312"/>
      <c r="J312" s="154"/>
      <c r="K312"/>
      <c r="L312"/>
      <c r="M312"/>
      <c r="N312"/>
      <c r="O312"/>
      <c r="P312"/>
      <c r="Q312"/>
      <c r="R312"/>
      <c r="S312"/>
      <c r="T312"/>
      <c r="U312"/>
    </row>
    <row r="313" spans="1:21" ht="12.75">
      <c r="A313"/>
      <c r="B313"/>
      <c r="C313"/>
      <c r="D313"/>
      <c r="E313"/>
      <c r="F313"/>
      <c r="G313"/>
      <c r="H313"/>
      <c r="I313"/>
      <c r="J313" s="154"/>
      <c r="K313"/>
      <c r="L313"/>
      <c r="M313"/>
      <c r="N313"/>
      <c r="O313"/>
      <c r="P313"/>
      <c r="Q313"/>
      <c r="R313"/>
      <c r="S313"/>
      <c r="T313"/>
      <c r="U313"/>
    </row>
    <row r="314" spans="1:21" ht="12.75">
      <c r="A314"/>
      <c r="B314"/>
      <c r="C314"/>
      <c r="D314"/>
      <c r="E314"/>
      <c r="F314"/>
      <c r="G314"/>
      <c r="H314"/>
      <c r="I314"/>
      <c r="J314" s="154"/>
      <c r="K314"/>
      <c r="L314"/>
      <c r="M314"/>
      <c r="N314"/>
      <c r="O314"/>
      <c r="P314"/>
      <c r="Q314"/>
      <c r="R314"/>
      <c r="S314"/>
      <c r="T314"/>
      <c r="U314"/>
    </row>
    <row r="315" spans="1:21" ht="12.75">
      <c r="A315"/>
      <c r="B315"/>
      <c r="C315"/>
      <c r="D315"/>
      <c r="E315"/>
      <c r="F315"/>
      <c r="G315"/>
      <c r="H315"/>
      <c r="I315"/>
      <c r="J315" s="154"/>
      <c r="K315"/>
      <c r="L315"/>
      <c r="M315"/>
      <c r="N315"/>
      <c r="O315"/>
      <c r="P315"/>
      <c r="Q315"/>
      <c r="R315"/>
      <c r="S315"/>
      <c r="T315"/>
      <c r="U315"/>
    </row>
    <row r="316" spans="1:21" ht="12.75">
      <c r="A316"/>
      <c r="B316"/>
      <c r="C316"/>
      <c r="D316"/>
      <c r="E316"/>
      <c r="F316"/>
      <c r="G316"/>
      <c r="H316"/>
      <c r="I316"/>
      <c r="J316" s="154"/>
      <c r="K316"/>
      <c r="L316"/>
      <c r="M316"/>
      <c r="N316"/>
      <c r="O316"/>
      <c r="P316"/>
      <c r="Q316"/>
      <c r="R316"/>
      <c r="S316"/>
      <c r="T316"/>
      <c r="U316"/>
    </row>
    <row r="317" spans="1:21" ht="12.75">
      <c r="A317"/>
      <c r="B317"/>
      <c r="C317"/>
      <c r="D317"/>
      <c r="E317"/>
      <c r="F317"/>
      <c r="G317"/>
      <c r="H317"/>
      <c r="I317"/>
      <c r="J317" s="154"/>
      <c r="K317"/>
      <c r="L317"/>
      <c r="M317"/>
      <c r="N317"/>
      <c r="O317"/>
      <c r="P317"/>
      <c r="Q317"/>
      <c r="R317"/>
      <c r="S317"/>
      <c r="T317"/>
      <c r="U317"/>
    </row>
    <row r="318" spans="1:21" ht="12.75">
      <c r="A318"/>
      <c r="B318"/>
      <c r="C318"/>
      <c r="D318"/>
      <c r="E318"/>
      <c r="F318"/>
      <c r="G318"/>
      <c r="H318"/>
      <c r="I318"/>
      <c r="J318" s="154"/>
      <c r="K318"/>
      <c r="L318"/>
      <c r="M318"/>
      <c r="N318"/>
      <c r="O318"/>
      <c r="P318"/>
      <c r="Q318"/>
      <c r="R318"/>
      <c r="S318"/>
      <c r="T318"/>
      <c r="U318"/>
    </row>
    <row r="319" spans="1:21" ht="12.75">
      <c r="A319"/>
      <c r="B319"/>
      <c r="C319"/>
      <c r="D319"/>
      <c r="E319"/>
      <c r="F319"/>
      <c r="G319"/>
      <c r="H319"/>
      <c r="I319"/>
      <c r="J319" s="154"/>
      <c r="K319"/>
      <c r="L319"/>
      <c r="M319"/>
      <c r="N319"/>
      <c r="O319"/>
      <c r="P319"/>
      <c r="Q319"/>
      <c r="R319"/>
      <c r="S319"/>
      <c r="T319"/>
      <c r="U319"/>
    </row>
    <row r="320" spans="1:21" ht="12.75">
      <c r="A320"/>
      <c r="B320"/>
      <c r="C320"/>
      <c r="D320"/>
      <c r="E320"/>
      <c r="F320"/>
      <c r="G320"/>
      <c r="H320"/>
      <c r="I320"/>
      <c r="J320" s="154"/>
      <c r="K320"/>
      <c r="L320"/>
      <c r="M320"/>
      <c r="N320"/>
      <c r="O320"/>
      <c r="P320"/>
      <c r="Q320"/>
      <c r="R320"/>
      <c r="S320"/>
      <c r="T320"/>
      <c r="U320"/>
    </row>
    <row r="321" spans="1:21" ht="12.75">
      <c r="A321"/>
      <c r="B321"/>
      <c r="C321"/>
      <c r="D321"/>
      <c r="E321"/>
      <c r="F321"/>
      <c r="G321"/>
      <c r="H321"/>
      <c r="I321"/>
      <c r="J321" s="154"/>
      <c r="K321"/>
      <c r="L321"/>
      <c r="M321"/>
      <c r="N321"/>
      <c r="O321"/>
      <c r="P321"/>
      <c r="Q321"/>
      <c r="R321"/>
      <c r="S321"/>
      <c r="T321"/>
      <c r="U321"/>
    </row>
    <row r="322" spans="1:21" ht="12.75">
      <c r="A322"/>
      <c r="B322"/>
      <c r="C322"/>
      <c r="D322"/>
      <c r="E322"/>
      <c r="F322"/>
      <c r="G322"/>
      <c r="H322"/>
      <c r="I322"/>
      <c r="J322" s="154"/>
      <c r="K322"/>
      <c r="L322"/>
      <c r="M322"/>
      <c r="N322"/>
      <c r="O322"/>
      <c r="P322"/>
      <c r="Q322"/>
      <c r="R322"/>
      <c r="S322"/>
      <c r="T322"/>
      <c r="U322"/>
    </row>
    <row r="323" spans="1:21" ht="12.75">
      <c r="A323"/>
      <c r="B323"/>
      <c r="C323"/>
      <c r="D323"/>
      <c r="E323"/>
      <c r="F323"/>
      <c r="G323"/>
      <c r="H323"/>
      <c r="I323"/>
      <c r="J323" s="154"/>
      <c r="K323"/>
      <c r="L323"/>
      <c r="M323"/>
      <c r="N323"/>
      <c r="O323"/>
      <c r="P323"/>
      <c r="Q323"/>
      <c r="R323"/>
      <c r="S323"/>
      <c r="T323"/>
      <c r="U323"/>
    </row>
    <row r="324" spans="1:21" ht="12.75">
      <c r="A324"/>
      <c r="B324"/>
      <c r="C324"/>
      <c r="D324"/>
      <c r="E324"/>
      <c r="F324"/>
      <c r="G324"/>
      <c r="H324"/>
      <c r="I324"/>
      <c r="J324" s="154"/>
      <c r="K324"/>
      <c r="L324"/>
      <c r="M324"/>
      <c r="N324"/>
      <c r="O324"/>
      <c r="P324"/>
      <c r="Q324"/>
      <c r="R324"/>
      <c r="S324"/>
      <c r="T324"/>
      <c r="U324"/>
    </row>
    <row r="325" spans="1:21" ht="12.75">
      <c r="A325"/>
      <c r="B325"/>
      <c r="C325"/>
      <c r="D325"/>
      <c r="E325"/>
      <c r="F325"/>
      <c r="G325"/>
      <c r="H325"/>
      <c r="I325"/>
      <c r="J325" s="154"/>
      <c r="K325"/>
      <c r="L325"/>
      <c r="M325"/>
      <c r="N325"/>
      <c r="O325"/>
      <c r="P325"/>
      <c r="Q325"/>
      <c r="R325"/>
      <c r="S325"/>
      <c r="T325"/>
      <c r="U325"/>
    </row>
    <row r="326" spans="1:21" ht="12.75">
      <c r="A326"/>
      <c r="B326"/>
      <c r="C326"/>
      <c r="D326"/>
      <c r="E326"/>
      <c r="F326"/>
      <c r="G326"/>
      <c r="H326"/>
      <c r="I326"/>
      <c r="J326" s="154"/>
      <c r="K326"/>
      <c r="L326"/>
      <c r="M326"/>
      <c r="N326"/>
      <c r="O326"/>
      <c r="P326"/>
      <c r="Q326"/>
      <c r="R326"/>
      <c r="S326"/>
      <c r="T326"/>
      <c r="U326"/>
    </row>
    <row r="327" spans="1:21" ht="12.75">
      <c r="A327"/>
      <c r="B327"/>
      <c r="C327"/>
      <c r="D327"/>
      <c r="E327"/>
      <c r="F327"/>
      <c r="G327"/>
      <c r="H327"/>
      <c r="I327"/>
      <c r="J327" s="154"/>
      <c r="K327"/>
      <c r="L327"/>
      <c r="M327"/>
      <c r="N327"/>
      <c r="O327"/>
      <c r="P327"/>
      <c r="Q327"/>
      <c r="R327"/>
      <c r="S327"/>
      <c r="T327"/>
      <c r="U327"/>
    </row>
    <row r="328" spans="1:21" ht="12.75">
      <c r="A328"/>
      <c r="B328"/>
      <c r="C328"/>
      <c r="D328"/>
      <c r="E328"/>
      <c r="F328"/>
      <c r="G328"/>
      <c r="H328"/>
      <c r="I328"/>
      <c r="J328" s="154"/>
      <c r="K328"/>
      <c r="L328"/>
      <c r="M328"/>
      <c r="N328"/>
      <c r="O328"/>
      <c r="P328"/>
      <c r="Q328"/>
      <c r="R328"/>
      <c r="S328"/>
      <c r="T328"/>
      <c r="U328"/>
    </row>
    <row r="329" spans="1:21" ht="12.75">
      <c r="A329"/>
      <c r="B329"/>
      <c r="C329"/>
      <c r="D329"/>
      <c r="E329"/>
      <c r="F329"/>
      <c r="G329"/>
      <c r="H329"/>
      <c r="I329"/>
      <c r="J329" s="154"/>
      <c r="K329"/>
      <c r="L329"/>
      <c r="M329"/>
      <c r="N329"/>
      <c r="O329"/>
      <c r="P329"/>
      <c r="Q329"/>
      <c r="R329"/>
      <c r="S329"/>
      <c r="T329"/>
      <c r="U329"/>
    </row>
    <row r="330" spans="1:21" ht="12.75">
      <c r="A330"/>
      <c r="B330"/>
      <c r="C330"/>
      <c r="D330"/>
      <c r="E330"/>
      <c r="F330"/>
      <c r="G330"/>
      <c r="H330"/>
      <c r="I330"/>
      <c r="J330" s="154"/>
      <c r="K330"/>
      <c r="L330"/>
      <c r="M330"/>
      <c r="N330"/>
      <c r="O330"/>
      <c r="P330"/>
      <c r="Q330"/>
      <c r="R330"/>
      <c r="S330"/>
      <c r="T330"/>
      <c r="U330"/>
    </row>
    <row r="331" spans="1:21" ht="12.75">
      <c r="A331"/>
      <c r="B331"/>
      <c r="C331"/>
      <c r="D331"/>
      <c r="E331"/>
      <c r="F331"/>
      <c r="G331"/>
      <c r="H331"/>
      <c r="I331"/>
      <c r="J331" s="154"/>
      <c r="K331"/>
      <c r="L331"/>
      <c r="M331"/>
      <c r="N331"/>
      <c r="O331"/>
      <c r="P331"/>
      <c r="Q331"/>
      <c r="R331"/>
      <c r="S331"/>
      <c r="T331"/>
      <c r="U331"/>
    </row>
    <row r="332" spans="1:21" ht="12.75">
      <c r="A332"/>
      <c r="B332"/>
      <c r="C332"/>
      <c r="D332"/>
      <c r="E332"/>
      <c r="F332"/>
      <c r="G332"/>
      <c r="H332"/>
      <c r="I332"/>
      <c r="J332" s="154"/>
      <c r="K332"/>
      <c r="L332"/>
      <c r="M332"/>
      <c r="N332"/>
      <c r="O332"/>
      <c r="P332"/>
      <c r="Q332"/>
      <c r="R332"/>
      <c r="S332"/>
      <c r="T332"/>
      <c r="U332"/>
    </row>
    <row r="333" spans="1:21" ht="12.75">
      <c r="A333"/>
      <c r="B333"/>
      <c r="C333"/>
      <c r="D333"/>
      <c r="E333"/>
      <c r="F333"/>
      <c r="G333"/>
      <c r="H333"/>
      <c r="I333"/>
      <c r="J333" s="154"/>
      <c r="K333"/>
      <c r="L333"/>
      <c r="M333"/>
      <c r="N333"/>
      <c r="O333"/>
      <c r="P333"/>
      <c r="Q333"/>
      <c r="R333"/>
      <c r="S333"/>
      <c r="T333"/>
      <c r="U333"/>
    </row>
    <row r="334" spans="1:21" ht="12.75">
      <c r="A334"/>
      <c r="B334"/>
      <c r="C334"/>
      <c r="D334"/>
      <c r="E334"/>
      <c r="F334"/>
      <c r="G334"/>
      <c r="H334"/>
      <c r="I334"/>
      <c r="J334" s="154"/>
      <c r="K334"/>
      <c r="L334"/>
      <c r="M334"/>
      <c r="N334"/>
      <c r="O334"/>
      <c r="P334"/>
      <c r="Q334"/>
      <c r="R334"/>
      <c r="S334"/>
      <c r="T334"/>
      <c r="U334"/>
    </row>
    <row r="335" spans="1:21" ht="12.75">
      <c r="A335"/>
      <c r="B335"/>
      <c r="C335"/>
      <c r="D335"/>
      <c r="E335"/>
      <c r="F335"/>
      <c r="G335"/>
      <c r="H335"/>
      <c r="I335"/>
      <c r="J335" s="154"/>
      <c r="K335"/>
      <c r="L335"/>
      <c r="M335"/>
      <c r="N335"/>
      <c r="O335"/>
      <c r="P335"/>
      <c r="Q335"/>
      <c r="R335"/>
      <c r="S335"/>
      <c r="T335"/>
      <c r="U335"/>
    </row>
    <row r="336" spans="1:21" ht="12.75">
      <c r="A336"/>
      <c r="B336"/>
      <c r="C336"/>
      <c r="D336"/>
      <c r="E336"/>
      <c r="F336"/>
      <c r="G336"/>
      <c r="H336"/>
      <c r="I336"/>
      <c r="J336" s="154"/>
      <c r="K336"/>
      <c r="L336"/>
      <c r="M336"/>
      <c r="N336"/>
      <c r="O336"/>
      <c r="P336"/>
      <c r="Q336"/>
      <c r="R336"/>
      <c r="S336"/>
      <c r="T336"/>
      <c r="U336"/>
    </row>
    <row r="337" spans="1:21" ht="12.75">
      <c r="A337"/>
      <c r="B337"/>
      <c r="C337"/>
      <c r="D337"/>
      <c r="E337"/>
      <c r="F337"/>
      <c r="G337"/>
      <c r="H337"/>
      <c r="I337"/>
      <c r="J337" s="154"/>
      <c r="K337"/>
      <c r="L337"/>
      <c r="M337"/>
      <c r="N337"/>
      <c r="O337"/>
      <c r="P337"/>
      <c r="Q337"/>
      <c r="R337"/>
      <c r="S337"/>
      <c r="T337"/>
      <c r="U337"/>
    </row>
    <row r="338" spans="1:21" ht="12.75">
      <c r="A338"/>
      <c r="B338"/>
      <c r="C338"/>
      <c r="D338"/>
      <c r="E338"/>
      <c r="F338"/>
      <c r="G338"/>
      <c r="H338"/>
      <c r="I338"/>
      <c r="J338" s="154"/>
      <c r="K338"/>
      <c r="L338"/>
      <c r="M338"/>
      <c r="N338"/>
      <c r="O338"/>
      <c r="P338"/>
      <c r="Q338"/>
      <c r="R338"/>
      <c r="S338"/>
      <c r="T338"/>
      <c r="U338"/>
    </row>
    <row r="339" spans="1:21" ht="12.75">
      <c r="A339"/>
      <c r="B339"/>
      <c r="C339"/>
      <c r="D339"/>
      <c r="E339"/>
      <c r="F339"/>
      <c r="G339"/>
      <c r="H339"/>
      <c r="I339"/>
      <c r="J339" s="154"/>
      <c r="K339"/>
      <c r="L339"/>
      <c r="M339"/>
      <c r="N339"/>
      <c r="O339"/>
      <c r="P339"/>
      <c r="Q339"/>
      <c r="R339"/>
      <c r="S339"/>
      <c r="T339"/>
      <c r="U339"/>
    </row>
    <row r="340" spans="1:21" ht="12.75">
      <c r="A340"/>
      <c r="B340"/>
      <c r="C340"/>
      <c r="D340"/>
      <c r="E340"/>
      <c r="F340"/>
      <c r="G340"/>
      <c r="H340"/>
      <c r="I340"/>
      <c r="J340" s="154"/>
      <c r="K340"/>
      <c r="L340"/>
      <c r="M340"/>
      <c r="N340"/>
      <c r="O340"/>
      <c r="P340"/>
      <c r="Q340"/>
      <c r="R340"/>
      <c r="S340"/>
      <c r="T340"/>
      <c r="U340"/>
    </row>
    <row r="341" spans="1:21" ht="12.75">
      <c r="A341"/>
      <c r="B341"/>
      <c r="C341"/>
      <c r="D341"/>
      <c r="E341"/>
      <c r="F341"/>
      <c r="G341"/>
      <c r="H341"/>
      <c r="I341"/>
      <c r="J341" s="154"/>
      <c r="K341"/>
      <c r="L341"/>
      <c r="M341"/>
      <c r="N341"/>
      <c r="O341"/>
      <c r="P341"/>
      <c r="Q341"/>
      <c r="R341"/>
      <c r="S341"/>
      <c r="T341"/>
      <c r="U341"/>
    </row>
    <row r="342" spans="1:21" ht="12.75">
      <c r="A342"/>
      <c r="B342"/>
      <c r="C342"/>
      <c r="D342"/>
      <c r="E342"/>
      <c r="F342"/>
      <c r="G342"/>
      <c r="H342"/>
      <c r="I342"/>
      <c r="J342" s="154"/>
      <c r="K342"/>
      <c r="L342"/>
      <c r="M342"/>
      <c r="N342"/>
      <c r="O342"/>
      <c r="P342"/>
      <c r="Q342"/>
      <c r="R342"/>
      <c r="S342"/>
      <c r="T342"/>
      <c r="U342"/>
    </row>
    <row r="343" spans="1:21" ht="12.75">
      <c r="A343"/>
      <c r="B343"/>
      <c r="C343"/>
      <c r="D343"/>
      <c r="E343"/>
      <c r="F343"/>
      <c r="G343"/>
      <c r="H343"/>
      <c r="I343"/>
      <c r="J343" s="154"/>
      <c r="K343"/>
      <c r="L343"/>
      <c r="M343"/>
      <c r="N343"/>
      <c r="O343"/>
      <c r="P343"/>
      <c r="Q343"/>
      <c r="R343"/>
      <c r="S343"/>
      <c r="T343"/>
      <c r="U343"/>
    </row>
    <row r="344" spans="1:21" ht="12.75">
      <c r="A344"/>
      <c r="B344"/>
      <c r="C344"/>
      <c r="D344"/>
      <c r="E344"/>
      <c r="F344"/>
      <c r="G344"/>
      <c r="H344"/>
      <c r="I344"/>
      <c r="J344" s="154"/>
      <c r="K344"/>
      <c r="L344"/>
      <c r="M344"/>
      <c r="N344"/>
      <c r="O344"/>
      <c r="P344"/>
      <c r="Q344"/>
      <c r="R344"/>
      <c r="S344"/>
      <c r="T344"/>
      <c r="U344"/>
    </row>
    <row r="345" spans="1:21" ht="12.75">
      <c r="A345"/>
      <c r="B345"/>
      <c r="C345"/>
      <c r="D345"/>
      <c r="E345"/>
      <c r="F345"/>
      <c r="G345"/>
      <c r="H345"/>
      <c r="I345"/>
      <c r="J345" s="154"/>
      <c r="K345"/>
      <c r="L345"/>
      <c r="M345"/>
      <c r="N345"/>
      <c r="O345"/>
      <c r="P345"/>
      <c r="Q345"/>
      <c r="R345"/>
      <c r="S345"/>
      <c r="T345"/>
      <c r="U345"/>
    </row>
    <row r="346" spans="1:21" ht="12.75">
      <c r="A346"/>
      <c r="B346"/>
      <c r="C346"/>
      <c r="D346"/>
      <c r="E346"/>
      <c r="F346"/>
      <c r="G346"/>
      <c r="H346"/>
      <c r="I346"/>
      <c r="J346" s="154"/>
      <c r="K346"/>
      <c r="L346"/>
      <c r="M346"/>
      <c r="N346"/>
      <c r="O346"/>
      <c r="P346"/>
      <c r="Q346"/>
      <c r="R346"/>
      <c r="S346"/>
      <c r="T346"/>
      <c r="U346"/>
    </row>
    <row r="347" spans="1:21" ht="12.75">
      <c r="A347"/>
      <c r="B347"/>
      <c r="C347"/>
      <c r="D347"/>
      <c r="E347"/>
      <c r="F347"/>
      <c r="G347"/>
      <c r="H347"/>
      <c r="I347"/>
      <c r="J347" s="154"/>
      <c r="K347"/>
      <c r="L347"/>
      <c r="M347"/>
      <c r="N347"/>
      <c r="O347"/>
      <c r="P347"/>
      <c r="Q347"/>
      <c r="R347"/>
      <c r="S347"/>
      <c r="T347"/>
      <c r="U347"/>
    </row>
    <row r="348" spans="1:21" ht="12.75">
      <c r="A348"/>
      <c r="B348"/>
      <c r="C348"/>
      <c r="D348"/>
      <c r="E348"/>
      <c r="F348"/>
      <c r="G348"/>
      <c r="H348"/>
      <c r="I348"/>
      <c r="J348" s="154"/>
      <c r="K348"/>
      <c r="L348"/>
      <c r="M348"/>
      <c r="N348"/>
      <c r="O348"/>
      <c r="P348"/>
      <c r="Q348"/>
      <c r="R348"/>
      <c r="S348"/>
      <c r="T348"/>
      <c r="U348"/>
    </row>
    <row r="349" spans="1:21" ht="12.75">
      <c r="A349"/>
      <c r="B349"/>
      <c r="C349"/>
      <c r="D349"/>
      <c r="E349"/>
      <c r="F349"/>
      <c r="G349"/>
      <c r="H349"/>
      <c r="I349"/>
      <c r="J349" s="154"/>
      <c r="K349"/>
      <c r="L349"/>
      <c r="M349"/>
      <c r="N349"/>
      <c r="O349"/>
      <c r="P349"/>
      <c r="Q349"/>
      <c r="R349"/>
      <c r="S349"/>
      <c r="T349"/>
      <c r="U349"/>
    </row>
    <row r="350" spans="1:21" ht="12.75">
      <c r="A350"/>
      <c r="B350"/>
      <c r="C350"/>
      <c r="D350"/>
      <c r="E350"/>
      <c r="F350"/>
      <c r="G350"/>
      <c r="H350"/>
      <c r="I350"/>
      <c r="J350" s="154"/>
      <c r="K350"/>
      <c r="L350"/>
      <c r="M350"/>
      <c r="N350"/>
      <c r="O350"/>
      <c r="P350"/>
      <c r="Q350"/>
      <c r="R350"/>
      <c r="S350"/>
      <c r="T350"/>
      <c r="U350"/>
    </row>
    <row r="351" spans="1:21" ht="12.75">
      <c r="A351"/>
      <c r="B351"/>
      <c r="C351"/>
      <c r="D351"/>
      <c r="E351"/>
      <c r="F351"/>
      <c r="G351"/>
      <c r="H351"/>
      <c r="I351"/>
      <c r="J351" s="154"/>
      <c r="K351"/>
      <c r="L351"/>
      <c r="M351"/>
      <c r="N351"/>
      <c r="O351"/>
      <c r="P351"/>
      <c r="Q351"/>
      <c r="R351"/>
      <c r="S351"/>
      <c r="T351"/>
      <c r="U351"/>
    </row>
    <row r="352" spans="1:21" ht="12.75">
      <c r="A352"/>
      <c r="B352"/>
      <c r="C352"/>
      <c r="D352"/>
      <c r="E352"/>
      <c r="F352"/>
      <c r="G352"/>
      <c r="H352"/>
      <c r="I352"/>
      <c r="J352" s="154"/>
      <c r="K352"/>
      <c r="L352"/>
      <c r="M352"/>
      <c r="N352"/>
      <c r="O352"/>
      <c r="P352"/>
      <c r="Q352"/>
      <c r="R352"/>
      <c r="S352"/>
      <c r="T352"/>
      <c r="U352"/>
    </row>
    <row r="353" spans="1:21" ht="12.75">
      <c r="A353"/>
      <c r="B353"/>
      <c r="C353"/>
      <c r="D353"/>
      <c r="E353"/>
      <c r="F353"/>
      <c r="G353"/>
      <c r="H353"/>
      <c r="I353"/>
      <c r="J353" s="154"/>
      <c r="K353"/>
      <c r="L353"/>
      <c r="M353"/>
      <c r="N353"/>
      <c r="O353"/>
      <c r="P353"/>
      <c r="Q353"/>
      <c r="R353"/>
      <c r="S353"/>
      <c r="T353"/>
      <c r="U353"/>
    </row>
    <row r="354" spans="1:21" ht="12.75">
      <c r="A354"/>
      <c r="B354"/>
      <c r="C354"/>
      <c r="D354"/>
      <c r="E354"/>
      <c r="F354"/>
      <c r="G354"/>
      <c r="H354"/>
      <c r="I354"/>
      <c r="J354" s="154"/>
      <c r="K354"/>
      <c r="L354"/>
      <c r="M354"/>
      <c r="N354"/>
      <c r="O354"/>
      <c r="P354"/>
      <c r="Q354"/>
      <c r="R354"/>
      <c r="S354"/>
      <c r="T354"/>
      <c r="U354"/>
    </row>
    <row r="355" spans="1:21" ht="12.75">
      <c r="A355"/>
      <c r="B355"/>
      <c r="C355"/>
      <c r="D355"/>
      <c r="E355"/>
      <c r="F355"/>
      <c r="G355"/>
      <c r="H355"/>
      <c r="I355"/>
      <c r="J355" s="154"/>
      <c r="K355"/>
      <c r="L355"/>
      <c r="M355"/>
      <c r="N355"/>
      <c r="O355"/>
      <c r="P355"/>
      <c r="Q355"/>
      <c r="R355"/>
      <c r="S355"/>
      <c r="T355"/>
      <c r="U355"/>
    </row>
    <row r="356" spans="1:21" ht="12.75">
      <c r="A356"/>
      <c r="B356"/>
      <c r="C356"/>
      <c r="D356"/>
      <c r="E356"/>
      <c r="F356"/>
      <c r="G356"/>
      <c r="H356"/>
      <c r="I356"/>
      <c r="J356" s="154"/>
      <c r="K356"/>
      <c r="L356"/>
      <c r="M356"/>
      <c r="N356"/>
      <c r="O356"/>
      <c r="P356"/>
      <c r="Q356"/>
      <c r="R356"/>
      <c r="S356"/>
      <c r="T356"/>
      <c r="U356"/>
    </row>
    <row r="357" spans="1:21" ht="12.75">
      <c r="A357"/>
      <c r="B357"/>
      <c r="C357"/>
      <c r="D357"/>
      <c r="E357"/>
      <c r="F357"/>
      <c r="G357"/>
      <c r="H357"/>
      <c r="I357"/>
      <c r="J357" s="154"/>
      <c r="K357"/>
      <c r="L357"/>
      <c r="M357"/>
      <c r="N357"/>
      <c r="O357"/>
      <c r="P357"/>
      <c r="Q357"/>
      <c r="R357"/>
      <c r="S357"/>
      <c r="T357"/>
      <c r="U357"/>
    </row>
    <row r="358" spans="1:21" ht="12.75">
      <c r="A358"/>
      <c r="B358"/>
      <c r="C358"/>
      <c r="D358"/>
      <c r="E358"/>
      <c r="F358"/>
      <c r="G358"/>
      <c r="H358"/>
      <c r="I358"/>
      <c r="J358" s="154"/>
      <c r="K358"/>
      <c r="L358"/>
      <c r="M358"/>
      <c r="N358"/>
      <c r="O358"/>
      <c r="P358"/>
      <c r="Q358"/>
      <c r="R358"/>
      <c r="S358"/>
      <c r="T358"/>
      <c r="U358"/>
    </row>
    <row r="359" spans="1:21" ht="12.75">
      <c r="A359"/>
      <c r="B359"/>
      <c r="C359"/>
      <c r="D359"/>
      <c r="E359"/>
      <c r="F359"/>
      <c r="G359"/>
      <c r="H359"/>
      <c r="I359"/>
      <c r="J359" s="154"/>
      <c r="K359"/>
      <c r="L359"/>
      <c r="M359"/>
      <c r="N359"/>
      <c r="O359"/>
      <c r="P359"/>
      <c r="Q359"/>
      <c r="R359"/>
      <c r="S359"/>
      <c r="T359"/>
      <c r="U359"/>
    </row>
    <row r="360" spans="1:21" ht="12.75">
      <c r="A360"/>
      <c r="B360"/>
      <c r="C360"/>
      <c r="D360"/>
      <c r="E360"/>
      <c r="F360"/>
      <c r="G360"/>
      <c r="H360"/>
      <c r="I360"/>
      <c r="J360" s="154"/>
      <c r="K360"/>
      <c r="L360"/>
      <c r="M360"/>
      <c r="N360"/>
      <c r="O360"/>
      <c r="P360"/>
      <c r="Q360"/>
      <c r="R360"/>
      <c r="S360"/>
      <c r="T360"/>
      <c r="U360"/>
    </row>
    <row r="361" spans="1:21" ht="12.75">
      <c r="A361"/>
      <c r="B361"/>
      <c r="C361"/>
      <c r="D361"/>
      <c r="E361"/>
      <c r="F361"/>
      <c r="G361"/>
      <c r="H361"/>
      <c r="I361"/>
      <c r="J361" s="154"/>
      <c r="K361"/>
      <c r="L361"/>
      <c r="M361"/>
      <c r="N361"/>
      <c r="O361"/>
      <c r="P361"/>
      <c r="Q361"/>
      <c r="R361"/>
      <c r="S361"/>
      <c r="T361"/>
      <c r="U361"/>
    </row>
    <row r="362" spans="1:21" ht="12.75">
      <c r="A362"/>
      <c r="B362"/>
      <c r="C362"/>
      <c r="D362"/>
      <c r="E362"/>
      <c r="F362"/>
      <c r="G362"/>
      <c r="H362"/>
      <c r="I362"/>
      <c r="J362" s="154"/>
      <c r="K362"/>
      <c r="L362"/>
      <c r="M362"/>
      <c r="N362"/>
      <c r="O362"/>
      <c r="P362"/>
      <c r="Q362"/>
      <c r="R362"/>
      <c r="S362"/>
      <c r="T362"/>
      <c r="U362"/>
    </row>
    <row r="363" spans="1:21" ht="12.75">
      <c r="A363"/>
      <c r="B363"/>
      <c r="C363"/>
      <c r="D363"/>
      <c r="E363"/>
      <c r="F363"/>
      <c r="G363"/>
      <c r="H363"/>
      <c r="I363"/>
      <c r="J363" s="154"/>
      <c r="K363"/>
      <c r="L363"/>
      <c r="M363"/>
      <c r="N363"/>
      <c r="O363"/>
      <c r="P363"/>
      <c r="Q363"/>
      <c r="R363"/>
      <c r="S363"/>
      <c r="T363"/>
      <c r="U363"/>
    </row>
    <row r="364" spans="1:21" ht="12.75">
      <c r="A364"/>
      <c r="B364"/>
      <c r="C364"/>
      <c r="D364"/>
      <c r="E364"/>
      <c r="F364"/>
      <c r="G364"/>
      <c r="H364"/>
      <c r="I364"/>
      <c r="J364" s="154"/>
      <c r="K364"/>
      <c r="L364"/>
      <c r="M364"/>
      <c r="N364"/>
      <c r="O364"/>
      <c r="P364"/>
      <c r="Q364"/>
      <c r="R364"/>
      <c r="S364"/>
      <c r="T364"/>
      <c r="U364"/>
    </row>
    <row r="365" spans="1:21" ht="12.75">
      <c r="A365"/>
      <c r="B365"/>
      <c r="C365"/>
      <c r="D365"/>
      <c r="E365"/>
      <c r="F365"/>
      <c r="G365"/>
      <c r="H365"/>
      <c r="I365"/>
      <c r="J365" s="154"/>
      <c r="K365"/>
      <c r="L365"/>
      <c r="M365"/>
      <c r="N365"/>
      <c r="O365"/>
      <c r="P365"/>
      <c r="Q365"/>
      <c r="R365"/>
      <c r="S365"/>
      <c r="T365"/>
      <c r="U365"/>
    </row>
    <row r="366" spans="1:21" ht="12.75">
      <c r="A366"/>
      <c r="B366"/>
      <c r="C366"/>
      <c r="D366"/>
      <c r="E366"/>
      <c r="F366"/>
      <c r="G366"/>
      <c r="H366"/>
      <c r="I366"/>
      <c r="J366" s="154"/>
      <c r="K366"/>
      <c r="L366"/>
      <c r="M366"/>
      <c r="N366"/>
      <c r="O366"/>
      <c r="P366"/>
      <c r="Q366"/>
      <c r="R366"/>
      <c r="S366"/>
      <c r="T366"/>
      <c r="U366"/>
    </row>
    <row r="367" spans="1:21" ht="12.75">
      <c r="A367"/>
      <c r="B367"/>
      <c r="C367"/>
      <c r="D367"/>
      <c r="E367"/>
      <c r="F367"/>
      <c r="G367"/>
      <c r="H367"/>
      <c r="I367"/>
      <c r="J367" s="154"/>
      <c r="K367"/>
      <c r="L367"/>
      <c r="M367"/>
      <c r="N367"/>
      <c r="O367"/>
      <c r="P367"/>
      <c r="Q367"/>
      <c r="R367"/>
      <c r="S367"/>
      <c r="T367"/>
      <c r="U367"/>
    </row>
    <row r="368" spans="1:21" ht="12.75">
      <c r="A368"/>
      <c r="B368"/>
      <c r="C368"/>
      <c r="D368"/>
      <c r="E368"/>
      <c r="F368"/>
      <c r="G368"/>
      <c r="H368"/>
      <c r="I368"/>
      <c r="J368" s="154"/>
      <c r="K368"/>
      <c r="L368"/>
      <c r="M368"/>
      <c r="N368"/>
      <c r="O368"/>
      <c r="P368"/>
      <c r="Q368"/>
      <c r="R368"/>
      <c r="S368"/>
      <c r="T368"/>
      <c r="U368"/>
    </row>
    <row r="369" spans="1:21" ht="12.75">
      <c r="A369"/>
      <c r="B369"/>
      <c r="C369"/>
      <c r="D369"/>
      <c r="E369"/>
      <c r="F369"/>
      <c r="G369"/>
      <c r="H369"/>
      <c r="I369"/>
      <c r="J369" s="154"/>
      <c r="K369"/>
      <c r="L369"/>
      <c r="M369"/>
      <c r="N369"/>
      <c r="O369"/>
      <c r="P369"/>
      <c r="Q369"/>
      <c r="R369"/>
      <c r="S369"/>
      <c r="T369"/>
      <c r="U369"/>
    </row>
    <row r="370" spans="1:21" ht="12.75">
      <c r="A370"/>
      <c r="B370"/>
      <c r="C370"/>
      <c r="D370"/>
      <c r="E370"/>
      <c r="F370"/>
      <c r="G370"/>
      <c r="H370"/>
      <c r="I370"/>
      <c r="J370" s="154"/>
      <c r="K370"/>
      <c r="L370"/>
      <c r="M370"/>
      <c r="N370"/>
      <c r="O370"/>
      <c r="P370"/>
      <c r="Q370"/>
      <c r="R370"/>
      <c r="S370"/>
      <c r="T370"/>
      <c r="U370"/>
    </row>
    <row r="371" spans="1:21" ht="12.75">
      <c r="A371"/>
      <c r="B371"/>
      <c r="C371"/>
      <c r="D371"/>
      <c r="E371"/>
      <c r="F371"/>
      <c r="G371"/>
      <c r="H371"/>
      <c r="I371"/>
      <c r="J371" s="154"/>
      <c r="K371"/>
      <c r="L371"/>
      <c r="M371"/>
      <c r="N371"/>
      <c r="O371"/>
      <c r="P371"/>
      <c r="Q371"/>
      <c r="R371"/>
      <c r="S371"/>
      <c r="T371"/>
      <c r="U371"/>
    </row>
    <row r="372" spans="1:21" ht="12.75">
      <c r="A372"/>
      <c r="B372"/>
      <c r="C372"/>
      <c r="D372"/>
      <c r="E372"/>
      <c r="F372"/>
      <c r="G372"/>
      <c r="H372"/>
      <c r="I372"/>
      <c r="J372" s="154"/>
      <c r="K372"/>
      <c r="L372"/>
      <c r="M372"/>
      <c r="N372"/>
      <c r="O372"/>
      <c r="P372"/>
      <c r="Q372"/>
      <c r="R372"/>
      <c r="S372"/>
      <c r="T372"/>
      <c r="U372"/>
    </row>
    <row r="373" spans="1:21" ht="12.75">
      <c r="A373"/>
      <c r="B373"/>
      <c r="C373"/>
      <c r="D373"/>
      <c r="E373"/>
      <c r="F373"/>
      <c r="G373"/>
      <c r="H373"/>
      <c r="I373"/>
      <c r="J373" s="154"/>
      <c r="K373"/>
      <c r="L373"/>
      <c r="M373"/>
      <c r="N373"/>
      <c r="O373"/>
      <c r="P373"/>
      <c r="Q373"/>
      <c r="R373"/>
      <c r="S373"/>
      <c r="T373"/>
      <c r="U373"/>
    </row>
    <row r="374" spans="1:21" ht="12.75">
      <c r="A374"/>
      <c r="B374"/>
      <c r="C374"/>
      <c r="D374"/>
      <c r="E374"/>
      <c r="F374"/>
      <c r="G374"/>
      <c r="H374"/>
      <c r="I374"/>
      <c r="J374" s="154"/>
      <c r="K374"/>
      <c r="L374"/>
      <c r="M374"/>
      <c r="N374"/>
      <c r="O374"/>
      <c r="P374"/>
      <c r="Q374"/>
      <c r="R374"/>
      <c r="S374"/>
      <c r="T374"/>
      <c r="U374"/>
    </row>
    <row r="375" spans="1:21" ht="12.75">
      <c r="A375"/>
      <c r="B375"/>
      <c r="C375"/>
      <c r="D375"/>
      <c r="E375"/>
      <c r="F375"/>
      <c r="G375"/>
      <c r="H375"/>
      <c r="I375"/>
      <c r="J375" s="154"/>
      <c r="K375"/>
      <c r="L375"/>
      <c r="M375"/>
      <c r="N375"/>
      <c r="O375"/>
      <c r="P375"/>
      <c r="Q375"/>
      <c r="R375"/>
      <c r="S375"/>
      <c r="T375"/>
      <c r="U375"/>
    </row>
    <row r="376" spans="1:21" ht="12.75">
      <c r="A376"/>
      <c r="B376"/>
      <c r="C376"/>
      <c r="D376"/>
      <c r="E376"/>
      <c r="F376"/>
      <c r="G376"/>
      <c r="H376"/>
      <c r="I376"/>
      <c r="J376" s="154"/>
      <c r="K376"/>
      <c r="L376"/>
      <c r="M376"/>
      <c r="N376"/>
      <c r="O376"/>
      <c r="P376"/>
      <c r="Q376"/>
      <c r="R376"/>
      <c r="S376"/>
      <c r="T376"/>
      <c r="U376"/>
    </row>
    <row r="377" spans="1:21" ht="12.75">
      <c r="A377"/>
      <c r="B377"/>
      <c r="C377"/>
      <c r="D377"/>
      <c r="E377"/>
      <c r="F377"/>
      <c r="G377"/>
      <c r="H377"/>
      <c r="I377"/>
      <c r="J377" s="154"/>
      <c r="K377"/>
      <c r="L377"/>
      <c r="M377"/>
      <c r="N377"/>
      <c r="O377"/>
      <c r="P377"/>
      <c r="Q377"/>
      <c r="R377"/>
      <c r="S377"/>
      <c r="T377"/>
      <c r="U377"/>
    </row>
    <row r="378" spans="1:21" ht="12.75">
      <c r="A378"/>
      <c r="B378"/>
      <c r="C378"/>
      <c r="D378"/>
      <c r="E378"/>
      <c r="F378"/>
      <c r="G378"/>
      <c r="H378"/>
      <c r="I378"/>
      <c r="J378" s="154"/>
      <c r="K378"/>
      <c r="L378"/>
      <c r="M378"/>
      <c r="N378"/>
      <c r="O378"/>
      <c r="P378"/>
      <c r="Q378"/>
      <c r="R378"/>
      <c r="S378"/>
      <c r="T378"/>
      <c r="U378"/>
    </row>
    <row r="379" spans="1:21" ht="12.75">
      <c r="A379"/>
      <c r="B379"/>
      <c r="C379"/>
      <c r="D379"/>
      <c r="E379"/>
      <c r="F379"/>
      <c r="G379"/>
      <c r="H379"/>
      <c r="I379"/>
      <c r="J379" s="154"/>
      <c r="K379"/>
      <c r="L379"/>
      <c r="M379"/>
      <c r="N379"/>
      <c r="O379"/>
      <c r="P379"/>
      <c r="Q379"/>
      <c r="R379"/>
      <c r="S379"/>
      <c r="T379"/>
      <c r="U379"/>
    </row>
    <row r="380" spans="1:21" ht="12.75">
      <c r="A380"/>
      <c r="B380"/>
      <c r="C380"/>
      <c r="D380"/>
      <c r="E380"/>
      <c r="F380"/>
      <c r="G380"/>
      <c r="H380"/>
      <c r="I380"/>
      <c r="J380" s="154"/>
      <c r="K380"/>
      <c r="L380"/>
      <c r="M380"/>
      <c r="N380"/>
      <c r="O380"/>
      <c r="P380"/>
      <c r="Q380"/>
      <c r="R380"/>
      <c r="S380"/>
      <c r="T380"/>
      <c r="U380"/>
    </row>
    <row r="381" spans="1:21" ht="12.75">
      <c r="A381"/>
      <c r="B381"/>
      <c r="C381"/>
      <c r="D381"/>
      <c r="E381"/>
      <c r="F381"/>
      <c r="G381"/>
      <c r="H381"/>
      <c r="I381"/>
      <c r="J381" s="154"/>
      <c r="K381"/>
      <c r="L381"/>
      <c r="M381"/>
      <c r="N381"/>
      <c r="O381"/>
      <c r="P381"/>
      <c r="Q381"/>
      <c r="R381"/>
      <c r="S381"/>
      <c r="T381"/>
      <c r="U381"/>
    </row>
    <row r="382" spans="1:21" ht="12.75">
      <c r="A382"/>
      <c r="B382"/>
      <c r="C382"/>
      <c r="D382"/>
      <c r="E382"/>
      <c r="F382"/>
      <c r="G382"/>
      <c r="H382"/>
      <c r="I382"/>
      <c r="J382" s="154"/>
      <c r="K382"/>
      <c r="L382"/>
      <c r="M382"/>
      <c r="N382"/>
      <c r="O382"/>
      <c r="P382"/>
      <c r="Q382"/>
      <c r="R382"/>
      <c r="S382"/>
      <c r="T382"/>
      <c r="U382"/>
    </row>
    <row r="383" spans="1:21" ht="12.75">
      <c r="A383"/>
      <c r="B383"/>
      <c r="C383"/>
      <c r="D383"/>
      <c r="E383"/>
      <c r="F383"/>
      <c r="G383"/>
      <c r="H383"/>
      <c r="I383"/>
      <c r="J383" s="154"/>
      <c r="K383"/>
      <c r="L383"/>
      <c r="M383"/>
      <c r="N383"/>
      <c r="O383"/>
      <c r="P383"/>
      <c r="Q383"/>
      <c r="R383"/>
      <c r="S383"/>
      <c r="T383"/>
      <c r="U383"/>
    </row>
    <row r="384" spans="1:21" ht="12.75">
      <c r="A384"/>
      <c r="B384"/>
      <c r="C384"/>
      <c r="D384"/>
      <c r="E384"/>
      <c r="F384"/>
      <c r="G384"/>
      <c r="H384"/>
      <c r="I384"/>
      <c r="J384" s="154"/>
      <c r="K384"/>
      <c r="L384"/>
      <c r="M384"/>
      <c r="N384"/>
      <c r="O384"/>
      <c r="P384"/>
      <c r="Q384"/>
      <c r="R384"/>
      <c r="S384"/>
      <c r="T384"/>
      <c r="U384"/>
    </row>
    <row r="385" spans="1:21" ht="12.75">
      <c r="A385"/>
      <c r="B385"/>
      <c r="C385"/>
      <c r="D385"/>
      <c r="E385"/>
      <c r="F385"/>
      <c r="G385"/>
      <c r="H385"/>
      <c r="I385"/>
      <c r="J385" s="154"/>
      <c r="K385"/>
      <c r="L385"/>
      <c r="M385"/>
      <c r="N385"/>
      <c r="O385"/>
      <c r="P385"/>
      <c r="Q385"/>
      <c r="R385"/>
      <c r="S385"/>
      <c r="T385"/>
      <c r="U385"/>
    </row>
    <row r="386" spans="1:21" ht="12.75">
      <c r="A386"/>
      <c r="B386"/>
      <c r="C386"/>
      <c r="D386"/>
      <c r="E386"/>
      <c r="F386"/>
      <c r="G386"/>
      <c r="H386"/>
      <c r="I386"/>
      <c r="J386" s="154"/>
      <c r="K386"/>
      <c r="L386"/>
      <c r="M386"/>
      <c r="N386"/>
      <c r="O386"/>
      <c r="P386"/>
      <c r="Q386"/>
      <c r="R386"/>
      <c r="S386"/>
      <c r="T386"/>
      <c r="U386"/>
    </row>
    <row r="387" spans="1:21" ht="12.75">
      <c r="A387"/>
      <c r="B387"/>
      <c r="C387"/>
      <c r="D387"/>
      <c r="E387"/>
      <c r="F387"/>
      <c r="G387"/>
      <c r="H387"/>
      <c r="I387"/>
      <c r="J387" s="154"/>
      <c r="K387"/>
      <c r="L387"/>
      <c r="M387"/>
      <c r="N387"/>
      <c r="O387"/>
      <c r="P387"/>
      <c r="Q387"/>
      <c r="R387"/>
      <c r="S387"/>
      <c r="T387"/>
      <c r="U387"/>
    </row>
    <row r="388" spans="1:21" ht="12.75">
      <c r="A388"/>
      <c r="B388"/>
      <c r="C388"/>
      <c r="D388"/>
      <c r="E388"/>
      <c r="F388"/>
      <c r="G388"/>
      <c r="H388"/>
      <c r="I388"/>
      <c r="J388" s="154"/>
      <c r="K388"/>
      <c r="L388"/>
      <c r="M388"/>
      <c r="N388"/>
      <c r="O388"/>
      <c r="P388"/>
      <c r="Q388"/>
      <c r="R388"/>
      <c r="S388"/>
      <c r="T388"/>
      <c r="U388"/>
    </row>
    <row r="389" spans="1:21" ht="12.75">
      <c r="A389"/>
      <c r="B389"/>
      <c r="C389"/>
      <c r="D389"/>
      <c r="E389"/>
      <c r="F389"/>
      <c r="G389"/>
      <c r="H389"/>
      <c r="I389"/>
      <c r="J389" s="154"/>
      <c r="K389"/>
      <c r="L389"/>
      <c r="M389"/>
      <c r="N389"/>
      <c r="O389"/>
      <c r="P389"/>
      <c r="Q389"/>
      <c r="R389"/>
      <c r="S389"/>
      <c r="T389"/>
      <c r="U389"/>
    </row>
    <row r="390" spans="1:21" ht="12.75">
      <c r="A390"/>
      <c r="B390"/>
      <c r="C390"/>
      <c r="D390"/>
      <c r="E390"/>
      <c r="F390"/>
      <c r="G390"/>
      <c r="H390"/>
      <c r="I390"/>
      <c r="J390" s="154"/>
      <c r="K390"/>
      <c r="L390"/>
      <c r="M390"/>
      <c r="N390"/>
      <c r="O390"/>
      <c r="P390"/>
      <c r="Q390"/>
      <c r="R390"/>
      <c r="S390"/>
      <c r="T390"/>
      <c r="U390"/>
    </row>
    <row r="391" spans="1:21" ht="12.75">
      <c r="A391"/>
      <c r="B391"/>
      <c r="C391"/>
      <c r="D391"/>
      <c r="E391"/>
      <c r="F391"/>
      <c r="G391"/>
      <c r="H391"/>
      <c r="I391"/>
      <c r="J391" s="154"/>
      <c r="K391"/>
      <c r="L391"/>
      <c r="M391"/>
      <c r="N391"/>
      <c r="O391"/>
      <c r="P391"/>
      <c r="Q391"/>
      <c r="R391"/>
      <c r="S391"/>
      <c r="T391"/>
      <c r="U391"/>
    </row>
    <row r="392" spans="1:21" ht="12.75">
      <c r="A392"/>
      <c r="B392"/>
      <c r="C392"/>
      <c r="D392"/>
      <c r="E392"/>
      <c r="F392"/>
      <c r="G392"/>
      <c r="H392"/>
      <c r="I392"/>
      <c r="J392" s="154"/>
      <c r="K392"/>
      <c r="L392"/>
      <c r="M392"/>
      <c r="N392"/>
      <c r="O392"/>
      <c r="P392"/>
      <c r="Q392"/>
      <c r="R392"/>
      <c r="S392"/>
      <c r="T392"/>
      <c r="U392"/>
    </row>
    <row r="393" spans="1:21" ht="12.75">
      <c r="A393"/>
      <c r="B393"/>
      <c r="C393"/>
      <c r="D393"/>
      <c r="E393"/>
      <c r="F393"/>
      <c r="G393"/>
      <c r="H393"/>
      <c r="I393"/>
      <c r="J393" s="154"/>
      <c r="K393"/>
      <c r="L393"/>
      <c r="M393"/>
      <c r="N393"/>
      <c r="O393"/>
      <c r="P393"/>
      <c r="Q393"/>
      <c r="R393"/>
      <c r="S393"/>
      <c r="T393"/>
      <c r="U393"/>
    </row>
    <row r="394" spans="1:21" ht="12.75">
      <c r="A394"/>
      <c r="B394"/>
      <c r="C394"/>
      <c r="D394"/>
      <c r="E394"/>
      <c r="F394"/>
      <c r="G394"/>
      <c r="H394"/>
      <c r="I394"/>
      <c r="J394" s="154"/>
      <c r="K394"/>
      <c r="L394"/>
      <c r="M394"/>
      <c r="N394"/>
      <c r="O394"/>
      <c r="P394"/>
      <c r="Q394"/>
      <c r="R394"/>
      <c r="S394"/>
      <c r="T394"/>
      <c r="U394"/>
    </row>
    <row r="395" spans="1:21" ht="12.75">
      <c r="A395"/>
      <c r="B395"/>
      <c r="C395"/>
      <c r="D395"/>
      <c r="E395"/>
      <c r="F395"/>
      <c r="G395"/>
      <c r="H395"/>
      <c r="I395"/>
      <c r="J395" s="154"/>
      <c r="K395"/>
      <c r="L395"/>
      <c r="M395"/>
      <c r="N395"/>
      <c r="O395"/>
      <c r="P395"/>
      <c r="Q395"/>
      <c r="R395"/>
      <c r="S395"/>
      <c r="T395"/>
      <c r="U395"/>
    </row>
    <row r="396" spans="1:21" ht="12.75">
      <c r="A396"/>
      <c r="B396"/>
      <c r="C396"/>
      <c r="D396"/>
      <c r="E396"/>
      <c r="F396"/>
      <c r="G396"/>
      <c r="H396"/>
      <c r="I396"/>
      <c r="J396" s="154"/>
      <c r="K396"/>
      <c r="L396"/>
      <c r="M396"/>
      <c r="N396"/>
      <c r="O396"/>
      <c r="P396"/>
      <c r="Q396"/>
      <c r="R396"/>
      <c r="S396"/>
      <c r="T396"/>
      <c r="U396"/>
    </row>
    <row r="397" spans="1:21" ht="12.75">
      <c r="A397"/>
      <c r="B397"/>
      <c r="C397"/>
      <c r="D397"/>
      <c r="E397"/>
      <c r="F397"/>
      <c r="G397"/>
      <c r="H397"/>
      <c r="I397"/>
      <c r="J397" s="154"/>
      <c r="K397"/>
      <c r="L397"/>
      <c r="M397"/>
      <c r="N397"/>
      <c r="O397"/>
      <c r="P397"/>
      <c r="Q397"/>
      <c r="R397"/>
      <c r="S397"/>
      <c r="T397"/>
      <c r="U397"/>
    </row>
    <row r="398" spans="1:21" ht="12.75">
      <c r="A398"/>
      <c r="B398"/>
      <c r="C398"/>
      <c r="D398"/>
      <c r="E398"/>
      <c r="F398"/>
      <c r="G398"/>
      <c r="H398"/>
      <c r="I398"/>
      <c r="J398" s="154"/>
      <c r="K398"/>
      <c r="L398"/>
      <c r="M398"/>
      <c r="N398"/>
      <c r="O398"/>
      <c r="P398"/>
      <c r="Q398"/>
      <c r="R398"/>
      <c r="S398"/>
      <c r="T398"/>
      <c r="U398"/>
    </row>
    <row r="399" spans="1:21" ht="12.75">
      <c r="A399"/>
      <c r="B399"/>
      <c r="C399"/>
      <c r="D399"/>
      <c r="E399"/>
      <c r="F399"/>
      <c r="G399"/>
      <c r="H399"/>
      <c r="I399"/>
      <c r="J399" s="154"/>
      <c r="K399"/>
      <c r="L399"/>
      <c r="M399"/>
      <c r="N399"/>
      <c r="O399"/>
      <c r="P399"/>
      <c r="Q399"/>
      <c r="R399"/>
      <c r="S399"/>
      <c r="T399"/>
      <c r="U399"/>
    </row>
    <row r="400" spans="1:21" ht="12.75">
      <c r="A400"/>
      <c r="B400"/>
      <c r="C400"/>
      <c r="D400"/>
      <c r="E400"/>
      <c r="F400"/>
      <c r="G400"/>
      <c r="H400"/>
      <c r="I400"/>
      <c r="J400" s="154"/>
      <c r="K400"/>
      <c r="L400"/>
      <c r="M400"/>
      <c r="N400"/>
      <c r="O400"/>
      <c r="P400"/>
      <c r="Q400"/>
      <c r="R400"/>
      <c r="S400"/>
      <c r="T400"/>
      <c r="U400"/>
    </row>
    <row r="401" spans="1:21" ht="12.75">
      <c r="A401"/>
      <c r="B401"/>
      <c r="C401"/>
      <c r="D401"/>
      <c r="E401"/>
      <c r="F401"/>
      <c r="G401"/>
      <c r="H401"/>
      <c r="I401"/>
      <c r="J401" s="154"/>
      <c r="K401"/>
      <c r="L401"/>
      <c r="M401"/>
      <c r="N401"/>
      <c r="O401"/>
      <c r="P401"/>
      <c r="Q401"/>
      <c r="R401"/>
      <c r="S401"/>
      <c r="T401"/>
      <c r="U401"/>
    </row>
    <row r="402" spans="1:21" ht="12.75">
      <c r="A402"/>
      <c r="B402"/>
      <c r="C402"/>
      <c r="D402"/>
      <c r="E402"/>
      <c r="F402"/>
      <c r="G402"/>
      <c r="H402"/>
      <c r="I402"/>
      <c r="J402" s="154"/>
      <c r="K402"/>
      <c r="L402"/>
      <c r="M402"/>
      <c r="N402"/>
      <c r="O402"/>
      <c r="P402"/>
      <c r="Q402"/>
      <c r="R402"/>
      <c r="S402"/>
      <c r="T402"/>
      <c r="U402"/>
    </row>
    <row r="403" spans="1:21" ht="12.75">
      <c r="A403"/>
      <c r="B403"/>
      <c r="C403"/>
      <c r="D403"/>
      <c r="E403"/>
      <c r="F403"/>
      <c r="G403"/>
      <c r="H403"/>
      <c r="I403"/>
      <c r="J403" s="154"/>
      <c r="K403"/>
      <c r="L403"/>
      <c r="M403"/>
      <c r="N403"/>
      <c r="O403"/>
      <c r="P403"/>
      <c r="Q403"/>
      <c r="R403"/>
      <c r="S403"/>
      <c r="T403"/>
      <c r="U403"/>
    </row>
    <row r="404" spans="1:21" ht="12.75">
      <c r="A404"/>
      <c r="B404"/>
      <c r="C404"/>
      <c r="D404"/>
      <c r="E404"/>
      <c r="F404"/>
      <c r="G404"/>
      <c r="H404"/>
      <c r="I404"/>
      <c r="J404" s="154"/>
      <c r="K404"/>
      <c r="L404"/>
      <c r="M404"/>
      <c r="N404"/>
      <c r="O404"/>
      <c r="P404"/>
      <c r="Q404"/>
      <c r="R404"/>
      <c r="S404"/>
      <c r="T404"/>
      <c r="U404"/>
    </row>
    <row r="405" spans="1:21" ht="12.75">
      <c r="A405"/>
      <c r="B405"/>
      <c r="C405"/>
      <c r="D405"/>
      <c r="E405"/>
      <c r="F405"/>
      <c r="G405"/>
      <c r="H405"/>
      <c r="I405"/>
      <c r="J405" s="154"/>
      <c r="K405"/>
      <c r="L405"/>
      <c r="M405"/>
      <c r="N405"/>
      <c r="O405"/>
      <c r="P405"/>
      <c r="Q405"/>
      <c r="R405"/>
      <c r="S405"/>
      <c r="T405"/>
      <c r="U405"/>
    </row>
    <row r="406" spans="1:21" ht="12.75">
      <c r="A406"/>
      <c r="B406"/>
      <c r="C406"/>
      <c r="D406"/>
      <c r="E406"/>
      <c r="F406"/>
      <c r="G406"/>
      <c r="H406"/>
      <c r="I406"/>
      <c r="J406" s="154"/>
      <c r="K406"/>
      <c r="L406"/>
      <c r="M406"/>
      <c r="N406"/>
      <c r="O406"/>
      <c r="P406"/>
      <c r="Q406"/>
      <c r="R406"/>
      <c r="S406"/>
      <c r="T406"/>
      <c r="U406"/>
    </row>
    <row r="407" spans="1:21" ht="12.75">
      <c r="A407"/>
      <c r="B407"/>
      <c r="C407"/>
      <c r="D407"/>
      <c r="E407"/>
      <c r="F407"/>
      <c r="G407"/>
      <c r="H407"/>
      <c r="I407"/>
      <c r="J407" s="154"/>
      <c r="K407"/>
      <c r="L407"/>
      <c r="M407"/>
      <c r="N407"/>
      <c r="O407"/>
      <c r="P407"/>
      <c r="Q407"/>
      <c r="R407"/>
      <c r="S407"/>
      <c r="T407"/>
      <c r="U407"/>
    </row>
    <row r="408" spans="1:21" ht="12.75">
      <c r="A408"/>
      <c r="B408"/>
      <c r="C408"/>
      <c r="D408"/>
      <c r="E408"/>
      <c r="F408"/>
      <c r="G408"/>
      <c r="H408"/>
      <c r="I408"/>
      <c r="J408" s="154"/>
      <c r="K408"/>
      <c r="L408"/>
      <c r="M408"/>
      <c r="N408"/>
      <c r="O408"/>
      <c r="P408"/>
      <c r="Q408"/>
      <c r="R408"/>
      <c r="S408"/>
      <c r="T408"/>
      <c r="U408"/>
    </row>
    <row r="409" spans="1:21" ht="12.75">
      <c r="A409"/>
      <c r="B409"/>
      <c r="C409"/>
      <c r="D409"/>
      <c r="E409"/>
      <c r="F409"/>
      <c r="G409"/>
      <c r="H409"/>
      <c r="I409"/>
      <c r="J409" s="154"/>
      <c r="K409"/>
      <c r="L409"/>
      <c r="M409"/>
      <c r="N409"/>
      <c r="O409"/>
      <c r="P409"/>
      <c r="Q409"/>
      <c r="R409"/>
      <c r="S409"/>
      <c r="T409"/>
      <c r="U409"/>
    </row>
    <row r="410" spans="1:21" ht="12.75">
      <c r="A410"/>
      <c r="B410"/>
      <c r="C410"/>
      <c r="D410"/>
      <c r="E410"/>
      <c r="F410"/>
      <c r="G410"/>
      <c r="H410"/>
      <c r="I410"/>
      <c r="J410" s="154"/>
      <c r="K410"/>
      <c r="L410"/>
      <c r="M410"/>
      <c r="N410"/>
      <c r="O410"/>
      <c r="P410"/>
      <c r="Q410"/>
      <c r="R410"/>
      <c r="S410"/>
      <c r="T410"/>
      <c r="U410"/>
    </row>
    <row r="411" spans="1:21" ht="12.75">
      <c r="A411"/>
      <c r="B411"/>
      <c r="C411"/>
      <c r="D411"/>
      <c r="E411"/>
      <c r="F411"/>
      <c r="G411"/>
      <c r="H411"/>
      <c r="I411"/>
      <c r="J411" s="154"/>
      <c r="K411"/>
      <c r="L411"/>
      <c r="M411"/>
      <c r="N411"/>
      <c r="O411"/>
      <c r="P411"/>
      <c r="Q411"/>
      <c r="R411"/>
      <c r="S411"/>
      <c r="T411"/>
      <c r="U411"/>
    </row>
    <row r="412" spans="1:21" ht="12.75">
      <c r="A412"/>
      <c r="B412"/>
      <c r="C412"/>
      <c r="D412"/>
      <c r="E412"/>
      <c r="F412"/>
      <c r="G412"/>
      <c r="H412"/>
      <c r="I412"/>
      <c r="J412" s="154"/>
      <c r="K412"/>
      <c r="L412"/>
      <c r="M412"/>
      <c r="N412"/>
      <c r="O412"/>
      <c r="P412"/>
      <c r="Q412"/>
      <c r="R412"/>
      <c r="S412"/>
      <c r="T412"/>
      <c r="U412"/>
    </row>
    <row r="413" spans="1:21" ht="12.75">
      <c r="A413"/>
      <c r="B413"/>
      <c r="C413"/>
      <c r="D413"/>
      <c r="E413"/>
      <c r="F413"/>
      <c r="G413"/>
      <c r="H413"/>
      <c r="I413"/>
      <c r="J413" s="154"/>
      <c r="K413"/>
      <c r="L413"/>
      <c r="M413"/>
      <c r="N413"/>
      <c r="O413"/>
      <c r="P413"/>
      <c r="Q413"/>
      <c r="R413"/>
      <c r="S413"/>
      <c r="T413"/>
      <c r="U413"/>
    </row>
    <row r="414" spans="1:21" ht="12.75">
      <c r="A414"/>
      <c r="B414"/>
      <c r="C414"/>
      <c r="D414"/>
      <c r="E414"/>
      <c r="F414"/>
      <c r="G414"/>
      <c r="H414"/>
      <c r="I414"/>
      <c r="J414" s="154"/>
      <c r="K414"/>
      <c r="L414"/>
      <c r="M414"/>
      <c r="N414"/>
      <c r="O414"/>
      <c r="P414"/>
      <c r="Q414"/>
      <c r="R414"/>
      <c r="S414"/>
      <c r="T414"/>
      <c r="U414"/>
    </row>
    <row r="415" spans="1:21" ht="12.75">
      <c r="A415"/>
      <c r="B415"/>
      <c r="C415"/>
      <c r="D415"/>
      <c r="E415"/>
      <c r="F415"/>
      <c r="G415"/>
      <c r="H415"/>
      <c r="I415"/>
      <c r="J415" s="154"/>
      <c r="K415"/>
      <c r="L415"/>
      <c r="M415"/>
      <c r="N415"/>
      <c r="O415"/>
      <c r="P415"/>
      <c r="Q415"/>
      <c r="R415"/>
      <c r="S415"/>
      <c r="T415"/>
      <c r="U415"/>
    </row>
    <row r="416" spans="8:21" ht="12.75">
      <c r="H416"/>
      <c r="I416"/>
      <c r="J416" s="154"/>
      <c r="K416"/>
      <c r="L416"/>
      <c r="M416"/>
      <c r="N416"/>
      <c r="O416"/>
      <c r="P416"/>
      <c r="Q416"/>
      <c r="R416"/>
      <c r="S416"/>
      <c r="T416"/>
      <c r="U416"/>
    </row>
    <row r="417" spans="8:21" ht="12.75">
      <c r="H417" s="63"/>
      <c r="I417"/>
      <c r="J417" s="154"/>
      <c r="K417" s="63"/>
      <c r="L417"/>
      <c r="M417" s="63"/>
      <c r="N417" s="63"/>
      <c r="O417"/>
      <c r="P417" s="63"/>
      <c r="Q417"/>
      <c r="R417" s="63"/>
      <c r="S417" s="63"/>
      <c r="T417"/>
      <c r="U417" s="63"/>
    </row>
    <row r="418" spans="8:21" ht="12.75">
      <c r="H418" s="1"/>
      <c r="I418" s="1"/>
      <c r="J418" s="155"/>
      <c r="K418" s="1"/>
      <c r="L418" s="1"/>
      <c r="M418" s="1"/>
      <c r="N418" s="1"/>
      <c r="O418" s="1"/>
      <c r="P418" s="1"/>
      <c r="Q418" s="1"/>
      <c r="R418" s="1"/>
      <c r="S418" s="1"/>
      <c r="T418" s="1"/>
      <c r="U418" s="1"/>
    </row>
    <row r="419" spans="8:21" ht="12.75">
      <c r="H419" s="63"/>
      <c r="I419"/>
      <c r="J419" s="154"/>
      <c r="K419" s="63"/>
      <c r="L419"/>
      <c r="M419" s="63"/>
      <c r="N419" s="63"/>
      <c r="O419"/>
      <c r="P419" s="63"/>
      <c r="Q419"/>
      <c r="R419" s="63"/>
      <c r="S419" s="63"/>
      <c r="T419"/>
      <c r="U419" s="63"/>
    </row>
    <row r="420" spans="8:21" ht="12.75">
      <c r="H420"/>
      <c r="I420"/>
      <c r="J420" s="154"/>
      <c r="K420"/>
      <c r="L420"/>
      <c r="M420"/>
      <c r="N420"/>
      <c r="O420"/>
      <c r="P420"/>
      <c r="Q420"/>
      <c r="R420"/>
      <c r="S420"/>
      <c r="T420"/>
      <c r="U420"/>
    </row>
    <row r="421" spans="8:21" ht="12.75">
      <c r="H421"/>
      <c r="I421"/>
      <c r="J421" s="154"/>
      <c r="K421"/>
      <c r="L421"/>
      <c r="M421"/>
      <c r="N421"/>
      <c r="O421"/>
      <c r="P421"/>
      <c r="Q421"/>
      <c r="R421"/>
      <c r="S421"/>
      <c r="T421"/>
      <c r="U421"/>
    </row>
    <row r="422" spans="8:21" ht="12.75">
      <c r="H422" s="5"/>
      <c r="I422" s="5"/>
      <c r="J422" s="153"/>
      <c r="K422" s="5"/>
      <c r="L422" s="5"/>
      <c r="M422" s="5"/>
      <c r="N422" s="5"/>
      <c r="O422" s="5"/>
      <c r="P422" s="5"/>
      <c r="Q422" s="5"/>
      <c r="R422" s="5"/>
      <c r="S422" s="5"/>
      <c r="T422" s="5"/>
      <c r="U422" s="5"/>
    </row>
    <row r="423" spans="8:21" ht="12.75">
      <c r="H423" s="5"/>
      <c r="I423" s="5"/>
      <c r="J423" s="153"/>
      <c r="K423" s="5"/>
      <c r="L423" s="5"/>
      <c r="M423" s="5"/>
      <c r="N423" s="5"/>
      <c r="O423" s="5"/>
      <c r="P423" s="5"/>
      <c r="Q423" s="5"/>
      <c r="R423" s="5"/>
      <c r="S423" s="5"/>
      <c r="T423" s="5"/>
      <c r="U423" s="5"/>
    </row>
    <row r="424" spans="8:21" ht="12.75">
      <c r="H424" s="63"/>
      <c r="I424"/>
      <c r="J424" s="154"/>
      <c r="K424" s="63"/>
      <c r="L424"/>
      <c r="M424" s="63"/>
      <c r="N424" s="63"/>
      <c r="O424"/>
      <c r="P424" s="63"/>
      <c r="Q424"/>
      <c r="R424" s="63"/>
      <c r="S424" s="63"/>
      <c r="T424"/>
      <c r="U424" s="63"/>
    </row>
    <row r="425" spans="8:21" ht="12.75">
      <c r="H425"/>
      <c r="I425"/>
      <c r="J425" s="154"/>
      <c r="K425"/>
      <c r="L425"/>
      <c r="M425"/>
      <c r="N425"/>
      <c r="O425"/>
      <c r="P425"/>
      <c r="Q425"/>
      <c r="R425"/>
      <c r="S425"/>
      <c r="T425"/>
      <c r="U425"/>
    </row>
  </sheetData>
  <sheetProtection/>
  <mergeCells count="35">
    <mergeCell ref="A214:A227"/>
    <mergeCell ref="A97:A113"/>
    <mergeCell ref="A130:F130"/>
    <mergeCell ref="A131:F131"/>
    <mergeCell ref="A132:F132"/>
    <mergeCell ref="A133:F133"/>
    <mergeCell ref="D134:E134"/>
    <mergeCell ref="A178:F178"/>
    <mergeCell ref="A179:F179"/>
    <mergeCell ref="A180:F180"/>
    <mergeCell ref="A7:A16"/>
    <mergeCell ref="A17:A27"/>
    <mergeCell ref="A4:F4"/>
    <mergeCell ref="A1:F1"/>
    <mergeCell ref="A2:F2"/>
    <mergeCell ref="A3:F3"/>
    <mergeCell ref="D5:E5"/>
    <mergeCell ref="A78:A96"/>
    <mergeCell ref="A114:A129"/>
    <mergeCell ref="A28:A38"/>
    <mergeCell ref="A39:A43"/>
    <mergeCell ref="A44:A54"/>
    <mergeCell ref="A55:A71"/>
    <mergeCell ref="A75:F75"/>
    <mergeCell ref="A74:F74"/>
    <mergeCell ref="A206:A213"/>
    <mergeCell ref="A184:A205"/>
    <mergeCell ref="A181:F181"/>
    <mergeCell ref="D182:E182"/>
    <mergeCell ref="A73:F73"/>
    <mergeCell ref="A72:F72"/>
    <mergeCell ref="A136:A152"/>
    <mergeCell ref="A153:A167"/>
    <mergeCell ref="D76:E76"/>
    <mergeCell ref="A168:A177"/>
  </mergeCells>
  <printOptions horizontalCentered="1" verticalCentered="1"/>
  <pageMargins left="1.3385826771653544" right="0.7480314960629921" top="1.535433070866142" bottom="0.984251968503937" header="0" footer="0.7874015748031497"/>
  <pageSetup horizontalDpi="300" verticalDpi="300" orientation="portrait" paperSize="119" scale="63" r:id="rId2"/>
  <headerFooter alignWithMargins="0">
    <oddFooter>&amp;CPágina &amp;P</oddFooter>
  </headerFooter>
  <rowBreaks count="3" manualBreakCount="3">
    <brk id="71" max="6" man="1"/>
    <brk id="129" max="6" man="1"/>
    <brk id="177" max="6"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24"/>
  <sheetViews>
    <sheetView view="pageBreakPreview" zoomScale="75" zoomScaleNormal="75" zoomScaleSheetLayoutView="75" zoomScalePageLayoutView="0" workbookViewId="0" topLeftCell="B1">
      <selection activeCell="J47" sqref="J47"/>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0.00390625" style="69" customWidth="1"/>
    <col min="6" max="6" width="11.00390625" style="69" customWidth="1"/>
    <col min="7" max="7" width="12.00390625" style="68" bestFit="1" customWidth="1"/>
    <col min="8" max="8" width="10.421875" style="69" customWidth="1"/>
    <col min="9" max="9" width="10.57421875" style="69" customWidth="1"/>
    <col min="10" max="10" width="12.00390625" style="68" customWidth="1"/>
    <col min="11" max="11" width="11.57421875" style="68" hidden="1" customWidth="1"/>
    <col min="12" max="12" width="11.57421875" style="68" customWidth="1"/>
    <col min="13" max="13" width="15.28125" style="12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7" customFormat="1" ht="15.75" customHeight="1">
      <c r="B1" s="247" t="s">
        <v>53</v>
      </c>
      <c r="C1" s="247"/>
      <c r="D1" s="247"/>
      <c r="E1" s="247"/>
      <c r="F1" s="247"/>
      <c r="G1" s="247"/>
      <c r="H1" s="247"/>
      <c r="I1" s="247"/>
      <c r="J1" s="247"/>
      <c r="K1" s="247"/>
      <c r="L1" s="247"/>
      <c r="M1" s="247"/>
      <c r="N1" s="72"/>
      <c r="O1" s="72"/>
      <c r="P1" s="72"/>
      <c r="Q1" s="72"/>
      <c r="R1" s="72"/>
      <c r="S1" s="72"/>
      <c r="T1" s="72"/>
      <c r="U1" s="72"/>
      <c r="V1" s="72"/>
      <c r="W1" s="72"/>
      <c r="X1" s="72"/>
      <c r="Y1" s="72"/>
      <c r="Z1" s="72"/>
    </row>
    <row r="2" spans="2:26" s="97" customFormat="1" ht="15.75" customHeight="1">
      <c r="B2" s="244" t="s">
        <v>192</v>
      </c>
      <c r="C2" s="244"/>
      <c r="D2" s="244"/>
      <c r="E2" s="244"/>
      <c r="F2" s="244"/>
      <c r="G2" s="244"/>
      <c r="H2" s="244"/>
      <c r="I2" s="244"/>
      <c r="J2" s="244"/>
      <c r="K2" s="244"/>
      <c r="L2" s="244"/>
      <c r="M2" s="244"/>
      <c r="N2" s="72"/>
      <c r="O2" s="72"/>
      <c r="P2" s="72"/>
      <c r="Q2" s="72"/>
      <c r="R2" s="72"/>
      <c r="S2" s="72"/>
      <c r="T2" s="72"/>
      <c r="U2" s="72"/>
      <c r="V2" s="72"/>
      <c r="W2" s="72"/>
      <c r="X2" s="72"/>
      <c r="Y2" s="72"/>
      <c r="Z2" s="72"/>
    </row>
    <row r="3" spans="2:26" s="98" customFormat="1" ht="15.75" customHeight="1">
      <c r="B3" s="244" t="s">
        <v>194</v>
      </c>
      <c r="C3" s="244"/>
      <c r="D3" s="244"/>
      <c r="E3" s="244"/>
      <c r="F3" s="244"/>
      <c r="G3" s="244"/>
      <c r="H3" s="244"/>
      <c r="I3" s="244"/>
      <c r="J3" s="244"/>
      <c r="K3" s="244"/>
      <c r="L3" s="244"/>
      <c r="M3" s="244"/>
      <c r="N3" s="72"/>
      <c r="O3" s="72"/>
      <c r="P3" s="72"/>
      <c r="Q3" s="72"/>
      <c r="R3" s="72"/>
      <c r="S3" s="72"/>
      <c r="T3" s="72"/>
      <c r="U3" s="72"/>
      <c r="V3" s="72"/>
      <c r="W3" s="72"/>
      <c r="X3" s="72"/>
      <c r="Y3" s="72"/>
      <c r="Z3" s="72"/>
    </row>
    <row r="4" spans="2:26" s="98" customFormat="1" ht="15.75" customHeight="1">
      <c r="B4" s="99"/>
      <c r="C4" s="99"/>
      <c r="D4" s="99"/>
      <c r="E4" s="99"/>
      <c r="F4" s="99"/>
      <c r="G4" s="99"/>
      <c r="H4" s="99"/>
      <c r="I4" s="99"/>
      <c r="J4" s="99"/>
      <c r="K4" s="99"/>
      <c r="L4" s="99"/>
      <c r="M4" s="99"/>
      <c r="N4" s="72"/>
      <c r="O4" s="72"/>
      <c r="P4" s="72"/>
      <c r="Q4" s="72"/>
      <c r="R4" s="72"/>
      <c r="S4" s="72"/>
      <c r="T4" s="72"/>
      <c r="U4" s="72"/>
      <c r="V4" s="72"/>
      <c r="W4" s="72"/>
      <c r="X4" s="72"/>
      <c r="Y4" s="72"/>
      <c r="Z4" s="72"/>
    </row>
    <row r="5" spans="2:13" s="72" customFormat="1" ht="30" customHeight="1">
      <c r="B5" s="100" t="s">
        <v>255</v>
      </c>
      <c r="C5" s="101" t="s">
        <v>199</v>
      </c>
      <c r="D5" s="100" t="s">
        <v>59</v>
      </c>
      <c r="E5" s="245" t="s">
        <v>189</v>
      </c>
      <c r="F5" s="245"/>
      <c r="G5" s="245"/>
      <c r="H5" s="245" t="s">
        <v>190</v>
      </c>
      <c r="I5" s="245"/>
      <c r="J5" s="245"/>
      <c r="K5" s="245"/>
      <c r="L5" s="245"/>
      <c r="M5" s="245"/>
    </row>
    <row r="6" spans="2:13" s="72" customFormat="1" ht="15.75" customHeight="1">
      <c r="B6" s="102"/>
      <c r="C6" s="102"/>
      <c r="D6" s="102"/>
      <c r="E6" s="248" t="str">
        <f>+'Exportacion_regional '!C6</f>
        <v>ene-nov</v>
      </c>
      <c r="F6" s="248"/>
      <c r="G6" s="102" t="s">
        <v>141</v>
      </c>
      <c r="H6" s="246" t="str">
        <f>+E6</f>
        <v>ene-nov</v>
      </c>
      <c r="I6" s="246"/>
      <c r="J6" s="102" t="s">
        <v>141</v>
      </c>
      <c r="K6" s="103"/>
      <c r="L6" s="143" t="s">
        <v>247</v>
      </c>
      <c r="M6" s="104" t="s">
        <v>191</v>
      </c>
    </row>
    <row r="7" spans="2:13" s="72" customFormat="1" ht="18.75" customHeight="1">
      <c r="B7" s="105"/>
      <c r="C7" s="105"/>
      <c r="D7" s="105"/>
      <c r="E7" s="106">
        <v>2009</v>
      </c>
      <c r="F7" s="106">
        <v>2010</v>
      </c>
      <c r="G7" s="107" t="s">
        <v>245</v>
      </c>
      <c r="H7" s="106">
        <v>2009</v>
      </c>
      <c r="I7" s="106">
        <v>2010</v>
      </c>
      <c r="J7" s="107" t="str">
        <f>+G7</f>
        <v>10/09</v>
      </c>
      <c r="K7" s="105"/>
      <c r="L7" s="106">
        <v>2010</v>
      </c>
      <c r="M7" s="107" t="str">
        <f>+'Exportacion_regional '!D6</f>
        <v>ene-nov</v>
      </c>
    </row>
    <row r="8" spans="1:26" s="71" customFormat="1" ht="12.75">
      <c r="A8" s="71">
        <v>1</v>
      </c>
      <c r="B8" s="68" t="s">
        <v>63</v>
      </c>
      <c r="C8" s="146">
        <v>12099140</v>
      </c>
      <c r="D8" s="68" t="s">
        <v>61</v>
      </c>
      <c r="E8" s="69">
        <v>0.734</v>
      </c>
      <c r="F8" s="69">
        <v>0.808</v>
      </c>
      <c r="G8" s="70">
        <f>+(F8-E8)/E8</f>
        <v>0.10081743869209818</v>
      </c>
      <c r="H8" s="69">
        <v>824.204</v>
      </c>
      <c r="I8" s="69">
        <v>1032.291</v>
      </c>
      <c r="J8" s="70">
        <f>+(I8-H8)/H8</f>
        <v>0.2524702622166357</v>
      </c>
      <c r="K8" s="68">
        <v>1</v>
      </c>
      <c r="L8" s="145">
        <f aca="true" t="shared" si="0" ref="L8:L16">+I8/$I$29</f>
        <v>0.1514066286848761</v>
      </c>
      <c r="M8" s="108">
        <v>0.07959920145643982</v>
      </c>
      <c r="N8" s="72"/>
      <c r="O8" s="72"/>
      <c r="P8" s="72"/>
      <c r="Q8" s="72"/>
      <c r="R8" s="72"/>
      <c r="S8" s="72"/>
      <c r="T8" s="72"/>
      <c r="U8" s="72"/>
      <c r="V8" s="72"/>
      <c r="W8" s="72"/>
      <c r="X8" s="72"/>
      <c r="Y8" s="72"/>
      <c r="Z8" s="72"/>
    </row>
    <row r="9" spans="1:26" s="71" customFormat="1" ht="12.75">
      <c r="A9" s="71">
        <v>2</v>
      </c>
      <c r="B9" s="68" t="s">
        <v>80</v>
      </c>
      <c r="C9" s="91">
        <v>22042110</v>
      </c>
      <c r="D9" s="68" t="s">
        <v>81</v>
      </c>
      <c r="E9" s="69">
        <v>0</v>
      </c>
      <c r="F9" s="69">
        <v>252.715</v>
      </c>
      <c r="G9" s="70"/>
      <c r="H9" s="69">
        <v>0</v>
      </c>
      <c r="I9" s="69">
        <v>928.139</v>
      </c>
      <c r="J9" s="70"/>
      <c r="K9" s="68">
        <v>2</v>
      </c>
      <c r="L9" s="145">
        <f t="shared" si="0"/>
        <v>0.13613060361947574</v>
      </c>
      <c r="M9" s="108">
        <v>0.0008525896225132735</v>
      </c>
      <c r="N9" s="72"/>
      <c r="O9" s="72"/>
      <c r="P9" s="72"/>
      <c r="Q9" s="72"/>
      <c r="R9" s="72"/>
      <c r="S9" s="72"/>
      <c r="T9" s="72"/>
      <c r="U9" s="72"/>
      <c r="V9" s="72"/>
      <c r="W9" s="72"/>
      <c r="X9" s="72"/>
      <c r="Y9" s="72"/>
      <c r="Z9" s="72"/>
    </row>
    <row r="10" spans="1:26" s="71" customFormat="1" ht="12.75">
      <c r="A10" s="71">
        <v>3</v>
      </c>
      <c r="B10" s="68" t="s">
        <v>75</v>
      </c>
      <c r="C10" s="146">
        <v>20057000</v>
      </c>
      <c r="D10" s="68" t="s">
        <v>61</v>
      </c>
      <c r="E10" s="69">
        <v>200.25</v>
      </c>
      <c r="F10" s="69">
        <v>377.257</v>
      </c>
      <c r="G10" s="70">
        <f aca="true" t="shared" si="1" ref="G10:G27">+(F10-E10)/E10</f>
        <v>0.8839300873907616</v>
      </c>
      <c r="H10" s="69">
        <v>353.018</v>
      </c>
      <c r="I10" s="69">
        <v>569.427</v>
      </c>
      <c r="J10" s="70">
        <f aca="true" t="shared" si="2" ref="J10:J27">+(I10-H10)/H10</f>
        <v>0.6130253981383388</v>
      </c>
      <c r="K10" s="68">
        <v>3</v>
      </c>
      <c r="L10" s="145">
        <f t="shared" si="0"/>
        <v>0.08351813815304304</v>
      </c>
      <c r="M10" s="108">
        <v>0.11707154903562413</v>
      </c>
      <c r="N10" s="72"/>
      <c r="O10" s="72"/>
      <c r="P10" s="72"/>
      <c r="Q10" s="72"/>
      <c r="R10" s="72"/>
      <c r="S10" s="72"/>
      <c r="T10" s="72"/>
      <c r="U10" s="72"/>
      <c r="V10" s="72"/>
      <c r="W10" s="72"/>
      <c r="X10" s="72"/>
      <c r="Y10" s="72"/>
      <c r="Z10" s="72"/>
    </row>
    <row r="11" spans="2:26" s="71" customFormat="1" ht="12.75">
      <c r="B11" s="68" t="s">
        <v>69</v>
      </c>
      <c r="C11" s="146" t="s">
        <v>361</v>
      </c>
      <c r="D11" s="68" t="s">
        <v>61</v>
      </c>
      <c r="E11" s="69">
        <v>203.752</v>
      </c>
      <c r="F11" s="69">
        <v>219.439</v>
      </c>
      <c r="G11" s="70">
        <f t="shared" si="1"/>
        <v>0.0769906553064509</v>
      </c>
      <c r="H11" s="69">
        <v>548.333</v>
      </c>
      <c r="I11" s="69">
        <v>546.556</v>
      </c>
      <c r="J11" s="70">
        <f t="shared" si="2"/>
        <v>-0.003240731453332063</v>
      </c>
      <c r="K11" s="68"/>
      <c r="L11" s="145">
        <f t="shared" si="0"/>
        <v>0.08016363733432835</v>
      </c>
      <c r="M11" s="108">
        <v>0.48394340257486407</v>
      </c>
      <c r="N11" s="72"/>
      <c r="O11" s="72"/>
      <c r="P11" s="72"/>
      <c r="Q11" s="72"/>
      <c r="R11" s="72"/>
      <c r="S11" s="72"/>
      <c r="T11" s="72"/>
      <c r="U11" s="72"/>
      <c r="V11" s="72"/>
      <c r="W11" s="72"/>
      <c r="X11" s="72"/>
      <c r="Y11" s="72"/>
      <c r="Z11" s="72"/>
    </row>
    <row r="12" spans="2:26" s="71" customFormat="1" ht="12.75">
      <c r="B12" s="68" t="s">
        <v>68</v>
      </c>
      <c r="C12" s="146" t="s">
        <v>362</v>
      </c>
      <c r="D12" s="68" t="s">
        <v>61</v>
      </c>
      <c r="E12" s="69">
        <v>2551.299</v>
      </c>
      <c r="F12" s="69">
        <v>1568.034</v>
      </c>
      <c r="G12" s="70">
        <f t="shared" si="1"/>
        <v>-0.38539779147798825</v>
      </c>
      <c r="H12" s="69">
        <v>1129.847</v>
      </c>
      <c r="I12" s="69">
        <v>524.897</v>
      </c>
      <c r="J12" s="70">
        <f t="shared" si="2"/>
        <v>-0.535426478098362</v>
      </c>
      <c r="K12" s="68"/>
      <c r="L12" s="145">
        <f t="shared" si="0"/>
        <v>0.07698690115171537</v>
      </c>
      <c r="M12" s="108">
        <v>0.0008980165576791</v>
      </c>
      <c r="N12" s="72"/>
      <c r="O12" s="72"/>
      <c r="P12" s="72"/>
      <c r="Q12" s="72"/>
      <c r="R12" s="72"/>
      <c r="S12" s="72"/>
      <c r="T12" s="72"/>
      <c r="U12" s="72"/>
      <c r="V12" s="72"/>
      <c r="W12" s="72"/>
      <c r="X12" s="72"/>
      <c r="Y12" s="72"/>
      <c r="Z12" s="72"/>
    </row>
    <row r="13" spans="2:26" s="71" customFormat="1" ht="12.75">
      <c r="B13" s="68" t="s">
        <v>66</v>
      </c>
      <c r="C13" s="146">
        <v>16010000</v>
      </c>
      <c r="D13" s="68" t="s">
        <v>61</v>
      </c>
      <c r="E13" s="69">
        <v>196.743</v>
      </c>
      <c r="F13" s="69">
        <v>259.103</v>
      </c>
      <c r="G13" s="70">
        <f t="shared" si="1"/>
        <v>0.31696172163685626</v>
      </c>
      <c r="H13" s="69">
        <v>309.587</v>
      </c>
      <c r="I13" s="69">
        <v>484.149</v>
      </c>
      <c r="J13" s="70">
        <f t="shared" si="2"/>
        <v>0.5638544254119198</v>
      </c>
      <c r="K13" s="68"/>
      <c r="L13" s="145">
        <f t="shared" si="0"/>
        <v>0.07101037195050047</v>
      </c>
      <c r="M13" s="108">
        <v>0.06111422128278908</v>
      </c>
      <c r="N13" s="72"/>
      <c r="O13" s="72"/>
      <c r="P13" s="72"/>
      <c r="Q13" s="72"/>
      <c r="R13" s="72"/>
      <c r="S13" s="72"/>
      <c r="T13" s="72"/>
      <c r="U13" s="72"/>
      <c r="V13" s="72"/>
      <c r="W13" s="72"/>
      <c r="X13" s="72"/>
      <c r="Y13" s="72"/>
      <c r="Z13" s="72"/>
    </row>
    <row r="14" spans="2:26" s="71" customFormat="1" ht="12.75">
      <c r="B14" s="68" t="s">
        <v>74</v>
      </c>
      <c r="C14" s="146" t="s">
        <v>363</v>
      </c>
      <c r="D14" s="68" t="s">
        <v>61</v>
      </c>
      <c r="E14" s="69">
        <v>194.591</v>
      </c>
      <c r="F14" s="69">
        <v>377.77</v>
      </c>
      <c r="G14" s="70">
        <f t="shared" si="1"/>
        <v>0.9413539166765162</v>
      </c>
      <c r="H14" s="69">
        <v>126.259</v>
      </c>
      <c r="I14" s="69">
        <v>387.501</v>
      </c>
      <c r="J14" s="70">
        <f t="shared" si="2"/>
        <v>2.06909606443897</v>
      </c>
      <c r="K14" s="68"/>
      <c r="L14" s="145">
        <f t="shared" si="0"/>
        <v>0.05683496225581563</v>
      </c>
      <c r="M14" s="108">
        <v>0.00032010342067927263</v>
      </c>
      <c r="N14" s="72"/>
      <c r="O14" s="72"/>
      <c r="P14" s="72"/>
      <c r="Q14" s="72"/>
      <c r="R14" s="72"/>
      <c r="S14" s="72"/>
      <c r="T14" s="72"/>
      <c r="U14" s="72"/>
      <c r="V14" s="72"/>
      <c r="W14" s="72"/>
      <c r="X14" s="72"/>
      <c r="Y14" s="72"/>
      <c r="Z14" s="72"/>
    </row>
    <row r="15" spans="2:26" s="71" customFormat="1" ht="12.75">
      <c r="B15" s="68" t="s">
        <v>282</v>
      </c>
      <c r="C15" s="146">
        <v>12099120</v>
      </c>
      <c r="D15" s="68" t="s">
        <v>61</v>
      </c>
      <c r="E15" s="69">
        <v>2.33</v>
      </c>
      <c r="F15" s="69">
        <v>2.054</v>
      </c>
      <c r="G15" s="70">
        <f t="shared" si="1"/>
        <v>-0.1184549356223177</v>
      </c>
      <c r="H15" s="69">
        <v>305.859</v>
      </c>
      <c r="I15" s="69">
        <v>329.826</v>
      </c>
      <c r="J15" s="70">
        <f t="shared" si="2"/>
        <v>0.07835963630300251</v>
      </c>
      <c r="K15" s="68"/>
      <c r="L15" s="145">
        <f t="shared" si="0"/>
        <v>0.04837574163934196</v>
      </c>
      <c r="M15" s="108">
        <v>0.08003740932194876</v>
      </c>
      <c r="N15" s="72"/>
      <c r="O15" s="72"/>
      <c r="P15" s="72"/>
      <c r="Q15" s="72"/>
      <c r="R15" s="72"/>
      <c r="S15" s="72"/>
      <c r="T15" s="72"/>
      <c r="U15" s="72"/>
      <c r="V15" s="72"/>
      <c r="W15" s="72"/>
      <c r="X15" s="72"/>
      <c r="Y15" s="72"/>
      <c r="Z15" s="72"/>
    </row>
    <row r="16" spans="2:26" s="71" customFormat="1" ht="12.75">
      <c r="B16" s="68" t="s">
        <v>246</v>
      </c>
      <c r="C16" s="146">
        <v>12099110</v>
      </c>
      <c r="D16" s="68" t="s">
        <v>61</v>
      </c>
      <c r="E16" s="69">
        <v>0.095</v>
      </c>
      <c r="F16" s="69">
        <v>0.113</v>
      </c>
      <c r="G16" s="70">
        <f t="shared" si="1"/>
        <v>0.18947368421052632</v>
      </c>
      <c r="H16" s="69">
        <v>184.633</v>
      </c>
      <c r="I16" s="69">
        <v>239.061</v>
      </c>
      <c r="J16" s="70">
        <f t="shared" si="2"/>
        <v>0.29479020543456474</v>
      </c>
      <c r="K16" s="68"/>
      <c r="L16" s="145">
        <f t="shared" si="0"/>
        <v>0.03506319444811121</v>
      </c>
      <c r="M16" s="108">
        <v>0.03077099516967161</v>
      </c>
      <c r="N16" s="72"/>
      <c r="O16" s="72"/>
      <c r="P16" s="72"/>
      <c r="Q16" s="72"/>
      <c r="R16" s="72"/>
      <c r="S16" s="72"/>
      <c r="T16" s="72"/>
      <c r="U16" s="72"/>
      <c r="V16" s="72"/>
      <c r="W16" s="72"/>
      <c r="X16" s="72"/>
      <c r="Y16" s="72"/>
      <c r="Z16" s="72"/>
    </row>
    <row r="17" spans="2:26" s="71" customFormat="1" ht="12.75">
      <c r="B17" s="94" t="s">
        <v>290</v>
      </c>
      <c r="C17" s="146">
        <v>12099190</v>
      </c>
      <c r="D17" s="68" t="s">
        <v>61</v>
      </c>
      <c r="E17" s="69">
        <v>0.672</v>
      </c>
      <c r="F17" s="69">
        <v>0.616</v>
      </c>
      <c r="G17" s="70">
        <f t="shared" si="1"/>
        <v>-0.0833333333333334</v>
      </c>
      <c r="H17" s="69">
        <v>291.996</v>
      </c>
      <c r="I17" s="69">
        <v>218.135</v>
      </c>
      <c r="J17" s="70">
        <f t="shared" si="2"/>
        <v>-0.2529520952341813</v>
      </c>
      <c r="K17" s="68"/>
      <c r="L17" s="145">
        <f aca="true" t="shared" si="3" ref="L17:L28">+I17/$I$29</f>
        <v>0.03199396773601189</v>
      </c>
      <c r="M17" s="108">
        <v>0.008176457806370338</v>
      </c>
      <c r="N17" s="72"/>
      <c r="O17" s="72"/>
      <c r="P17" s="72"/>
      <c r="Q17" s="72"/>
      <c r="R17" s="72"/>
      <c r="S17" s="72"/>
      <c r="T17" s="72"/>
      <c r="U17" s="72"/>
      <c r="V17" s="72"/>
      <c r="W17" s="72"/>
      <c r="X17" s="72"/>
      <c r="Y17" s="72"/>
      <c r="Z17" s="72"/>
    </row>
    <row r="18" spans="2:26" s="71" customFormat="1" ht="12.75">
      <c r="B18" s="68" t="s">
        <v>270</v>
      </c>
      <c r="C18" s="146">
        <v>12099180</v>
      </c>
      <c r="D18" s="68" t="s">
        <v>61</v>
      </c>
      <c r="E18" s="69">
        <v>0.54</v>
      </c>
      <c r="F18" s="69">
        <v>0.501</v>
      </c>
      <c r="G18" s="70">
        <f t="shared" si="1"/>
        <v>-0.07222222222222228</v>
      </c>
      <c r="H18" s="69">
        <v>220.022</v>
      </c>
      <c r="I18" s="69">
        <v>215.554</v>
      </c>
      <c r="J18" s="70">
        <f t="shared" si="2"/>
        <v>-0.020307060203070555</v>
      </c>
      <c r="K18" s="68"/>
      <c r="L18" s="145">
        <f t="shared" si="3"/>
        <v>0.03161541119659068</v>
      </c>
      <c r="M18" s="108">
        <v>0.014774688299616756</v>
      </c>
      <c r="N18" s="72"/>
      <c r="O18" s="72"/>
      <c r="P18" s="72"/>
      <c r="Q18" s="72"/>
      <c r="R18" s="72"/>
      <c r="S18" s="72"/>
      <c r="T18" s="72"/>
      <c r="U18" s="72"/>
      <c r="V18" s="72"/>
      <c r="W18" s="72"/>
      <c r="X18" s="72"/>
      <c r="Y18" s="72"/>
      <c r="Z18" s="72"/>
    </row>
    <row r="19" spans="2:26" s="71" customFormat="1" ht="12.75">
      <c r="B19" s="68" t="s">
        <v>79</v>
      </c>
      <c r="C19" s="146" t="s">
        <v>364</v>
      </c>
      <c r="D19" s="68" t="s">
        <v>61</v>
      </c>
      <c r="E19" s="69">
        <v>345.811</v>
      </c>
      <c r="F19" s="69">
        <v>204.856</v>
      </c>
      <c r="G19" s="70">
        <f t="shared" si="1"/>
        <v>-0.4076070454670325</v>
      </c>
      <c r="H19" s="69">
        <v>194.639</v>
      </c>
      <c r="I19" s="69">
        <v>161.122</v>
      </c>
      <c r="J19" s="70">
        <f t="shared" si="2"/>
        <v>-0.17220084361304772</v>
      </c>
      <c r="K19" s="68"/>
      <c r="L19" s="145">
        <f t="shared" si="3"/>
        <v>0.023631842985131723</v>
      </c>
      <c r="M19" s="108">
        <v>0.0015468501066801619</v>
      </c>
      <c r="N19" s="72"/>
      <c r="O19" s="72"/>
      <c r="P19" s="72"/>
      <c r="Q19" s="72"/>
      <c r="R19" s="72"/>
      <c r="S19" s="72"/>
      <c r="T19" s="72"/>
      <c r="U19" s="72"/>
      <c r="V19" s="72"/>
      <c r="W19" s="72"/>
      <c r="X19" s="72"/>
      <c r="Y19" s="72"/>
      <c r="Z19" s="72"/>
    </row>
    <row r="20" spans="2:26" s="71" customFormat="1" ht="12.75">
      <c r="B20" s="68" t="s">
        <v>60</v>
      </c>
      <c r="C20" s="146" t="s">
        <v>365</v>
      </c>
      <c r="D20" s="68" t="s">
        <v>61</v>
      </c>
      <c r="E20" s="69">
        <v>197.525</v>
      </c>
      <c r="F20" s="69">
        <v>120.232</v>
      </c>
      <c r="G20" s="70">
        <f t="shared" si="1"/>
        <v>-0.3913074294393115</v>
      </c>
      <c r="H20" s="69">
        <v>182.308</v>
      </c>
      <c r="I20" s="69">
        <v>150.288</v>
      </c>
      <c r="J20" s="70">
        <f t="shared" si="2"/>
        <v>-0.17563683436821195</v>
      </c>
      <c r="K20" s="68"/>
      <c r="L20" s="145">
        <f t="shared" si="3"/>
        <v>0.022042814876611985</v>
      </c>
      <c r="M20" s="108">
        <v>0.13791293447649006</v>
      </c>
      <c r="N20" s="72"/>
      <c r="O20" s="72"/>
      <c r="P20" s="72"/>
      <c r="Q20" s="72"/>
      <c r="R20" s="72"/>
      <c r="S20" s="72"/>
      <c r="T20" s="72"/>
      <c r="U20" s="72"/>
      <c r="V20" s="72"/>
      <c r="W20" s="72"/>
      <c r="X20" s="72"/>
      <c r="Y20" s="72"/>
      <c r="Z20" s="72"/>
    </row>
    <row r="21" spans="2:26" s="71" customFormat="1" ht="12.75">
      <c r="B21" s="68" t="s">
        <v>65</v>
      </c>
      <c r="C21" s="146" t="s">
        <v>366</v>
      </c>
      <c r="D21" s="68" t="s">
        <v>61</v>
      </c>
      <c r="E21" s="69">
        <v>149.669</v>
      </c>
      <c r="F21" s="69">
        <v>172.211</v>
      </c>
      <c r="G21" s="70">
        <f t="shared" si="1"/>
        <v>0.15061235125510292</v>
      </c>
      <c r="H21" s="69">
        <v>113.879</v>
      </c>
      <c r="I21" s="69">
        <v>123.149</v>
      </c>
      <c r="J21" s="70">
        <f t="shared" si="2"/>
        <v>0.0814021900438184</v>
      </c>
      <c r="K21" s="68"/>
      <c r="L21" s="145">
        <f t="shared" si="3"/>
        <v>0.018062324398753653</v>
      </c>
      <c r="M21" s="108">
        <v>0.0008141318141212829</v>
      </c>
      <c r="N21" s="72"/>
      <c r="O21" s="72"/>
      <c r="P21" s="72"/>
      <c r="Q21" s="72"/>
      <c r="R21" s="72"/>
      <c r="S21" s="72"/>
      <c r="T21" s="72"/>
      <c r="U21" s="72"/>
      <c r="V21" s="72"/>
      <c r="W21" s="72"/>
      <c r="X21" s="72"/>
      <c r="Y21" s="72"/>
      <c r="Z21" s="72"/>
    </row>
    <row r="22" spans="2:26" s="71" customFormat="1" ht="12.75">
      <c r="B22" s="68" t="s">
        <v>293</v>
      </c>
      <c r="C22" s="146" t="s">
        <v>367</v>
      </c>
      <c r="D22" s="68" t="s">
        <v>61</v>
      </c>
      <c r="E22" s="69">
        <v>0</v>
      </c>
      <c r="F22" s="69">
        <v>9.9</v>
      </c>
      <c r="G22" s="70"/>
      <c r="H22" s="69">
        <v>0</v>
      </c>
      <c r="I22" s="69">
        <v>117.15</v>
      </c>
      <c r="J22" s="70"/>
      <c r="K22" s="68"/>
      <c r="L22" s="145">
        <f t="shared" si="3"/>
        <v>0.017182448118246926</v>
      </c>
      <c r="M22" s="108">
        <v>0.0012319025860017064</v>
      </c>
      <c r="N22" s="72"/>
      <c r="O22" s="72"/>
      <c r="P22" s="72"/>
      <c r="Q22" s="72"/>
      <c r="R22" s="72"/>
      <c r="S22" s="72"/>
      <c r="T22" s="72"/>
      <c r="U22" s="72"/>
      <c r="V22" s="72"/>
      <c r="W22" s="72"/>
      <c r="X22" s="72"/>
      <c r="Y22" s="72"/>
      <c r="Z22" s="72"/>
    </row>
    <row r="23" spans="2:26" s="71" customFormat="1" ht="12.75">
      <c r="B23" s="68" t="s">
        <v>78</v>
      </c>
      <c r="C23" s="146" t="s">
        <v>368</v>
      </c>
      <c r="D23" s="68" t="s">
        <v>61</v>
      </c>
      <c r="E23" s="69">
        <v>19.4</v>
      </c>
      <c r="F23" s="69">
        <v>98.794</v>
      </c>
      <c r="G23" s="70">
        <f t="shared" si="1"/>
        <v>4.092474226804124</v>
      </c>
      <c r="H23" s="69">
        <v>14.55</v>
      </c>
      <c r="I23" s="69">
        <v>78.347</v>
      </c>
      <c r="J23" s="70">
        <f t="shared" si="2"/>
        <v>4.3846735395189</v>
      </c>
      <c r="K23" s="68"/>
      <c r="L23" s="145">
        <f t="shared" si="3"/>
        <v>0.01149119302364739</v>
      </c>
      <c r="M23" s="108">
        <v>0.0018351239066423722</v>
      </c>
      <c r="N23" s="72"/>
      <c r="O23" s="72"/>
      <c r="P23" s="72"/>
      <c r="Q23" s="72"/>
      <c r="R23" s="72"/>
      <c r="S23" s="72"/>
      <c r="T23" s="72"/>
      <c r="U23" s="72"/>
      <c r="V23" s="72"/>
      <c r="W23" s="72"/>
      <c r="X23" s="72"/>
      <c r="Y23" s="72"/>
      <c r="Z23" s="72"/>
    </row>
    <row r="24" spans="2:26" s="71" customFormat="1" ht="12.75">
      <c r="B24" s="68" t="s">
        <v>294</v>
      </c>
      <c r="C24" s="146" t="s">
        <v>369</v>
      </c>
      <c r="D24" s="68" t="s">
        <v>61</v>
      </c>
      <c r="E24" s="69">
        <v>0</v>
      </c>
      <c r="F24" s="69">
        <v>12.006</v>
      </c>
      <c r="G24" s="70"/>
      <c r="H24" s="69">
        <v>0</v>
      </c>
      <c r="I24" s="69">
        <v>73.884</v>
      </c>
      <c r="J24" s="70"/>
      <c r="K24" s="68"/>
      <c r="L24" s="145">
        <f t="shared" si="3"/>
        <v>0.010836602618596293</v>
      </c>
      <c r="M24" s="108">
        <v>0.0019827416886414456</v>
      </c>
      <c r="N24" s="72"/>
      <c r="O24" s="72"/>
      <c r="P24" s="72"/>
      <c r="Q24" s="72"/>
      <c r="R24" s="72"/>
      <c r="S24" s="72"/>
      <c r="T24" s="72"/>
      <c r="U24" s="72"/>
      <c r="V24" s="72"/>
      <c r="W24" s="72"/>
      <c r="X24" s="72"/>
      <c r="Y24" s="72"/>
      <c r="Z24" s="72"/>
    </row>
    <row r="25" spans="2:26" s="71" customFormat="1" ht="12.75">
      <c r="B25" s="68" t="s">
        <v>258</v>
      </c>
      <c r="C25" s="146" t="s">
        <v>370</v>
      </c>
      <c r="D25" s="68" t="s">
        <v>61</v>
      </c>
      <c r="E25" s="69">
        <v>555.552</v>
      </c>
      <c r="F25" s="69">
        <v>114.72</v>
      </c>
      <c r="G25" s="70">
        <f t="shared" si="1"/>
        <v>-0.7935026784171418</v>
      </c>
      <c r="H25" s="69">
        <v>330.36</v>
      </c>
      <c r="I25" s="69">
        <v>68.877</v>
      </c>
      <c r="J25" s="70">
        <f t="shared" si="2"/>
        <v>-0.7915092626225935</v>
      </c>
      <c r="K25" s="68"/>
      <c r="L25" s="145">
        <f t="shared" si="3"/>
        <v>0.010102223465987992</v>
      </c>
      <c r="M25" s="108">
        <v>0.000685447069134836</v>
      </c>
      <c r="N25" s="72"/>
      <c r="O25" s="72"/>
      <c r="P25" s="72"/>
      <c r="Q25" s="72"/>
      <c r="R25" s="72"/>
      <c r="S25" s="72"/>
      <c r="T25" s="72"/>
      <c r="U25" s="72"/>
      <c r="V25" s="72"/>
      <c r="W25" s="72"/>
      <c r="X25" s="72"/>
      <c r="Y25" s="72"/>
      <c r="Z25" s="72"/>
    </row>
    <row r="26" spans="2:26" s="71" customFormat="1" ht="12.75">
      <c r="B26" s="68" t="s">
        <v>139</v>
      </c>
      <c r="C26" s="146">
        <v>22042190</v>
      </c>
      <c r="D26" s="68" t="s">
        <v>81</v>
      </c>
      <c r="E26" s="69">
        <v>0</v>
      </c>
      <c r="F26" s="69">
        <v>28.953</v>
      </c>
      <c r="G26" s="70"/>
      <c r="H26" s="69">
        <v>0</v>
      </c>
      <c r="I26" s="69">
        <v>65.528</v>
      </c>
      <c r="J26" s="70"/>
      <c r="K26" s="68"/>
      <c r="L26" s="145">
        <f t="shared" si="3"/>
        <v>0.009611023988838964</v>
      </c>
      <c r="M26" s="108">
        <v>0.0007950279161832768</v>
      </c>
      <c r="N26" s="72"/>
      <c r="O26" s="72"/>
      <c r="P26" s="72"/>
      <c r="Q26" s="72"/>
      <c r="R26" s="72"/>
      <c r="S26" s="72"/>
      <c r="T26" s="72"/>
      <c r="U26" s="72"/>
      <c r="V26" s="72"/>
      <c r="W26" s="72"/>
      <c r="X26" s="72"/>
      <c r="Y26" s="72"/>
      <c r="Z26" s="72"/>
    </row>
    <row r="27" spans="2:26" s="71" customFormat="1" ht="12.75">
      <c r="B27" s="68" t="s">
        <v>67</v>
      </c>
      <c r="C27" s="146" t="s">
        <v>371</v>
      </c>
      <c r="D27" s="68" t="s">
        <v>59</v>
      </c>
      <c r="E27" s="69">
        <v>0.138</v>
      </c>
      <c r="F27" s="69">
        <v>0.06</v>
      </c>
      <c r="G27" s="70">
        <f t="shared" si="1"/>
        <v>-0.5652173913043479</v>
      </c>
      <c r="H27" s="69">
        <v>128.34</v>
      </c>
      <c r="I27" s="69">
        <v>55.8</v>
      </c>
      <c r="J27" s="70">
        <f t="shared" si="2"/>
        <v>-0.5652173913043479</v>
      </c>
      <c r="K27" s="68"/>
      <c r="L27" s="145">
        <f t="shared" si="3"/>
        <v>0.008184213444286628</v>
      </c>
      <c r="M27" s="108">
        <v>0.2133190610902974</v>
      </c>
      <c r="N27" s="72"/>
      <c r="O27" s="72"/>
      <c r="P27" s="72"/>
      <c r="Q27" s="72"/>
      <c r="R27" s="72"/>
      <c r="S27" s="72"/>
      <c r="T27" s="72"/>
      <c r="U27" s="72"/>
      <c r="V27" s="72"/>
      <c r="W27" s="72"/>
      <c r="X27" s="72"/>
      <c r="Y27" s="72"/>
      <c r="Z27" s="72"/>
    </row>
    <row r="28" spans="2:26" s="71" customFormat="1" ht="12.75">
      <c r="B28" s="68" t="s">
        <v>175</v>
      </c>
      <c r="C28" s="146"/>
      <c r="D28" s="68"/>
      <c r="E28" s="69"/>
      <c r="F28" s="69"/>
      <c r="G28" s="70"/>
      <c r="H28" s="69">
        <f>+H29-SUM(H8:H27)</f>
        <v>3362.2429999999995</v>
      </c>
      <c r="I28" s="69">
        <f>+I29-SUM(I8:I27)</f>
        <v>448.3229999999994</v>
      </c>
      <c r="J28" s="70">
        <f>+(I28-H28)/H28</f>
        <v>-0.8666595484026587</v>
      </c>
      <c r="K28" s="68"/>
      <c r="L28" s="145">
        <f t="shared" si="3"/>
        <v>0.06575575491008796</v>
      </c>
      <c r="M28" s="108"/>
      <c r="N28" s="72"/>
      <c r="O28" s="72"/>
      <c r="P28" s="72"/>
      <c r="Q28" s="72"/>
      <c r="R28" s="72"/>
      <c r="S28" s="72"/>
      <c r="T28" s="72"/>
      <c r="U28" s="72"/>
      <c r="V28" s="72"/>
      <c r="W28" s="72"/>
      <c r="X28" s="72"/>
      <c r="Y28" s="72"/>
      <c r="Z28" s="72"/>
    </row>
    <row r="29" spans="2:26" s="73" customFormat="1" ht="12.75">
      <c r="B29" s="84" t="s">
        <v>178</v>
      </c>
      <c r="C29" s="84"/>
      <c r="D29" s="84"/>
      <c r="E29" s="113"/>
      <c r="F29" s="85"/>
      <c r="G29" s="85"/>
      <c r="H29" s="85">
        <f>+'Exportacion_regional '!C7</f>
        <v>8620.077</v>
      </c>
      <c r="I29" s="85">
        <f>+'Exportacion_regional '!D7</f>
        <v>6818.004</v>
      </c>
      <c r="J29" s="114">
        <f>+(I29-H29)/H29</f>
        <v>-0.20905532514384728</v>
      </c>
      <c r="K29" s="85"/>
      <c r="L29" s="114">
        <f>SUM(L8:L28)</f>
        <v>1</v>
      </c>
      <c r="M29" s="115"/>
      <c r="N29" s="72"/>
      <c r="O29" s="72"/>
      <c r="P29" s="72"/>
      <c r="Q29" s="72"/>
      <c r="R29" s="72"/>
      <c r="S29" s="72"/>
      <c r="T29" s="72"/>
      <c r="U29" s="72"/>
      <c r="V29" s="72"/>
      <c r="W29" s="72"/>
      <c r="X29" s="72"/>
      <c r="Y29" s="72"/>
      <c r="Z29" s="72"/>
    </row>
    <row r="30" spans="5:13" s="72" customFormat="1" ht="12.75">
      <c r="E30" s="116"/>
      <c r="F30" s="111"/>
      <c r="G30" s="111"/>
      <c r="H30" s="111"/>
      <c r="I30" s="116"/>
      <c r="J30" s="111"/>
      <c r="K30" s="111"/>
      <c r="L30" s="111"/>
      <c r="M30" s="112"/>
    </row>
    <row r="31" spans="2:13" s="72" customFormat="1" ht="21" customHeight="1">
      <c r="B31" s="249" t="s">
        <v>234</v>
      </c>
      <c r="C31" s="249"/>
      <c r="D31" s="249"/>
      <c r="E31" s="249"/>
      <c r="F31" s="249"/>
      <c r="G31" s="249"/>
      <c r="H31" s="249"/>
      <c r="I31" s="249"/>
      <c r="J31" s="249"/>
      <c r="K31" s="249"/>
      <c r="L31" s="249"/>
      <c r="M31" s="249"/>
    </row>
    <row r="32" spans="13:26" ht="13.5" customHeight="1">
      <c r="M32" s="112"/>
      <c r="N32" s="72"/>
      <c r="O32" s="72"/>
      <c r="P32" s="72"/>
      <c r="Q32" s="72"/>
      <c r="R32" s="72"/>
      <c r="S32" s="72"/>
      <c r="T32" s="72"/>
      <c r="U32" s="72"/>
      <c r="V32" s="72"/>
      <c r="W32" s="72"/>
      <c r="X32" s="72"/>
      <c r="Y32" s="72"/>
      <c r="Z32" s="72"/>
    </row>
    <row r="33" spans="2:26" s="97" customFormat="1" ht="15.75" customHeight="1">
      <c r="B33" s="247" t="s">
        <v>54</v>
      </c>
      <c r="C33" s="247"/>
      <c r="D33" s="247"/>
      <c r="E33" s="247"/>
      <c r="F33" s="247"/>
      <c r="G33" s="247"/>
      <c r="H33" s="247"/>
      <c r="I33" s="247"/>
      <c r="J33" s="247"/>
      <c r="K33" s="247"/>
      <c r="L33" s="247"/>
      <c r="M33" s="247"/>
      <c r="N33" s="72"/>
      <c r="O33" s="72"/>
      <c r="P33" s="72"/>
      <c r="Q33" s="72"/>
      <c r="R33" s="72"/>
      <c r="S33" s="72"/>
      <c r="T33" s="72"/>
      <c r="U33" s="72"/>
      <c r="V33" s="72"/>
      <c r="W33" s="72"/>
      <c r="X33" s="72"/>
      <c r="Y33" s="72"/>
      <c r="Z33" s="72"/>
    </row>
    <row r="34" spans="2:26" s="97" customFormat="1" ht="15.75" customHeight="1">
      <c r="B34" s="244" t="s">
        <v>192</v>
      </c>
      <c r="C34" s="244"/>
      <c r="D34" s="244"/>
      <c r="E34" s="244"/>
      <c r="F34" s="244"/>
      <c r="G34" s="244"/>
      <c r="H34" s="244"/>
      <c r="I34" s="244"/>
      <c r="J34" s="244"/>
      <c r="K34" s="244"/>
      <c r="L34" s="244"/>
      <c r="M34" s="244"/>
      <c r="N34" s="72"/>
      <c r="O34" s="72"/>
      <c r="P34" s="72"/>
      <c r="Q34" s="72"/>
      <c r="R34" s="72"/>
      <c r="S34" s="72"/>
      <c r="T34" s="72"/>
      <c r="U34" s="72"/>
      <c r="V34" s="72"/>
      <c r="W34" s="72"/>
      <c r="X34" s="72"/>
      <c r="Y34" s="72"/>
      <c r="Z34" s="72"/>
    </row>
    <row r="35" spans="2:26" s="98" customFormat="1" ht="15.75" customHeight="1">
      <c r="B35" s="244" t="s">
        <v>140</v>
      </c>
      <c r="C35" s="244"/>
      <c r="D35" s="244"/>
      <c r="E35" s="244"/>
      <c r="F35" s="244"/>
      <c r="G35" s="244"/>
      <c r="H35" s="244"/>
      <c r="I35" s="244"/>
      <c r="J35" s="244"/>
      <c r="K35" s="244"/>
      <c r="L35" s="244"/>
      <c r="M35" s="244"/>
      <c r="N35" s="72"/>
      <c r="O35" s="72"/>
      <c r="P35" s="72"/>
      <c r="Q35" s="72"/>
      <c r="R35" s="72"/>
      <c r="S35" s="72"/>
      <c r="T35" s="72"/>
      <c r="U35" s="72"/>
      <c r="V35" s="72"/>
      <c r="W35" s="72"/>
      <c r="X35" s="72"/>
      <c r="Y35" s="72"/>
      <c r="Z35" s="72"/>
    </row>
    <row r="36" spans="2:26" s="98" customFormat="1" ht="15.75" customHeight="1">
      <c r="B36" s="99"/>
      <c r="C36" s="99"/>
      <c r="D36" s="99"/>
      <c r="E36" s="99"/>
      <c r="F36" s="99"/>
      <c r="G36" s="99"/>
      <c r="H36" s="99"/>
      <c r="I36" s="99"/>
      <c r="J36" s="99"/>
      <c r="K36" s="99"/>
      <c r="L36" s="99"/>
      <c r="M36" s="99"/>
      <c r="N36" s="72"/>
      <c r="O36" s="72"/>
      <c r="P36" s="72"/>
      <c r="Q36" s="72"/>
      <c r="R36" s="72"/>
      <c r="S36" s="72"/>
      <c r="T36" s="72"/>
      <c r="U36" s="72"/>
      <c r="V36" s="72"/>
      <c r="W36" s="72"/>
      <c r="X36" s="72"/>
      <c r="Y36" s="72"/>
      <c r="Z36" s="72"/>
    </row>
    <row r="37" spans="2:13" s="72" customFormat="1" ht="30" customHeight="1">
      <c r="B37" s="100" t="s">
        <v>255</v>
      </c>
      <c r="C37" s="100" t="s">
        <v>199</v>
      </c>
      <c r="D37" s="100" t="s">
        <v>59</v>
      </c>
      <c r="E37" s="245" t="s">
        <v>189</v>
      </c>
      <c r="F37" s="245"/>
      <c r="G37" s="245"/>
      <c r="H37" s="245" t="s">
        <v>190</v>
      </c>
      <c r="I37" s="245"/>
      <c r="J37" s="245"/>
      <c r="K37" s="245"/>
      <c r="L37" s="245"/>
      <c r="M37" s="245"/>
    </row>
    <row r="38" spans="2:13" s="72" customFormat="1" ht="15.75" customHeight="1">
      <c r="B38" s="102"/>
      <c r="C38" s="102"/>
      <c r="D38" s="102"/>
      <c r="E38" s="246" t="str">
        <f>+E6</f>
        <v>ene-nov</v>
      </c>
      <c r="F38" s="246"/>
      <c r="G38" s="102" t="s">
        <v>141</v>
      </c>
      <c r="H38" s="246" t="str">
        <f>+E38</f>
        <v>ene-nov</v>
      </c>
      <c r="I38" s="246"/>
      <c r="J38" s="102" t="s">
        <v>141</v>
      </c>
      <c r="K38" s="103"/>
      <c r="L38" s="143" t="s">
        <v>247</v>
      </c>
      <c r="M38" s="104" t="s">
        <v>191</v>
      </c>
    </row>
    <row r="39" spans="2:13" s="72" customFormat="1" ht="18.75" customHeight="1">
      <c r="B39" s="105"/>
      <c r="C39" s="105"/>
      <c r="D39" s="105"/>
      <c r="E39" s="106">
        <f>+E7</f>
        <v>2009</v>
      </c>
      <c r="F39" s="106">
        <f>+F7</f>
        <v>2010</v>
      </c>
      <c r="G39" s="107" t="str">
        <f>+G7</f>
        <v>10/09</v>
      </c>
      <c r="H39" s="106">
        <f>+E39</f>
        <v>2009</v>
      </c>
      <c r="I39" s="106">
        <f>+F39</f>
        <v>2010</v>
      </c>
      <c r="J39" s="107" t="str">
        <f>+G39</f>
        <v>10/09</v>
      </c>
      <c r="K39" s="105"/>
      <c r="L39" s="106">
        <v>2010</v>
      </c>
      <c r="M39" s="107" t="str">
        <f>+M7</f>
        <v>ene-nov</v>
      </c>
    </row>
    <row r="40" spans="1:26" s="71" customFormat="1" ht="12.75">
      <c r="A40" s="71">
        <v>1</v>
      </c>
      <c r="B40" s="68" t="s">
        <v>72</v>
      </c>
      <c r="C40" s="146">
        <v>12119020</v>
      </c>
      <c r="D40" s="68" t="s">
        <v>61</v>
      </c>
      <c r="E40" s="156">
        <v>432.69</v>
      </c>
      <c r="F40" s="156">
        <v>535.525</v>
      </c>
      <c r="G40" s="70">
        <f>+(F40-E40)/E40</f>
        <v>0.23766437865446388</v>
      </c>
      <c r="H40" s="156">
        <v>956.368</v>
      </c>
      <c r="I40" s="156">
        <v>1189.952</v>
      </c>
      <c r="J40" s="70">
        <f>+(I40-H40)/H40</f>
        <v>0.24424071068877246</v>
      </c>
      <c r="K40" s="68">
        <v>1</v>
      </c>
      <c r="L40" s="145">
        <f aca="true" t="shared" si="4" ref="L40:L60">+I40/$I$61</f>
        <v>0.20133509161792978</v>
      </c>
      <c r="M40" s="86">
        <v>0.48580593352192075</v>
      </c>
      <c r="N40" s="72"/>
      <c r="O40" s="72"/>
      <c r="P40" s="72"/>
      <c r="Q40" s="72"/>
      <c r="R40" s="72"/>
      <c r="S40" s="72"/>
      <c r="T40" s="72"/>
      <c r="U40" s="72"/>
      <c r="V40" s="72"/>
      <c r="W40" s="72"/>
      <c r="X40" s="72"/>
      <c r="Y40" s="72"/>
      <c r="Z40" s="72"/>
    </row>
    <row r="41" spans="1:26" s="71" customFormat="1" ht="12.75">
      <c r="A41" s="71">
        <v>2</v>
      </c>
      <c r="B41" s="68" t="s">
        <v>65</v>
      </c>
      <c r="C41" s="146" t="s">
        <v>366</v>
      </c>
      <c r="D41" s="68" t="s">
        <v>61</v>
      </c>
      <c r="E41" s="156">
        <v>840.309</v>
      </c>
      <c r="F41" s="156">
        <v>399.334</v>
      </c>
      <c r="G41" s="70">
        <f>+(F41-E41)/E41</f>
        <v>-0.5247771950556284</v>
      </c>
      <c r="H41" s="156">
        <v>1832.374</v>
      </c>
      <c r="I41" s="156">
        <v>723.577</v>
      </c>
      <c r="J41" s="70">
        <f>+(I41-H41)/H41</f>
        <v>-0.6051150038147234</v>
      </c>
      <c r="K41" s="68">
        <v>2</v>
      </c>
      <c r="L41" s="145">
        <f t="shared" si="4"/>
        <v>0.12242631768981167</v>
      </c>
      <c r="M41" s="86">
        <v>0.004783530971964332</v>
      </c>
      <c r="N41" s="72"/>
      <c r="O41" s="72"/>
      <c r="P41" s="72"/>
      <c r="Q41" s="72"/>
      <c r="R41" s="72"/>
      <c r="S41" s="72"/>
      <c r="T41" s="72"/>
      <c r="U41" s="72"/>
      <c r="V41" s="72"/>
      <c r="W41" s="72"/>
      <c r="X41" s="72"/>
      <c r="Y41" s="72"/>
      <c r="Z41" s="72"/>
    </row>
    <row r="42" spans="1:26" s="71" customFormat="1" ht="12.75">
      <c r="A42" s="71">
        <v>3</v>
      </c>
      <c r="B42" s="68" t="s">
        <v>259</v>
      </c>
      <c r="C42" s="146">
        <v>10051000</v>
      </c>
      <c r="D42" s="68" t="s">
        <v>61</v>
      </c>
      <c r="E42" s="156">
        <v>5.78</v>
      </c>
      <c r="F42" s="156">
        <v>22.797</v>
      </c>
      <c r="G42" s="70">
        <f>+(F42-E42)/E42</f>
        <v>2.9441176470588233</v>
      </c>
      <c r="H42" s="156">
        <v>189.347</v>
      </c>
      <c r="I42" s="156">
        <v>673.844</v>
      </c>
      <c r="J42" s="70">
        <f>+(I42-H42)/H42</f>
        <v>2.558778327620718</v>
      </c>
      <c r="K42" s="68">
        <v>3</v>
      </c>
      <c r="L42" s="145">
        <f t="shared" si="4"/>
        <v>0.11401169414916928</v>
      </c>
      <c r="M42" s="86">
        <v>0.004230607047321769</v>
      </c>
      <c r="N42" s="72"/>
      <c r="O42" s="72"/>
      <c r="P42" s="72"/>
      <c r="Q42" s="72"/>
      <c r="R42" s="72"/>
      <c r="S42" s="72"/>
      <c r="T42" s="72"/>
      <c r="U42" s="72"/>
      <c r="V42" s="72"/>
      <c r="W42" s="72"/>
      <c r="X42" s="72"/>
      <c r="Y42" s="72"/>
      <c r="Z42" s="72"/>
    </row>
    <row r="43" spans="2:26" s="71" customFormat="1" ht="12.75">
      <c r="B43" s="68" t="s">
        <v>80</v>
      </c>
      <c r="C43" s="146">
        <v>22042110</v>
      </c>
      <c r="D43" s="68" t="s">
        <v>81</v>
      </c>
      <c r="E43" s="156">
        <v>23.022</v>
      </c>
      <c r="F43" s="156">
        <v>82.129</v>
      </c>
      <c r="G43" s="70">
        <f>+(F43-E43)/E43</f>
        <v>2.567413778125272</v>
      </c>
      <c r="H43" s="156">
        <v>102.342</v>
      </c>
      <c r="I43" s="156">
        <v>347.786</v>
      </c>
      <c r="J43" s="70">
        <f>+(I43-H43)/H43</f>
        <v>2.3982724590099864</v>
      </c>
      <c r="K43" s="68"/>
      <c r="L43" s="145">
        <f t="shared" si="4"/>
        <v>0.05884399217231731</v>
      </c>
      <c r="M43" s="86">
        <v>0.00031947664569143344</v>
      </c>
      <c r="N43" s="72"/>
      <c r="O43" s="72"/>
      <c r="P43" s="72"/>
      <c r="Q43" s="72"/>
      <c r="R43" s="72"/>
      <c r="S43" s="72"/>
      <c r="T43" s="72"/>
      <c r="U43" s="72"/>
      <c r="V43" s="72"/>
      <c r="W43" s="72"/>
      <c r="X43" s="72"/>
      <c r="Y43" s="72"/>
      <c r="Z43" s="72"/>
    </row>
    <row r="44" spans="2:26" s="71" customFormat="1" ht="12.75">
      <c r="B44" s="68" t="s">
        <v>272</v>
      </c>
      <c r="C44" s="146">
        <v>12119010</v>
      </c>
      <c r="D44" s="68" t="s">
        <v>61</v>
      </c>
      <c r="E44" s="156">
        <v>124.525</v>
      </c>
      <c r="F44" s="156">
        <v>294.464</v>
      </c>
      <c r="G44" s="70">
        <f aca="true" t="shared" si="5" ref="G44:G59">+(F44-E44)/E44</f>
        <v>1.3646978518369803</v>
      </c>
      <c r="H44" s="156">
        <v>108.604</v>
      </c>
      <c r="I44" s="156">
        <v>334.439</v>
      </c>
      <c r="J44" s="70">
        <f aca="true" t="shared" si="6" ref="J44:J60">+(I44-H44)/H44</f>
        <v>2.0794353799123426</v>
      </c>
      <c r="K44" s="68"/>
      <c r="L44" s="145">
        <f t="shared" si="4"/>
        <v>0.05658573346286978</v>
      </c>
      <c r="M44" s="86">
        <v>0.1326242622545161</v>
      </c>
      <c r="N44" s="72"/>
      <c r="O44" s="72"/>
      <c r="P44" s="72"/>
      <c r="Q44" s="72"/>
      <c r="R44" s="72"/>
      <c r="S44" s="72"/>
      <c r="T44" s="72"/>
      <c r="U44" s="72"/>
      <c r="V44" s="72"/>
      <c r="W44" s="72"/>
      <c r="X44" s="72"/>
      <c r="Y44" s="72"/>
      <c r="Z44" s="72"/>
    </row>
    <row r="45" spans="2:26" s="71" customFormat="1" ht="12.75">
      <c r="B45" s="68" t="s">
        <v>60</v>
      </c>
      <c r="C45" s="146" t="s">
        <v>365</v>
      </c>
      <c r="D45" s="68" t="s">
        <v>61</v>
      </c>
      <c r="E45" s="156">
        <v>163.434</v>
      </c>
      <c r="F45" s="156">
        <v>292.604</v>
      </c>
      <c r="G45" s="70">
        <f t="shared" si="5"/>
        <v>0.7903496212538395</v>
      </c>
      <c r="H45" s="156">
        <v>139.395</v>
      </c>
      <c r="I45" s="156">
        <v>320.631</v>
      </c>
      <c r="J45" s="70">
        <f t="shared" si="6"/>
        <v>1.3001614118153446</v>
      </c>
      <c r="K45" s="68"/>
      <c r="L45" s="145">
        <f t="shared" si="4"/>
        <v>0.05424947540787228</v>
      </c>
      <c r="M45" s="86">
        <v>0.29422949333367593</v>
      </c>
      <c r="N45" s="72"/>
      <c r="O45" s="72"/>
      <c r="P45" s="72"/>
      <c r="Q45" s="72"/>
      <c r="R45" s="72"/>
      <c r="S45" s="72"/>
      <c r="T45" s="72"/>
      <c r="U45" s="72"/>
      <c r="V45" s="72"/>
      <c r="W45" s="72"/>
      <c r="X45" s="72"/>
      <c r="Y45" s="72"/>
      <c r="Z45" s="72"/>
    </row>
    <row r="46" spans="2:26" s="71" customFormat="1" ht="12.75">
      <c r="B46" s="68" t="s">
        <v>63</v>
      </c>
      <c r="C46" s="146">
        <v>12099140</v>
      </c>
      <c r="D46" s="68" t="s">
        <v>61</v>
      </c>
      <c r="E46" s="156">
        <v>0.001</v>
      </c>
      <c r="F46" s="156">
        <v>0.159</v>
      </c>
      <c r="G46" s="70">
        <f t="shared" si="5"/>
        <v>158</v>
      </c>
      <c r="H46" s="156">
        <v>1.874</v>
      </c>
      <c r="I46" s="156">
        <v>224.862</v>
      </c>
      <c r="J46" s="70">
        <f t="shared" si="6"/>
        <v>118.99039487726787</v>
      </c>
      <c r="K46" s="68"/>
      <c r="L46" s="145">
        <f t="shared" si="4"/>
        <v>0.03804574585478315</v>
      </c>
      <c r="M46" s="86">
        <v>0.017338943803537926</v>
      </c>
      <c r="N46" s="72"/>
      <c r="O46" s="72"/>
      <c r="P46" s="72"/>
      <c r="Q46" s="72"/>
      <c r="R46" s="72"/>
      <c r="S46" s="72"/>
      <c r="T46" s="72"/>
      <c r="U46" s="72"/>
      <c r="V46" s="72"/>
      <c r="W46" s="72"/>
      <c r="X46" s="72"/>
      <c r="Y46" s="72"/>
      <c r="Z46" s="72"/>
    </row>
    <row r="47" spans="2:26" s="71" customFormat="1" ht="12.75">
      <c r="B47" s="68" t="s">
        <v>111</v>
      </c>
      <c r="C47" s="146" t="s">
        <v>372</v>
      </c>
      <c r="D47" s="68" t="s">
        <v>61</v>
      </c>
      <c r="E47" s="156">
        <v>0</v>
      </c>
      <c r="F47" s="156">
        <v>160.946</v>
      </c>
      <c r="G47" s="70"/>
      <c r="H47" s="156">
        <v>0</v>
      </c>
      <c r="I47" s="156">
        <v>220.582</v>
      </c>
      <c r="J47" s="70"/>
      <c r="K47" s="68"/>
      <c r="L47" s="145">
        <f t="shared" si="4"/>
        <v>0.03732158707180305</v>
      </c>
      <c r="M47" s="86">
        <v>0.004596908658014937</v>
      </c>
      <c r="N47" s="72"/>
      <c r="O47" s="72"/>
      <c r="P47" s="72"/>
      <c r="Q47" s="72"/>
      <c r="R47" s="72"/>
      <c r="S47" s="72"/>
      <c r="T47" s="72"/>
      <c r="U47" s="72"/>
      <c r="V47" s="72"/>
      <c r="W47" s="72"/>
      <c r="X47" s="72"/>
      <c r="Y47" s="72"/>
      <c r="Z47" s="72"/>
    </row>
    <row r="48" spans="2:26" s="71" customFormat="1" ht="12.75">
      <c r="B48" s="68" t="s">
        <v>293</v>
      </c>
      <c r="C48" s="146" t="s">
        <v>367</v>
      </c>
      <c r="D48" s="68" t="s">
        <v>61</v>
      </c>
      <c r="E48" s="156">
        <v>0</v>
      </c>
      <c r="F48" s="156">
        <v>19</v>
      </c>
      <c r="G48" s="70"/>
      <c r="H48" s="156">
        <v>0</v>
      </c>
      <c r="I48" s="156">
        <v>191.7</v>
      </c>
      <c r="J48" s="70"/>
      <c r="K48" s="68"/>
      <c r="L48" s="145">
        <f t="shared" si="4"/>
        <v>0.03243486885450601</v>
      </c>
      <c r="M48" s="86">
        <v>0.0020158405952755195</v>
      </c>
      <c r="N48" s="72"/>
      <c r="O48" s="72"/>
      <c r="P48" s="72"/>
      <c r="Q48" s="72"/>
      <c r="R48" s="72"/>
      <c r="S48" s="72"/>
      <c r="T48" s="72"/>
      <c r="U48" s="72"/>
      <c r="V48" s="72"/>
      <c r="W48" s="72"/>
      <c r="X48" s="72"/>
      <c r="Y48" s="72"/>
      <c r="Z48" s="72"/>
    </row>
    <row r="49" spans="2:26" s="71" customFormat="1" ht="12.75">
      <c r="B49" s="68" t="s">
        <v>246</v>
      </c>
      <c r="C49" s="146">
        <v>12099110</v>
      </c>
      <c r="D49" s="68" t="s">
        <v>61</v>
      </c>
      <c r="E49" s="156">
        <v>0.003</v>
      </c>
      <c r="F49" s="156">
        <v>0.138</v>
      </c>
      <c r="G49" s="70">
        <f t="shared" si="5"/>
        <v>45</v>
      </c>
      <c r="H49" s="156">
        <v>3.717</v>
      </c>
      <c r="I49" s="156">
        <v>189.333</v>
      </c>
      <c r="J49" s="70">
        <f t="shared" si="6"/>
        <v>49.93704600484261</v>
      </c>
      <c r="K49" s="68"/>
      <c r="L49" s="145">
        <f t="shared" si="4"/>
        <v>0.032034381976161645</v>
      </c>
      <c r="M49" s="86">
        <v>0.024370201866717844</v>
      </c>
      <c r="N49" s="72"/>
      <c r="O49" s="72"/>
      <c r="P49" s="72"/>
      <c r="Q49" s="72"/>
      <c r="R49" s="72"/>
      <c r="S49" s="72"/>
      <c r="T49" s="72"/>
      <c r="U49" s="72"/>
      <c r="V49" s="72"/>
      <c r="W49" s="72"/>
      <c r="X49" s="72"/>
      <c r="Y49" s="72"/>
      <c r="Z49" s="72"/>
    </row>
    <row r="50" spans="2:26" s="71" customFormat="1" ht="12.75">
      <c r="B50" s="68" t="s">
        <v>278</v>
      </c>
      <c r="C50" s="146" t="s">
        <v>373</v>
      </c>
      <c r="D50" s="68" t="s">
        <v>59</v>
      </c>
      <c r="E50" s="156">
        <v>0</v>
      </c>
      <c r="F50" s="156">
        <v>65.386</v>
      </c>
      <c r="G50" s="70"/>
      <c r="H50" s="156">
        <v>0</v>
      </c>
      <c r="I50" s="156">
        <v>161.381</v>
      </c>
      <c r="J50" s="70"/>
      <c r="K50" s="68"/>
      <c r="L50" s="145">
        <f t="shared" si="4"/>
        <v>0.027305016017783176</v>
      </c>
      <c r="M50" s="86">
        <v>0.005093529666675399</v>
      </c>
      <c r="N50" s="72"/>
      <c r="O50" s="72"/>
      <c r="P50" s="72"/>
      <c r="Q50" s="72"/>
      <c r="R50" s="72"/>
      <c r="S50" s="72"/>
      <c r="T50" s="72"/>
      <c r="U50" s="72"/>
      <c r="V50" s="72"/>
      <c r="W50" s="72"/>
      <c r="X50" s="72"/>
      <c r="Y50" s="72"/>
      <c r="Z50" s="72"/>
    </row>
    <row r="51" spans="2:26" s="71" customFormat="1" ht="12.75">
      <c r="B51" s="68" t="s">
        <v>102</v>
      </c>
      <c r="C51" s="146" t="s">
        <v>374</v>
      </c>
      <c r="D51" s="68" t="s">
        <v>61</v>
      </c>
      <c r="E51" s="156">
        <v>32.368</v>
      </c>
      <c r="F51" s="156">
        <v>44.465</v>
      </c>
      <c r="G51" s="70">
        <f t="shared" si="5"/>
        <v>0.37373331685615424</v>
      </c>
      <c r="H51" s="156">
        <v>138.591</v>
      </c>
      <c r="I51" s="156">
        <v>152.756</v>
      </c>
      <c r="J51" s="70">
        <f t="shared" si="6"/>
        <v>0.10220721403265717</v>
      </c>
      <c r="K51" s="68"/>
      <c r="L51" s="145">
        <f t="shared" si="4"/>
        <v>0.025845700713296404</v>
      </c>
      <c r="M51" s="86">
        <v>0.0012021856616135562</v>
      </c>
      <c r="N51" s="72"/>
      <c r="O51" s="72"/>
      <c r="P51" s="72"/>
      <c r="Q51" s="72"/>
      <c r="R51" s="72"/>
      <c r="S51" s="72"/>
      <c r="T51" s="72"/>
      <c r="U51" s="72"/>
      <c r="V51" s="72"/>
      <c r="W51" s="72"/>
      <c r="X51" s="72"/>
      <c r="Y51" s="72"/>
      <c r="Z51" s="72"/>
    </row>
    <row r="52" spans="2:26" s="71" customFormat="1" ht="12.75">
      <c r="B52" s="68" t="s">
        <v>106</v>
      </c>
      <c r="C52" s="146" t="s">
        <v>375</v>
      </c>
      <c r="D52" s="68" t="s">
        <v>61</v>
      </c>
      <c r="E52" s="156">
        <v>22.656</v>
      </c>
      <c r="F52" s="156">
        <v>59.214</v>
      </c>
      <c r="G52" s="70">
        <f t="shared" si="5"/>
        <v>1.6136122881355932</v>
      </c>
      <c r="H52" s="156">
        <v>20.664</v>
      </c>
      <c r="I52" s="156">
        <v>150.81</v>
      </c>
      <c r="J52" s="70">
        <f t="shared" si="6"/>
        <v>6.298199767711963</v>
      </c>
      <c r="K52" s="68"/>
      <c r="L52" s="145">
        <f t="shared" si="4"/>
        <v>0.02551644534140872</v>
      </c>
      <c r="M52" s="86">
        <v>0.005677661097280573</v>
      </c>
      <c r="N52" s="72"/>
      <c r="O52" s="72"/>
      <c r="P52" s="72"/>
      <c r="Q52" s="72"/>
      <c r="R52" s="72"/>
      <c r="S52" s="72"/>
      <c r="T52" s="72"/>
      <c r="U52" s="72"/>
      <c r="V52" s="72"/>
      <c r="W52" s="72"/>
      <c r="X52" s="72"/>
      <c r="Y52" s="72"/>
      <c r="Z52" s="72"/>
    </row>
    <row r="53" spans="2:26" s="71" customFormat="1" ht="12.75">
      <c r="B53" s="68" t="s">
        <v>67</v>
      </c>
      <c r="C53" s="146" t="s">
        <v>371</v>
      </c>
      <c r="D53" s="68" t="s">
        <v>59</v>
      </c>
      <c r="E53" s="156">
        <v>3.36</v>
      </c>
      <c r="F53" s="156">
        <v>0.209</v>
      </c>
      <c r="G53" s="70">
        <f t="shared" si="5"/>
        <v>-0.937797619047619</v>
      </c>
      <c r="H53" s="156">
        <v>78.12</v>
      </c>
      <c r="I53" s="156">
        <v>150.164</v>
      </c>
      <c r="J53" s="70">
        <f t="shared" si="6"/>
        <v>0.9222222222222219</v>
      </c>
      <c r="K53" s="68"/>
      <c r="L53" s="145">
        <f t="shared" si="4"/>
        <v>0.025407144740052377</v>
      </c>
      <c r="M53" s="86">
        <v>0.5740652955118893</v>
      </c>
      <c r="N53" s="72"/>
      <c r="O53" s="72"/>
      <c r="P53" s="72"/>
      <c r="Q53" s="72"/>
      <c r="R53" s="72"/>
      <c r="S53" s="72"/>
      <c r="T53" s="72"/>
      <c r="U53" s="72"/>
      <c r="V53" s="72"/>
      <c r="W53" s="72"/>
      <c r="X53" s="72"/>
      <c r="Y53" s="72"/>
      <c r="Z53" s="72"/>
    </row>
    <row r="54" spans="2:26" s="71" customFormat="1" ht="12.75">
      <c r="B54" s="68" t="s">
        <v>136</v>
      </c>
      <c r="C54" s="146">
        <v>51052910</v>
      </c>
      <c r="D54" s="68" t="s">
        <v>61</v>
      </c>
      <c r="E54" s="156">
        <v>0</v>
      </c>
      <c r="F54" s="156">
        <v>24.714</v>
      </c>
      <c r="G54" s="70"/>
      <c r="H54" s="156">
        <v>0</v>
      </c>
      <c r="I54" s="156">
        <v>113.211</v>
      </c>
      <c r="J54" s="70"/>
      <c r="K54" s="68"/>
      <c r="L54" s="145">
        <f t="shared" si="4"/>
        <v>0.01915484578971038</v>
      </c>
      <c r="M54" s="86">
        <v>0.011682768125983315</v>
      </c>
      <c r="N54" s="72"/>
      <c r="O54" s="72"/>
      <c r="P54" s="72"/>
      <c r="Q54" s="72"/>
      <c r="R54" s="72"/>
      <c r="S54" s="72"/>
      <c r="T54" s="72"/>
      <c r="U54" s="72"/>
      <c r="V54" s="72"/>
      <c r="W54" s="72"/>
      <c r="X54" s="72"/>
      <c r="Y54" s="72"/>
      <c r="Z54" s="72"/>
    </row>
    <row r="55" spans="2:26" s="71" customFormat="1" ht="12.75">
      <c r="B55" s="68" t="s">
        <v>271</v>
      </c>
      <c r="C55" s="146">
        <v>12099920</v>
      </c>
      <c r="D55" s="68" t="s">
        <v>61</v>
      </c>
      <c r="E55" s="156">
        <v>0</v>
      </c>
      <c r="F55" s="156">
        <v>0.762</v>
      </c>
      <c r="G55" s="70"/>
      <c r="H55" s="156">
        <v>0</v>
      </c>
      <c r="I55" s="156">
        <v>111.844</v>
      </c>
      <c r="J55" s="70"/>
      <c r="K55" s="68"/>
      <c r="L55" s="145">
        <f t="shared" si="4"/>
        <v>0.018923554888697812</v>
      </c>
      <c r="M55" s="86">
        <v>0.02264001378108918</v>
      </c>
      <c r="N55" s="72"/>
      <c r="O55" s="72"/>
      <c r="P55" s="72"/>
      <c r="Q55" s="72"/>
      <c r="R55" s="72"/>
      <c r="S55" s="72"/>
      <c r="T55" s="72"/>
      <c r="U55" s="72"/>
      <c r="V55" s="72"/>
      <c r="W55" s="72"/>
      <c r="X55" s="72"/>
      <c r="Y55" s="72"/>
      <c r="Z55" s="72"/>
    </row>
    <row r="56" spans="2:26" s="71" customFormat="1" ht="12.75">
      <c r="B56" s="68" t="s">
        <v>200</v>
      </c>
      <c r="C56" s="146" t="s">
        <v>376</v>
      </c>
      <c r="D56" s="68" t="s">
        <v>61</v>
      </c>
      <c r="E56" s="156">
        <v>7.224</v>
      </c>
      <c r="F56" s="156">
        <v>45.608</v>
      </c>
      <c r="G56" s="70">
        <f t="shared" si="5"/>
        <v>5.313399778516057</v>
      </c>
      <c r="H56" s="156">
        <v>16.601</v>
      </c>
      <c r="I56" s="156">
        <v>96.302</v>
      </c>
      <c r="J56" s="70">
        <f t="shared" si="6"/>
        <v>4.800975844828626</v>
      </c>
      <c r="K56" s="68"/>
      <c r="L56" s="145">
        <f t="shared" si="4"/>
        <v>0.01629391100900698</v>
      </c>
      <c r="M56" s="86">
        <v>0.0026674333647158798</v>
      </c>
      <c r="N56" s="72"/>
      <c r="O56" s="72"/>
      <c r="P56" s="72"/>
      <c r="Q56" s="72"/>
      <c r="R56" s="72"/>
      <c r="S56" s="72"/>
      <c r="T56" s="72"/>
      <c r="U56" s="72"/>
      <c r="V56" s="72"/>
      <c r="W56" s="72"/>
      <c r="X56" s="72"/>
      <c r="Y56" s="72"/>
      <c r="Z56" s="72"/>
    </row>
    <row r="57" spans="2:26" s="71" customFormat="1" ht="12.75">
      <c r="B57" s="68" t="s">
        <v>297</v>
      </c>
      <c r="C57" s="146" t="s">
        <v>377</v>
      </c>
      <c r="D57" s="68" t="s">
        <v>61</v>
      </c>
      <c r="E57" s="156">
        <v>0</v>
      </c>
      <c r="F57" s="156">
        <v>24</v>
      </c>
      <c r="G57" s="70"/>
      <c r="H57" s="156">
        <v>0</v>
      </c>
      <c r="I57" s="156">
        <v>79.657</v>
      </c>
      <c r="J57" s="70"/>
      <c r="K57" s="68"/>
      <c r="L57" s="145">
        <f t="shared" si="4"/>
        <v>0.013477643966319171</v>
      </c>
      <c r="M57" s="86">
        <v>0.0029510569190146284</v>
      </c>
      <c r="N57" s="72"/>
      <c r="O57" s="72"/>
      <c r="P57" s="72"/>
      <c r="Q57" s="72"/>
      <c r="R57" s="72"/>
      <c r="S57" s="72"/>
      <c r="T57" s="72"/>
      <c r="U57" s="72"/>
      <c r="V57" s="72"/>
      <c r="W57" s="72"/>
      <c r="X57" s="72"/>
      <c r="Y57" s="72"/>
      <c r="Z57" s="72"/>
    </row>
    <row r="58" spans="2:26" s="71" customFormat="1" ht="12.75">
      <c r="B58" s="68" t="s">
        <v>104</v>
      </c>
      <c r="C58" s="146" t="s">
        <v>378</v>
      </c>
      <c r="D58" s="68" t="s">
        <v>61</v>
      </c>
      <c r="E58" s="156">
        <v>0</v>
      </c>
      <c r="F58" s="156">
        <v>40.022</v>
      </c>
      <c r="G58" s="70"/>
      <c r="H58" s="156">
        <v>0</v>
      </c>
      <c r="I58" s="156">
        <v>73.14</v>
      </c>
      <c r="J58" s="70"/>
      <c r="K58" s="68"/>
      <c r="L58" s="145">
        <f t="shared" si="4"/>
        <v>0.012374993782047834</v>
      </c>
      <c r="M58" s="86">
        <v>0.003670244075747334</v>
      </c>
      <c r="N58" s="72"/>
      <c r="O58" s="72"/>
      <c r="P58" s="72"/>
      <c r="Q58" s="72"/>
      <c r="R58" s="72"/>
      <c r="S58" s="72"/>
      <c r="T58" s="72"/>
      <c r="U58" s="72"/>
      <c r="V58" s="72"/>
      <c r="W58" s="72"/>
      <c r="X58" s="72"/>
      <c r="Y58" s="72"/>
      <c r="Z58" s="72"/>
    </row>
    <row r="59" spans="2:26" s="71" customFormat="1" ht="12.75">
      <c r="B59" s="68" t="s">
        <v>270</v>
      </c>
      <c r="C59" s="146">
        <v>12099180</v>
      </c>
      <c r="D59" s="68" t="s">
        <v>61</v>
      </c>
      <c r="E59" s="156">
        <v>0</v>
      </c>
      <c r="F59" s="156">
        <v>0.208</v>
      </c>
      <c r="G59" s="70"/>
      <c r="H59" s="156">
        <v>0</v>
      </c>
      <c r="I59" s="156">
        <v>72.875</v>
      </c>
      <c r="J59" s="70"/>
      <c r="K59" s="68"/>
      <c r="L59" s="145">
        <f t="shared" si="4"/>
        <v>0.012330156848054908</v>
      </c>
      <c r="M59" s="86">
        <v>0.004995061144003689</v>
      </c>
      <c r="N59" s="72"/>
      <c r="O59" s="72"/>
      <c r="P59" s="72"/>
      <c r="Q59" s="72"/>
      <c r="R59" s="72"/>
      <c r="S59" s="72"/>
      <c r="T59" s="72"/>
      <c r="U59" s="72"/>
      <c r="V59" s="72"/>
      <c r="W59" s="72"/>
      <c r="X59" s="72"/>
      <c r="Y59" s="72"/>
      <c r="Z59" s="72"/>
    </row>
    <row r="60" spans="2:26" s="71" customFormat="1" ht="12.75">
      <c r="B60" s="68" t="s">
        <v>175</v>
      </c>
      <c r="C60" s="146"/>
      <c r="D60" s="68"/>
      <c r="E60" s="163"/>
      <c r="F60" s="163"/>
      <c r="G60" s="70"/>
      <c r="H60" s="156">
        <f>+H61-SUM(H40:H59)</f>
        <v>911.4459999999999</v>
      </c>
      <c r="I60" s="156">
        <f>+I61-SUM(I40:I59)</f>
        <v>331.4599999999991</v>
      </c>
      <c r="J60" s="70">
        <f t="shared" si="6"/>
        <v>-0.6363361076794466</v>
      </c>
      <c r="K60" s="68"/>
      <c r="L60" s="145">
        <f t="shared" si="4"/>
        <v>0.0560816986463982</v>
      </c>
      <c r="M60" s="86"/>
      <c r="N60" s="72"/>
      <c r="O60" s="72"/>
      <c r="P60" s="72"/>
      <c r="Q60" s="72"/>
      <c r="R60" s="72"/>
      <c r="S60" s="72"/>
      <c r="T60" s="72"/>
      <c r="U60" s="72"/>
      <c r="V60" s="72"/>
      <c r="W60" s="72"/>
      <c r="X60" s="72"/>
      <c r="Y60" s="72"/>
      <c r="Z60" s="72"/>
    </row>
    <row r="61" spans="1:26" s="73" customFormat="1" ht="12.75">
      <c r="A61" s="71"/>
      <c r="B61" s="84" t="s">
        <v>178</v>
      </c>
      <c r="C61" s="84"/>
      <c r="D61" s="84"/>
      <c r="E61" s="113"/>
      <c r="F61" s="85"/>
      <c r="G61" s="85"/>
      <c r="H61" s="85">
        <f>+'Exportacion_regional '!C8</f>
        <v>4499.443</v>
      </c>
      <c r="I61" s="85">
        <f>+'Exportacion_regional '!D8</f>
        <v>5910.306</v>
      </c>
      <c r="J61" s="114">
        <f>+(I61-H61)/H61</f>
        <v>0.31356392335673533</v>
      </c>
      <c r="K61" s="85"/>
      <c r="L61" s="114">
        <f>SUM(L40:L60)</f>
        <v>0.9999999999999998</v>
      </c>
      <c r="M61" s="115"/>
      <c r="N61" s="72"/>
      <c r="O61" s="72"/>
      <c r="P61" s="72"/>
      <c r="Q61" s="72"/>
      <c r="R61" s="72"/>
      <c r="S61" s="72"/>
      <c r="T61" s="72"/>
      <c r="U61" s="72"/>
      <c r="V61" s="72"/>
      <c r="W61" s="72"/>
      <c r="X61" s="72"/>
      <c r="Y61" s="72"/>
      <c r="Z61" s="72"/>
    </row>
    <row r="62" spans="1:13" s="72" customFormat="1" ht="12.75">
      <c r="A62" s="71"/>
      <c r="E62" s="116"/>
      <c r="F62" s="111"/>
      <c r="G62" s="111"/>
      <c r="H62" s="111"/>
      <c r="I62" s="116"/>
      <c r="J62" s="111"/>
      <c r="K62" s="111"/>
      <c r="L62" s="111"/>
      <c r="M62" s="112"/>
    </row>
    <row r="63" spans="2:13" s="72" customFormat="1" ht="21" customHeight="1">
      <c r="B63" s="249" t="s">
        <v>234</v>
      </c>
      <c r="C63" s="249"/>
      <c r="D63" s="249"/>
      <c r="E63" s="249"/>
      <c r="F63" s="249"/>
      <c r="G63" s="249"/>
      <c r="H63" s="249"/>
      <c r="I63" s="249"/>
      <c r="J63" s="249"/>
      <c r="K63" s="249"/>
      <c r="L63" s="249"/>
      <c r="M63" s="249"/>
    </row>
    <row r="64" spans="13:26" ht="13.5" customHeight="1">
      <c r="M64" s="112"/>
      <c r="N64" s="72"/>
      <c r="O64" s="72"/>
      <c r="P64" s="72"/>
      <c r="Q64" s="72"/>
      <c r="R64" s="72"/>
      <c r="S64" s="72"/>
      <c r="T64" s="72"/>
      <c r="U64" s="72"/>
      <c r="V64" s="72"/>
      <c r="W64" s="72"/>
      <c r="X64" s="72"/>
      <c r="Y64" s="72"/>
      <c r="Z64" s="72"/>
    </row>
    <row r="65" spans="2:26" s="97" customFormat="1" ht="15.75" customHeight="1">
      <c r="B65" s="247" t="s">
        <v>51</v>
      </c>
      <c r="C65" s="247"/>
      <c r="D65" s="247"/>
      <c r="E65" s="247"/>
      <c r="F65" s="247"/>
      <c r="G65" s="247"/>
      <c r="H65" s="247"/>
      <c r="I65" s="247"/>
      <c r="J65" s="247"/>
      <c r="K65" s="247"/>
      <c r="L65" s="247"/>
      <c r="M65" s="247"/>
      <c r="N65" s="72"/>
      <c r="O65" s="72"/>
      <c r="P65" s="72"/>
      <c r="Q65" s="72"/>
      <c r="R65" s="72"/>
      <c r="S65" s="72"/>
      <c r="T65" s="72"/>
      <c r="U65" s="72"/>
      <c r="V65" s="72"/>
      <c r="W65" s="72"/>
      <c r="X65" s="72"/>
      <c r="Y65" s="72"/>
      <c r="Z65" s="72"/>
    </row>
    <row r="66" spans="2:26" s="97" customFormat="1" ht="15.75" customHeight="1">
      <c r="B66" s="244" t="s">
        <v>192</v>
      </c>
      <c r="C66" s="244"/>
      <c r="D66" s="244"/>
      <c r="E66" s="244"/>
      <c r="F66" s="244"/>
      <c r="G66" s="244"/>
      <c r="H66" s="244"/>
      <c r="I66" s="244"/>
      <c r="J66" s="244"/>
      <c r="K66" s="244"/>
      <c r="L66" s="244"/>
      <c r="M66" s="244"/>
      <c r="N66" s="72"/>
      <c r="O66" s="72"/>
      <c r="P66" s="72"/>
      <c r="Q66" s="72"/>
      <c r="R66" s="72"/>
      <c r="S66" s="72"/>
      <c r="T66" s="72"/>
      <c r="U66" s="72"/>
      <c r="V66" s="72"/>
      <c r="W66" s="72"/>
      <c r="X66" s="72"/>
      <c r="Y66" s="72"/>
      <c r="Z66" s="72"/>
    </row>
    <row r="67" spans="2:26" s="98" customFormat="1" ht="15.75" customHeight="1">
      <c r="B67" s="244" t="s">
        <v>35</v>
      </c>
      <c r="C67" s="244"/>
      <c r="D67" s="244"/>
      <c r="E67" s="244"/>
      <c r="F67" s="244"/>
      <c r="G67" s="244"/>
      <c r="H67" s="244"/>
      <c r="I67" s="244"/>
      <c r="J67" s="244"/>
      <c r="K67" s="244"/>
      <c r="L67" s="244"/>
      <c r="M67" s="244"/>
      <c r="N67" s="72"/>
      <c r="O67" s="72"/>
      <c r="P67" s="72"/>
      <c r="Q67" s="72"/>
      <c r="R67" s="72"/>
      <c r="S67" s="72"/>
      <c r="T67" s="72"/>
      <c r="U67" s="72"/>
      <c r="V67" s="72"/>
      <c r="W67" s="72"/>
      <c r="X67" s="72"/>
      <c r="Y67" s="72"/>
      <c r="Z67" s="72"/>
    </row>
    <row r="68" spans="2:26" s="98" customFormat="1" ht="15.75" customHeight="1">
      <c r="B68" s="99"/>
      <c r="C68" s="99"/>
      <c r="D68" s="99"/>
      <c r="E68" s="99"/>
      <c r="F68" s="99"/>
      <c r="G68" s="99"/>
      <c r="H68" s="99"/>
      <c r="I68" s="99"/>
      <c r="J68" s="99"/>
      <c r="K68" s="99"/>
      <c r="L68" s="99"/>
      <c r="M68" s="99"/>
      <c r="N68" s="72"/>
      <c r="O68" s="72"/>
      <c r="P68" s="72"/>
      <c r="Q68" s="72"/>
      <c r="R68" s="72"/>
      <c r="S68" s="72"/>
      <c r="T68" s="72"/>
      <c r="U68" s="72"/>
      <c r="V68" s="72"/>
      <c r="W68" s="72"/>
      <c r="X68" s="72"/>
      <c r="Y68" s="72"/>
      <c r="Z68" s="72"/>
    </row>
    <row r="69" spans="2:13" s="72" customFormat="1" ht="30.75" customHeight="1">
      <c r="B69" s="100" t="s">
        <v>255</v>
      </c>
      <c r="C69" s="100" t="s">
        <v>199</v>
      </c>
      <c r="D69" s="100" t="s">
        <v>59</v>
      </c>
      <c r="E69" s="245" t="s">
        <v>189</v>
      </c>
      <c r="F69" s="245"/>
      <c r="G69" s="245"/>
      <c r="H69" s="245" t="s">
        <v>190</v>
      </c>
      <c r="I69" s="245"/>
      <c r="J69" s="245"/>
      <c r="K69" s="245"/>
      <c r="L69" s="245"/>
      <c r="M69" s="245"/>
    </row>
    <row r="70" spans="2:13" s="72" customFormat="1" ht="15.75" customHeight="1">
      <c r="B70" s="102"/>
      <c r="C70" s="102"/>
      <c r="D70" s="102"/>
      <c r="E70" s="246" t="str">
        <f>+E38</f>
        <v>ene-nov</v>
      </c>
      <c r="F70" s="246"/>
      <c r="G70" s="102" t="s">
        <v>141</v>
      </c>
      <c r="H70" s="246" t="str">
        <f>+E70</f>
        <v>ene-nov</v>
      </c>
      <c r="I70" s="246"/>
      <c r="J70" s="102" t="s">
        <v>141</v>
      </c>
      <c r="K70" s="103"/>
      <c r="L70" s="143" t="s">
        <v>247</v>
      </c>
      <c r="M70" s="104" t="s">
        <v>191</v>
      </c>
    </row>
    <row r="71" spans="2:13" s="72" customFormat="1" ht="15" customHeight="1">
      <c r="B71" s="105"/>
      <c r="C71" s="105"/>
      <c r="D71" s="105"/>
      <c r="E71" s="106">
        <f aca="true" t="shared" si="7" ref="E71:J71">+E39</f>
        <v>2009</v>
      </c>
      <c r="F71" s="106">
        <f t="shared" si="7"/>
        <v>2010</v>
      </c>
      <c r="G71" s="107" t="str">
        <f t="shared" si="7"/>
        <v>10/09</v>
      </c>
      <c r="H71" s="106">
        <f t="shared" si="7"/>
        <v>2009</v>
      </c>
      <c r="I71" s="106">
        <f t="shared" si="7"/>
        <v>2010</v>
      </c>
      <c r="J71" s="107" t="str">
        <f t="shared" si="7"/>
        <v>10/09</v>
      </c>
      <c r="K71" s="105"/>
      <c r="L71" s="106">
        <v>2010</v>
      </c>
      <c r="M71" s="117" t="str">
        <f>+M39</f>
        <v>ene-nov</v>
      </c>
    </row>
    <row r="72" spans="1:26" s="71" customFormat="1" ht="12.75">
      <c r="A72" s="71">
        <v>1</v>
      </c>
      <c r="B72" s="68" t="s">
        <v>65</v>
      </c>
      <c r="C72" s="146" t="s">
        <v>366</v>
      </c>
      <c r="D72" s="68" t="s">
        <v>61</v>
      </c>
      <c r="E72" s="69">
        <v>71.31</v>
      </c>
      <c r="F72" s="69">
        <v>375.417</v>
      </c>
      <c r="G72" s="70">
        <f>+(F72-E72)/E72</f>
        <v>4.264577198148927</v>
      </c>
      <c r="H72" s="69">
        <v>89.55</v>
      </c>
      <c r="I72" s="69">
        <v>691.809</v>
      </c>
      <c r="J72" s="70">
        <f>+(I72-H72)/H72</f>
        <v>6.725393634840872</v>
      </c>
      <c r="K72" s="68">
        <v>1</v>
      </c>
      <c r="L72" s="145">
        <f>+I72/$I$93</f>
        <v>0.22220998088209598</v>
      </c>
      <c r="M72" s="86">
        <v>0.004573514329758509</v>
      </c>
      <c r="N72" s="72"/>
      <c r="O72" s="72"/>
      <c r="P72" s="72"/>
      <c r="Q72" s="72"/>
      <c r="R72" s="72"/>
      <c r="S72" s="72"/>
      <c r="T72" s="72"/>
      <c r="U72" s="72"/>
      <c r="V72" s="72"/>
      <c r="W72" s="72"/>
      <c r="X72" s="72"/>
      <c r="Y72" s="72"/>
      <c r="Z72" s="72"/>
    </row>
    <row r="73" spans="1:26" s="71" customFormat="1" ht="12.75">
      <c r="A73" s="71">
        <v>2</v>
      </c>
      <c r="B73" s="68" t="s">
        <v>80</v>
      </c>
      <c r="C73" s="146">
        <v>22042110</v>
      </c>
      <c r="D73" s="68" t="s">
        <v>81</v>
      </c>
      <c r="E73" s="69">
        <v>134.281</v>
      </c>
      <c r="F73" s="69">
        <v>239.431</v>
      </c>
      <c r="G73" s="70">
        <f>+(F73-E73)/E73</f>
        <v>0.7830594052769938</v>
      </c>
      <c r="H73" s="69">
        <v>428.409</v>
      </c>
      <c r="I73" s="69">
        <v>687.598</v>
      </c>
      <c r="J73" s="70">
        <f>+(I73-H73)/H73</f>
        <v>0.605003629708993</v>
      </c>
      <c r="K73" s="68">
        <v>2</v>
      </c>
      <c r="L73" s="145">
        <f>+I73/$I$93</f>
        <v>0.2208574020207419</v>
      </c>
      <c r="M73" s="86">
        <v>0.0006316283652134883</v>
      </c>
      <c r="N73" s="72"/>
      <c r="O73" s="72"/>
      <c r="P73" s="72"/>
      <c r="Q73" s="72"/>
      <c r="R73" s="72"/>
      <c r="S73" s="72"/>
      <c r="T73" s="72"/>
      <c r="U73" s="72"/>
      <c r="V73" s="72"/>
      <c r="W73" s="72"/>
      <c r="X73" s="72"/>
      <c r="Y73" s="72"/>
      <c r="Z73" s="72"/>
    </row>
    <row r="74" spans="1:26" s="71" customFormat="1" ht="12.75">
      <c r="A74" s="71">
        <v>3</v>
      </c>
      <c r="B74" s="68" t="s">
        <v>71</v>
      </c>
      <c r="C74" s="146" t="s">
        <v>379</v>
      </c>
      <c r="D74" s="68" t="s">
        <v>61</v>
      </c>
      <c r="E74" s="69">
        <v>112.037</v>
      </c>
      <c r="F74" s="69">
        <v>68.026</v>
      </c>
      <c r="G74" s="70">
        <f>+(F74-E74)/E74</f>
        <v>-0.3928255844051519</v>
      </c>
      <c r="H74" s="69">
        <v>298.919</v>
      </c>
      <c r="I74" s="69">
        <v>221.979</v>
      </c>
      <c r="J74" s="70">
        <f>+(I74-H74)/H74</f>
        <v>-0.25739414356397544</v>
      </c>
      <c r="K74" s="68">
        <v>3</v>
      </c>
      <c r="L74" s="145">
        <f>+I74/$I$93</f>
        <v>0.07129995323308426</v>
      </c>
      <c r="M74" s="86">
        <v>0.0008082950276304654</v>
      </c>
      <c r="N74" s="72"/>
      <c r="O74" s="72"/>
      <c r="P74" s="72"/>
      <c r="Q74" s="72"/>
      <c r="R74" s="72"/>
      <c r="S74" s="72"/>
      <c r="T74" s="72"/>
      <c r="U74" s="72"/>
      <c r="V74" s="72"/>
      <c r="W74" s="72"/>
      <c r="X74" s="72"/>
      <c r="Y74" s="72"/>
      <c r="Z74" s="72"/>
    </row>
    <row r="75" spans="2:26" s="71" customFormat="1" ht="12.75">
      <c r="B75" s="68" t="s">
        <v>74</v>
      </c>
      <c r="C75" s="146" t="s">
        <v>363</v>
      </c>
      <c r="D75" s="68" t="s">
        <v>61</v>
      </c>
      <c r="E75" s="69">
        <v>277.53</v>
      </c>
      <c r="F75" s="69">
        <v>131.128</v>
      </c>
      <c r="G75" s="70">
        <f>+(F75-E75)/E75</f>
        <v>-0.5275177458292797</v>
      </c>
      <c r="H75" s="69">
        <v>313.916</v>
      </c>
      <c r="I75" s="69">
        <v>152.482</v>
      </c>
      <c r="J75" s="70">
        <f>+(I75-H75)/H75</f>
        <v>-0.5142585914703296</v>
      </c>
      <c r="K75" s="68"/>
      <c r="L75" s="145">
        <f>+I75/$I$93</f>
        <v>0.04897742339990339</v>
      </c>
      <c r="M75" s="86">
        <v>0.00012596099053168081</v>
      </c>
      <c r="N75" s="72"/>
      <c r="O75" s="72"/>
      <c r="P75" s="72"/>
      <c r="Q75" s="72"/>
      <c r="R75" s="72"/>
      <c r="S75" s="72"/>
      <c r="T75" s="72"/>
      <c r="U75" s="72"/>
      <c r="V75" s="72"/>
      <c r="W75" s="72"/>
      <c r="X75" s="72"/>
      <c r="Y75" s="72"/>
      <c r="Z75" s="72"/>
    </row>
    <row r="76" spans="2:26" s="71" customFormat="1" ht="12.75">
      <c r="B76" s="68" t="s">
        <v>102</v>
      </c>
      <c r="C76" s="146" t="s">
        <v>374</v>
      </c>
      <c r="D76" s="68" t="s">
        <v>61</v>
      </c>
      <c r="E76" s="69">
        <v>0</v>
      </c>
      <c r="F76" s="69">
        <v>43</v>
      </c>
      <c r="G76" s="70"/>
      <c r="H76" s="69">
        <v>0</v>
      </c>
      <c r="I76" s="69">
        <v>142.627</v>
      </c>
      <c r="J76" s="70"/>
      <c r="K76" s="68"/>
      <c r="L76" s="145">
        <f>+I76/$I$93</f>
        <v>0.04581198415064087</v>
      </c>
      <c r="M76" s="86">
        <v>0.0011224707007185097</v>
      </c>
      <c r="N76" s="72"/>
      <c r="O76" s="72"/>
      <c r="P76" s="72"/>
      <c r="Q76" s="72"/>
      <c r="R76" s="72"/>
      <c r="S76" s="72"/>
      <c r="T76" s="72"/>
      <c r="U76" s="72"/>
      <c r="V76" s="72"/>
      <c r="W76" s="72"/>
      <c r="X76" s="72"/>
      <c r="Y76" s="72"/>
      <c r="Z76" s="72"/>
    </row>
    <row r="77" spans="2:26" s="71" customFormat="1" ht="12.75">
      <c r="B77" s="68" t="s">
        <v>99</v>
      </c>
      <c r="C77" s="146" t="s">
        <v>380</v>
      </c>
      <c r="D77" s="68" t="s">
        <v>61</v>
      </c>
      <c r="E77" s="69">
        <v>28.5</v>
      </c>
      <c r="F77" s="69">
        <v>55.002</v>
      </c>
      <c r="G77" s="70">
        <f aca="true" t="shared" si="8" ref="G76:G91">+(F77-E77)/E77</f>
        <v>0.9298947368421053</v>
      </c>
      <c r="H77" s="69">
        <v>69.25</v>
      </c>
      <c r="I77" s="69">
        <v>130.227</v>
      </c>
      <c r="J77" s="70">
        <f aca="true" t="shared" si="9" ref="J76:J91">+(I77-H77)/H77</f>
        <v>0.8805342960288809</v>
      </c>
      <c r="K77" s="68"/>
      <c r="L77" s="145">
        <f aca="true" t="shared" si="10" ref="L77:L87">+I77/$I$93</f>
        <v>0.04182908747982856</v>
      </c>
      <c r="M77" s="86">
        <v>0.0011333887714172592</v>
      </c>
      <c r="N77" s="72"/>
      <c r="O77" s="72"/>
      <c r="P77" s="72"/>
      <c r="Q77" s="72"/>
      <c r="R77" s="72"/>
      <c r="S77" s="72"/>
      <c r="T77" s="72"/>
      <c r="U77" s="72"/>
      <c r="V77" s="72"/>
      <c r="W77" s="72"/>
      <c r="X77" s="72"/>
      <c r="Y77" s="72"/>
      <c r="Z77" s="72"/>
    </row>
    <row r="78" spans="2:26" s="71" customFormat="1" ht="12.75">
      <c r="B78" s="68" t="s">
        <v>249</v>
      </c>
      <c r="C78" s="146" t="s">
        <v>381</v>
      </c>
      <c r="D78" s="68" t="s">
        <v>61</v>
      </c>
      <c r="E78" s="69">
        <v>31.012</v>
      </c>
      <c r="F78" s="69">
        <v>143.794</v>
      </c>
      <c r="G78" s="70">
        <f t="shared" si="8"/>
        <v>3.636721269186122</v>
      </c>
      <c r="H78" s="69">
        <v>17.452</v>
      </c>
      <c r="I78" s="69">
        <v>108.487</v>
      </c>
      <c r="J78" s="70">
        <f t="shared" si="9"/>
        <v>5.216307586523034</v>
      </c>
      <c r="K78" s="68"/>
      <c r="L78" s="145">
        <f t="shared" si="10"/>
        <v>0.03484617025213021</v>
      </c>
      <c r="M78" s="86">
        <v>0.005862821002244244</v>
      </c>
      <c r="N78" s="72"/>
      <c r="O78" s="72"/>
      <c r="P78" s="72"/>
      <c r="Q78" s="72"/>
      <c r="R78" s="72"/>
      <c r="S78" s="72"/>
      <c r="T78" s="72"/>
      <c r="U78" s="72"/>
      <c r="V78" s="72"/>
      <c r="W78" s="72"/>
      <c r="X78" s="72"/>
      <c r="Y78" s="72"/>
      <c r="Z78" s="72"/>
    </row>
    <row r="79" spans="2:26" s="71" customFormat="1" ht="12.75">
      <c r="B79" s="68" t="s">
        <v>273</v>
      </c>
      <c r="C79" s="91" t="s">
        <v>382</v>
      </c>
      <c r="D79" s="68" t="s">
        <v>61</v>
      </c>
      <c r="E79" s="69">
        <v>0</v>
      </c>
      <c r="F79" s="69">
        <v>11.424</v>
      </c>
      <c r="G79" s="70"/>
      <c r="H79" s="69">
        <v>0</v>
      </c>
      <c r="I79" s="69">
        <v>99.27</v>
      </c>
      <c r="J79" s="70"/>
      <c r="K79" s="68"/>
      <c r="L79" s="145">
        <f t="shared" si="10"/>
        <v>0.03188565746060787</v>
      </c>
      <c r="M79" s="86">
        <v>0.022694534131075052</v>
      </c>
      <c r="N79" s="72"/>
      <c r="O79" s="72"/>
      <c r="P79" s="72"/>
      <c r="Q79" s="72"/>
      <c r="R79" s="72"/>
      <c r="S79" s="72"/>
      <c r="T79" s="72"/>
      <c r="U79" s="72"/>
      <c r="V79" s="72"/>
      <c r="W79" s="72"/>
      <c r="X79" s="72"/>
      <c r="Y79" s="72"/>
      <c r="Z79" s="72"/>
    </row>
    <row r="80" spans="2:26" s="71" customFormat="1" ht="12.75">
      <c r="B80" s="68" t="s">
        <v>275</v>
      </c>
      <c r="C80" s="91">
        <v>41015000</v>
      </c>
      <c r="D80" s="68" t="s">
        <v>61</v>
      </c>
      <c r="E80" s="69">
        <v>24</v>
      </c>
      <c r="F80" s="69">
        <v>50.492</v>
      </c>
      <c r="G80" s="70">
        <f t="shared" si="8"/>
        <v>1.1038333333333332</v>
      </c>
      <c r="H80" s="69">
        <v>19.92</v>
      </c>
      <c r="I80" s="69">
        <v>80.318</v>
      </c>
      <c r="J80" s="70">
        <f t="shared" si="9"/>
        <v>3.0320281124497988</v>
      </c>
      <c r="K80" s="68"/>
      <c r="L80" s="145">
        <f t="shared" si="10"/>
        <v>0.025798249581153447</v>
      </c>
      <c r="M80" s="86">
        <v>0.012696300008140883</v>
      </c>
      <c r="N80" s="72"/>
      <c r="O80" s="72"/>
      <c r="P80" s="72"/>
      <c r="Q80" s="72"/>
      <c r="R80" s="72"/>
      <c r="S80" s="72"/>
      <c r="T80" s="72"/>
      <c r="U80" s="72"/>
      <c r="V80" s="72"/>
      <c r="W80" s="72"/>
      <c r="X80" s="72"/>
      <c r="Y80" s="72"/>
      <c r="Z80" s="72"/>
    </row>
    <row r="81" spans="2:26" s="71" customFormat="1" ht="12.75">
      <c r="B81" s="68" t="s">
        <v>115</v>
      </c>
      <c r="C81" s="146">
        <v>47032100</v>
      </c>
      <c r="D81" s="68" t="s">
        <v>61</v>
      </c>
      <c r="E81" s="69">
        <v>0</v>
      </c>
      <c r="F81" s="69">
        <v>103.22</v>
      </c>
      <c r="G81" s="70"/>
      <c r="H81" s="69">
        <v>0</v>
      </c>
      <c r="I81" s="69">
        <v>78.833</v>
      </c>
      <c r="J81" s="70"/>
      <c r="K81" s="68"/>
      <c r="L81" s="145">
        <f t="shared" si="10"/>
        <v>0.02532126558468923</v>
      </c>
      <c r="M81" s="86">
        <v>7.467305873278134E-05</v>
      </c>
      <c r="N81" s="72"/>
      <c r="O81" s="72"/>
      <c r="P81" s="72"/>
      <c r="Q81" s="72"/>
      <c r="R81" s="72"/>
      <c r="S81" s="72"/>
      <c r="T81" s="72"/>
      <c r="U81" s="72"/>
      <c r="V81" s="72"/>
      <c r="W81" s="72"/>
      <c r="X81" s="72"/>
      <c r="Y81" s="72"/>
      <c r="Z81" s="72"/>
    </row>
    <row r="82" spans="2:26" s="71" customFormat="1" ht="12.75">
      <c r="B82" s="68" t="s">
        <v>91</v>
      </c>
      <c r="C82" s="146">
        <v>20096000</v>
      </c>
      <c r="D82" s="68" t="s">
        <v>61</v>
      </c>
      <c r="E82" s="69">
        <v>0</v>
      </c>
      <c r="F82" s="69">
        <v>24.32</v>
      </c>
      <c r="G82" s="70"/>
      <c r="H82" s="69">
        <v>0</v>
      </c>
      <c r="I82" s="69">
        <v>69.555</v>
      </c>
      <c r="J82" s="70"/>
      <c r="K82" s="68"/>
      <c r="L82" s="145">
        <f t="shared" si="10"/>
        <v>0.02234115951115725</v>
      </c>
      <c r="M82" s="86">
        <v>0.0011243565138181403</v>
      </c>
      <c r="N82" s="72"/>
      <c r="O82" s="72"/>
      <c r="P82" s="72"/>
      <c r="Q82" s="72"/>
      <c r="R82" s="72"/>
      <c r="S82" s="72"/>
      <c r="T82" s="72"/>
      <c r="U82" s="72"/>
      <c r="V82" s="72"/>
      <c r="W82" s="72"/>
      <c r="X82" s="72"/>
      <c r="Y82" s="72"/>
      <c r="Z82" s="72"/>
    </row>
    <row r="83" spans="2:26" s="71" customFormat="1" ht="12.75">
      <c r="B83" s="68" t="s">
        <v>79</v>
      </c>
      <c r="C83" s="146" t="s">
        <v>364</v>
      </c>
      <c r="D83" s="68" t="s">
        <v>61</v>
      </c>
      <c r="E83" s="69">
        <v>4.32</v>
      </c>
      <c r="F83" s="69">
        <v>36.476</v>
      </c>
      <c r="G83" s="70">
        <f t="shared" si="8"/>
        <v>7.443518518518518</v>
      </c>
      <c r="H83" s="69">
        <v>4.56</v>
      </c>
      <c r="I83" s="69">
        <v>67.984</v>
      </c>
      <c r="J83" s="70">
        <f t="shared" si="9"/>
        <v>13.90877192982456</v>
      </c>
      <c r="K83" s="68"/>
      <c r="L83" s="145">
        <f t="shared" si="10"/>
        <v>0.021836552199072882</v>
      </c>
      <c r="M83" s="86">
        <v>0.0006526796939744053</v>
      </c>
      <c r="N83" s="72"/>
      <c r="O83" s="72"/>
      <c r="P83" s="72"/>
      <c r="Q83" s="72"/>
      <c r="R83" s="72"/>
      <c r="S83" s="72"/>
      <c r="T83" s="72"/>
      <c r="U83" s="72"/>
      <c r="V83" s="72"/>
      <c r="W83" s="72"/>
      <c r="X83" s="72"/>
      <c r="Y83" s="72"/>
      <c r="Z83" s="72"/>
    </row>
    <row r="84" spans="2:26" s="71" customFormat="1" ht="12.75">
      <c r="B84" s="68" t="s">
        <v>62</v>
      </c>
      <c r="C84" s="146" t="s">
        <v>383</v>
      </c>
      <c r="D84" s="68" t="s">
        <v>61</v>
      </c>
      <c r="E84" s="69">
        <v>0</v>
      </c>
      <c r="F84" s="69">
        <v>14.738</v>
      </c>
      <c r="G84" s="70"/>
      <c r="H84" s="69">
        <v>0</v>
      </c>
      <c r="I84" s="69">
        <v>67.874</v>
      </c>
      <c r="J84" s="70"/>
      <c r="K84" s="68"/>
      <c r="L84" s="145">
        <f t="shared" si="10"/>
        <v>0.021801220051186645</v>
      </c>
      <c r="M84" s="86">
        <v>0.0002724100217043851</v>
      </c>
      <c r="N84" s="72"/>
      <c r="O84" s="72"/>
      <c r="P84" s="72"/>
      <c r="Q84" s="72"/>
      <c r="R84" s="72"/>
      <c r="S84" s="72"/>
      <c r="T84" s="72"/>
      <c r="U84" s="72"/>
      <c r="V84" s="72"/>
      <c r="W84" s="72"/>
      <c r="X84" s="72"/>
      <c r="Y84" s="72"/>
      <c r="Z84" s="72"/>
    </row>
    <row r="85" spans="2:26" s="71" customFormat="1" ht="12.75">
      <c r="B85" s="68" t="s">
        <v>73</v>
      </c>
      <c r="C85" s="146">
        <v>16023200</v>
      </c>
      <c r="D85" s="68" t="s">
        <v>61</v>
      </c>
      <c r="E85" s="69">
        <v>0</v>
      </c>
      <c r="F85" s="69">
        <v>23.6</v>
      </c>
      <c r="G85" s="70"/>
      <c r="H85" s="69">
        <v>0</v>
      </c>
      <c r="I85" s="69">
        <v>66.571</v>
      </c>
      <c r="J85" s="70"/>
      <c r="K85" s="68"/>
      <c r="L85" s="145">
        <f t="shared" si="10"/>
        <v>0.021382694699406932</v>
      </c>
      <c r="M85" s="86">
        <v>0.010762365621992984</v>
      </c>
      <c r="N85" s="72"/>
      <c r="O85" s="72"/>
      <c r="P85" s="72"/>
      <c r="Q85" s="72"/>
      <c r="R85" s="72"/>
      <c r="S85" s="72"/>
      <c r="T85" s="72"/>
      <c r="U85" s="72"/>
      <c r="V85" s="72"/>
      <c r="W85" s="72"/>
      <c r="X85" s="72"/>
      <c r="Y85" s="72"/>
      <c r="Z85" s="72"/>
    </row>
    <row r="86" spans="2:26" s="71" customFormat="1" ht="12.75">
      <c r="B86" s="68" t="s">
        <v>68</v>
      </c>
      <c r="C86" s="146" t="s">
        <v>362</v>
      </c>
      <c r="D86" s="68" t="s">
        <v>61</v>
      </c>
      <c r="E86" s="69">
        <v>17.5</v>
      </c>
      <c r="F86" s="69">
        <v>110.101</v>
      </c>
      <c r="G86" s="70">
        <f t="shared" si="8"/>
        <v>5.291485714285714</v>
      </c>
      <c r="H86" s="69">
        <v>18.265</v>
      </c>
      <c r="I86" s="69">
        <v>62.192</v>
      </c>
      <c r="J86" s="70">
        <f t="shared" si="9"/>
        <v>2.404982206405694</v>
      </c>
      <c r="K86" s="68"/>
      <c r="L86" s="145">
        <f t="shared" si="10"/>
        <v>0.019976154012190234</v>
      </c>
      <c r="M86" s="86">
        <v>0.00010640077149455719</v>
      </c>
      <c r="N86" s="72"/>
      <c r="O86" s="72"/>
      <c r="P86" s="72"/>
      <c r="Q86" s="72"/>
      <c r="R86" s="72"/>
      <c r="S86" s="72"/>
      <c r="T86" s="72"/>
      <c r="U86" s="72"/>
      <c r="V86" s="72"/>
      <c r="W86" s="72"/>
      <c r="X86" s="72"/>
      <c r="Y86" s="72"/>
      <c r="Z86" s="72"/>
    </row>
    <row r="87" spans="2:26" s="71" customFormat="1" ht="12.75">
      <c r="B87" s="68" t="s">
        <v>283</v>
      </c>
      <c r="C87" s="146">
        <v>12010000</v>
      </c>
      <c r="D87" s="68" t="s">
        <v>61</v>
      </c>
      <c r="E87" s="69">
        <v>0</v>
      </c>
      <c r="F87" s="69">
        <v>25</v>
      </c>
      <c r="G87" s="70"/>
      <c r="H87" s="69">
        <v>0</v>
      </c>
      <c r="I87" s="69">
        <v>48.75</v>
      </c>
      <c r="J87" s="70"/>
      <c r="K87" s="68"/>
      <c r="L87" s="145">
        <f t="shared" si="10"/>
        <v>0.01565856554049193</v>
      </c>
      <c r="M87" s="86">
        <v>0.0018740924346982582</v>
      </c>
      <c r="N87" s="72"/>
      <c r="O87" s="72"/>
      <c r="P87" s="72"/>
      <c r="Q87" s="72"/>
      <c r="R87" s="72"/>
      <c r="S87" s="72"/>
      <c r="T87" s="72"/>
      <c r="U87" s="72"/>
      <c r="V87" s="72"/>
      <c r="W87" s="72"/>
      <c r="X87" s="72"/>
      <c r="Y87" s="72"/>
      <c r="Z87" s="72"/>
    </row>
    <row r="88" spans="2:26" s="71" customFormat="1" ht="12.75">
      <c r="B88" s="68" t="s">
        <v>118</v>
      </c>
      <c r="C88" s="91">
        <v>44182000</v>
      </c>
      <c r="D88" s="68" t="s">
        <v>61</v>
      </c>
      <c r="E88" s="69">
        <v>0</v>
      </c>
      <c r="F88" s="69">
        <v>17.776</v>
      </c>
      <c r="G88" s="70"/>
      <c r="H88" s="69">
        <v>0</v>
      </c>
      <c r="I88" s="69">
        <v>41.485</v>
      </c>
      <c r="J88" s="70"/>
      <c r="K88" s="68"/>
      <c r="L88" s="145">
        <f>+I88/$I$93</f>
        <v>0.013325037773278104</v>
      </c>
      <c r="M88" s="86">
        <v>0.0007051290048684411</v>
      </c>
      <c r="N88" s="72"/>
      <c r="O88" s="72"/>
      <c r="P88" s="72"/>
      <c r="Q88" s="72"/>
      <c r="R88" s="72"/>
      <c r="S88" s="72"/>
      <c r="T88" s="72"/>
      <c r="U88" s="72"/>
      <c r="V88" s="72"/>
      <c r="W88" s="72"/>
      <c r="X88" s="72"/>
      <c r="Y88" s="72"/>
      <c r="Z88" s="72"/>
    </row>
    <row r="89" spans="2:26" s="71" customFormat="1" ht="12.75">
      <c r="B89" s="68" t="s">
        <v>139</v>
      </c>
      <c r="C89" s="146">
        <v>22042190</v>
      </c>
      <c r="D89" s="68" t="s">
        <v>81</v>
      </c>
      <c r="E89" s="69">
        <v>0</v>
      </c>
      <c r="F89" s="69">
        <v>20.88</v>
      </c>
      <c r="G89" s="70"/>
      <c r="H89" s="69">
        <v>0</v>
      </c>
      <c r="I89" s="69">
        <v>40.272</v>
      </c>
      <c r="J89" s="70"/>
      <c r="K89" s="68"/>
      <c r="L89" s="145">
        <f>+I89/$I$93</f>
        <v>0.012935420542496223</v>
      </c>
      <c r="M89" s="86">
        <v>0.0004886058515525107</v>
      </c>
      <c r="N89" s="72"/>
      <c r="O89" s="72"/>
      <c r="P89" s="72"/>
      <c r="Q89" s="72"/>
      <c r="R89" s="72"/>
      <c r="S89" s="72"/>
      <c r="T89" s="72"/>
      <c r="U89" s="72"/>
      <c r="V89" s="72"/>
      <c r="W89" s="72"/>
      <c r="X89" s="72"/>
      <c r="Y89" s="72"/>
      <c r="Z89" s="72"/>
    </row>
    <row r="90" spans="1:26" s="71" customFormat="1" ht="12.75">
      <c r="A90" s="71">
        <v>4</v>
      </c>
      <c r="B90" s="68" t="s">
        <v>123</v>
      </c>
      <c r="C90" s="146">
        <v>12149000</v>
      </c>
      <c r="D90" s="68" t="s">
        <v>61</v>
      </c>
      <c r="E90" s="69">
        <v>0</v>
      </c>
      <c r="F90" s="69">
        <v>69</v>
      </c>
      <c r="G90" s="70"/>
      <c r="H90" s="69">
        <v>0</v>
      </c>
      <c r="I90" s="69">
        <v>33.73</v>
      </c>
      <c r="J90" s="70"/>
      <c r="K90" s="68">
        <v>8</v>
      </c>
      <c r="L90" s="145">
        <f>+I90/$I$93</f>
        <v>0.01083412134729831</v>
      </c>
      <c r="M90" s="86">
        <v>0.003375625561561783</v>
      </c>
      <c r="N90" s="72"/>
      <c r="O90" s="72"/>
      <c r="P90" s="72"/>
      <c r="Q90" s="72"/>
      <c r="R90" s="72"/>
      <c r="S90" s="72"/>
      <c r="T90" s="72"/>
      <c r="U90" s="72"/>
      <c r="V90" s="72"/>
      <c r="W90" s="72"/>
      <c r="X90" s="72"/>
      <c r="Y90" s="72"/>
      <c r="Z90" s="72"/>
    </row>
    <row r="91" spans="2:26" s="71" customFormat="1" ht="12.75">
      <c r="B91" s="68" t="s">
        <v>70</v>
      </c>
      <c r="C91" s="146">
        <v>48010000</v>
      </c>
      <c r="D91" s="68" t="s">
        <v>61</v>
      </c>
      <c r="E91" s="69">
        <v>0</v>
      </c>
      <c r="F91" s="69">
        <v>47.302</v>
      </c>
      <c r="G91" s="70"/>
      <c r="H91" s="69">
        <v>0</v>
      </c>
      <c r="I91" s="69">
        <v>23.453</v>
      </c>
      <c r="J91" s="70"/>
      <c r="K91" s="68"/>
      <c r="L91" s="145">
        <f>+I91/$I$93</f>
        <v>0.007533135130690403</v>
      </c>
      <c r="M91" s="86">
        <v>0.00021212191403338184</v>
      </c>
      <c r="N91" s="72"/>
      <c r="O91" s="72"/>
      <c r="P91" s="72"/>
      <c r="Q91" s="72"/>
      <c r="R91" s="72"/>
      <c r="S91" s="72"/>
      <c r="T91" s="72"/>
      <c r="U91" s="72"/>
      <c r="V91" s="72"/>
      <c r="W91" s="72"/>
      <c r="X91" s="72"/>
      <c r="Y91" s="72"/>
      <c r="Z91" s="72"/>
    </row>
    <row r="92" spans="2:26" s="71" customFormat="1" ht="12.75">
      <c r="B92" s="68" t="s">
        <v>175</v>
      </c>
      <c r="C92" s="91"/>
      <c r="D92" s="68"/>
      <c r="E92" s="69"/>
      <c r="F92" s="69"/>
      <c r="G92" s="70"/>
      <c r="H92" s="69">
        <f>+H93-SUM(H72:H91)</f>
        <v>1199.752</v>
      </c>
      <c r="I92" s="69">
        <f>+I93-SUM(I72:I91)</f>
        <v>197.81600000000026</v>
      </c>
      <c r="J92" s="70">
        <f>+(I92-H92)/H92</f>
        <v>-0.8351192579799823</v>
      </c>
      <c r="K92" s="68"/>
      <c r="L92" s="145">
        <f>+I92/$I$93</f>
        <v>0.06353876514785549</v>
      </c>
      <c r="M92" s="86"/>
      <c r="N92" s="72"/>
      <c r="O92" s="72"/>
      <c r="P92" s="72"/>
      <c r="Q92" s="72"/>
      <c r="R92" s="72"/>
      <c r="S92" s="72"/>
      <c r="T92" s="72"/>
      <c r="U92" s="72"/>
      <c r="V92" s="72"/>
      <c r="W92" s="72"/>
      <c r="X92" s="72"/>
      <c r="Y92" s="72"/>
      <c r="Z92" s="72"/>
    </row>
    <row r="93" spans="2:26" s="73" customFormat="1" ht="12.75">
      <c r="B93" s="84" t="s">
        <v>178</v>
      </c>
      <c r="C93" s="84"/>
      <c r="D93" s="84"/>
      <c r="E93" s="113"/>
      <c r="F93" s="85"/>
      <c r="G93" s="85"/>
      <c r="H93" s="85">
        <f>+'Exportacion_regional '!C9</f>
        <v>2459.993</v>
      </c>
      <c r="I93" s="85">
        <f>+'Exportacion_regional '!D9</f>
        <v>3113.312</v>
      </c>
      <c r="J93" s="114">
        <f>+(I93-H93)/H93</f>
        <v>0.2655775849768678</v>
      </c>
      <c r="K93" s="85"/>
      <c r="L93" s="114">
        <f>SUM(L72:L92)</f>
        <v>1.0000000000000002</v>
      </c>
      <c r="M93" s="115"/>
      <c r="N93" s="72"/>
      <c r="O93" s="72"/>
      <c r="P93" s="72"/>
      <c r="Q93" s="72"/>
      <c r="R93" s="72"/>
      <c r="S93" s="72"/>
      <c r="T93" s="72"/>
      <c r="U93" s="72"/>
      <c r="V93" s="72"/>
      <c r="W93" s="72"/>
      <c r="X93" s="72"/>
      <c r="Y93" s="72"/>
      <c r="Z93" s="72"/>
    </row>
    <row r="94" spans="5:13" s="72" customFormat="1" ht="12.75">
      <c r="E94" s="116"/>
      <c r="F94" s="111"/>
      <c r="G94" s="111"/>
      <c r="H94" s="111"/>
      <c r="I94" s="116"/>
      <c r="J94" s="111"/>
      <c r="K94" s="111"/>
      <c r="L94" s="111"/>
      <c r="M94" s="112"/>
    </row>
    <row r="95" spans="2:13" s="72" customFormat="1" ht="21" customHeight="1">
      <c r="B95" s="249" t="s">
        <v>234</v>
      </c>
      <c r="C95" s="249"/>
      <c r="D95" s="249"/>
      <c r="E95" s="249"/>
      <c r="F95" s="249"/>
      <c r="G95" s="249"/>
      <c r="H95" s="249"/>
      <c r="I95" s="249"/>
      <c r="J95" s="249"/>
      <c r="K95" s="249"/>
      <c r="L95" s="249"/>
      <c r="M95" s="249"/>
    </row>
    <row r="96" spans="13:26" ht="12.75">
      <c r="M96" s="112"/>
      <c r="N96" s="72"/>
      <c r="O96" s="72"/>
      <c r="P96" s="72"/>
      <c r="Q96" s="72"/>
      <c r="R96" s="72"/>
      <c r="S96" s="72"/>
      <c r="T96" s="72"/>
      <c r="U96" s="72"/>
      <c r="V96" s="72"/>
      <c r="W96" s="72"/>
      <c r="X96" s="72"/>
      <c r="Y96" s="72"/>
      <c r="Z96" s="72"/>
    </row>
    <row r="97" spans="2:26" s="97" customFormat="1" ht="15.75" customHeight="1">
      <c r="B97" s="247" t="s">
        <v>55</v>
      </c>
      <c r="C97" s="247"/>
      <c r="D97" s="247"/>
      <c r="E97" s="247"/>
      <c r="F97" s="247"/>
      <c r="G97" s="247"/>
      <c r="H97" s="247"/>
      <c r="I97" s="247"/>
      <c r="J97" s="247"/>
      <c r="K97" s="247"/>
      <c r="L97" s="247"/>
      <c r="M97" s="247"/>
      <c r="N97" s="72"/>
      <c r="O97" s="72"/>
      <c r="P97" s="72"/>
      <c r="Q97" s="72"/>
      <c r="R97" s="72"/>
      <c r="S97" s="72"/>
      <c r="T97" s="72"/>
      <c r="U97" s="72"/>
      <c r="V97" s="72"/>
      <c r="W97" s="72"/>
      <c r="X97" s="72"/>
      <c r="Y97" s="72"/>
      <c r="Z97" s="72"/>
    </row>
    <row r="98" spans="2:26" s="97" customFormat="1" ht="15.75" customHeight="1">
      <c r="B98" s="244" t="s">
        <v>192</v>
      </c>
      <c r="C98" s="244"/>
      <c r="D98" s="244"/>
      <c r="E98" s="244"/>
      <c r="F98" s="244"/>
      <c r="G98" s="244"/>
      <c r="H98" s="244"/>
      <c r="I98" s="244"/>
      <c r="J98" s="244"/>
      <c r="K98" s="244"/>
      <c r="L98" s="244"/>
      <c r="M98" s="244"/>
      <c r="N98" s="72"/>
      <c r="O98" s="72"/>
      <c r="P98" s="72"/>
      <c r="Q98" s="72"/>
      <c r="R98" s="72"/>
      <c r="S98" s="72"/>
      <c r="T98" s="72"/>
      <c r="U98" s="72"/>
      <c r="V98" s="72"/>
      <c r="W98" s="72"/>
      <c r="X98" s="72"/>
      <c r="Y98" s="72"/>
      <c r="Z98" s="72"/>
    </row>
    <row r="99" spans="2:26" s="98" customFormat="1" ht="15.75" customHeight="1">
      <c r="B99" s="244" t="s">
        <v>36</v>
      </c>
      <c r="C99" s="244"/>
      <c r="D99" s="244"/>
      <c r="E99" s="244"/>
      <c r="F99" s="244"/>
      <c r="G99" s="244"/>
      <c r="H99" s="244"/>
      <c r="I99" s="244"/>
      <c r="J99" s="244"/>
      <c r="K99" s="244"/>
      <c r="L99" s="244"/>
      <c r="M99" s="244"/>
      <c r="N99" s="72"/>
      <c r="O99" s="72"/>
      <c r="P99" s="72"/>
      <c r="Q99" s="72"/>
      <c r="R99" s="72"/>
      <c r="S99" s="72"/>
      <c r="T99" s="72"/>
      <c r="U99" s="72"/>
      <c r="V99" s="72"/>
      <c r="W99" s="72"/>
      <c r="X99" s="72"/>
      <c r="Y99" s="72"/>
      <c r="Z99" s="72"/>
    </row>
    <row r="100" spans="2:26" s="98" customFormat="1" ht="15.75" customHeight="1">
      <c r="B100" s="99"/>
      <c r="C100" s="99"/>
      <c r="D100" s="99"/>
      <c r="E100" s="99"/>
      <c r="F100" s="99"/>
      <c r="G100" s="99"/>
      <c r="H100" s="99"/>
      <c r="I100" s="99"/>
      <c r="J100" s="99"/>
      <c r="K100" s="99"/>
      <c r="L100" s="99"/>
      <c r="M100" s="99"/>
      <c r="N100" s="72"/>
      <c r="O100" s="72"/>
      <c r="P100" s="72"/>
      <c r="Q100" s="72"/>
      <c r="R100" s="72"/>
      <c r="S100" s="72"/>
      <c r="T100" s="72"/>
      <c r="U100" s="72"/>
      <c r="V100" s="72"/>
      <c r="W100" s="72"/>
      <c r="X100" s="72"/>
      <c r="Y100" s="72"/>
      <c r="Z100" s="72"/>
    </row>
    <row r="101" spans="2:13" s="72" customFormat="1" ht="30.75" customHeight="1">
      <c r="B101" s="100" t="s">
        <v>255</v>
      </c>
      <c r="C101" s="100" t="s">
        <v>199</v>
      </c>
      <c r="D101" s="100" t="s">
        <v>59</v>
      </c>
      <c r="E101" s="245" t="s">
        <v>189</v>
      </c>
      <c r="F101" s="245"/>
      <c r="G101" s="245"/>
      <c r="H101" s="245" t="s">
        <v>190</v>
      </c>
      <c r="I101" s="245"/>
      <c r="J101" s="245"/>
      <c r="K101" s="245"/>
      <c r="L101" s="245"/>
      <c r="M101" s="245"/>
    </row>
    <row r="102" spans="2:13" s="72" customFormat="1" ht="15.75" customHeight="1">
      <c r="B102" s="102"/>
      <c r="C102" s="102"/>
      <c r="D102" s="102"/>
      <c r="E102" s="246" t="str">
        <f>+E70</f>
        <v>ene-nov</v>
      </c>
      <c r="F102" s="246"/>
      <c r="G102" s="102" t="s">
        <v>141</v>
      </c>
      <c r="H102" s="246" t="str">
        <f>+E102</f>
        <v>ene-nov</v>
      </c>
      <c r="I102" s="246"/>
      <c r="J102" s="102" t="s">
        <v>141</v>
      </c>
      <c r="K102" s="103"/>
      <c r="L102" s="143" t="s">
        <v>247</v>
      </c>
      <c r="M102" s="104" t="s">
        <v>191</v>
      </c>
    </row>
    <row r="103" spans="2:13" s="72" customFormat="1" ht="15.75">
      <c r="B103" s="105"/>
      <c r="C103" s="105"/>
      <c r="D103" s="105"/>
      <c r="E103" s="106">
        <f>+E71</f>
        <v>2009</v>
      </c>
      <c r="F103" s="106">
        <f>+F71</f>
        <v>2010</v>
      </c>
      <c r="G103" s="107" t="str">
        <f>+G71</f>
        <v>10/09</v>
      </c>
      <c r="H103" s="106">
        <f>+E103</f>
        <v>2009</v>
      </c>
      <c r="I103" s="106">
        <f>+F103</f>
        <v>2010</v>
      </c>
      <c r="J103" s="107" t="str">
        <f>+G103</f>
        <v>10/09</v>
      </c>
      <c r="K103" s="105"/>
      <c r="L103" s="106">
        <v>2010</v>
      </c>
      <c r="M103" s="117" t="str">
        <f>+M71</f>
        <v>ene-nov</v>
      </c>
    </row>
    <row r="104" spans="1:26" s="71" customFormat="1" ht="12.75">
      <c r="A104" s="71">
        <v>1</v>
      </c>
      <c r="B104" s="68" t="s">
        <v>74</v>
      </c>
      <c r="C104" s="146" t="s">
        <v>363</v>
      </c>
      <c r="D104" s="68" t="s">
        <v>61</v>
      </c>
      <c r="E104" s="69">
        <v>100971.721</v>
      </c>
      <c r="F104" s="69">
        <v>93744.134</v>
      </c>
      <c r="G104" s="70">
        <f>+(F104-E104)/E104</f>
        <v>-0.07158030910456602</v>
      </c>
      <c r="H104" s="69">
        <v>146356.397</v>
      </c>
      <c r="I104" s="69">
        <v>174060.587</v>
      </c>
      <c r="J104" s="70">
        <f>+(I104-H104)/H104</f>
        <v>0.1892926484108515</v>
      </c>
      <c r="K104" s="68">
        <v>1</v>
      </c>
      <c r="L104" s="145">
        <f aca="true" t="shared" si="11" ref="L104:L121">+I104/$I$122</f>
        <v>0.9219306259660085</v>
      </c>
      <c r="M104" s="86">
        <v>0.1437864400456828</v>
      </c>
      <c r="N104" s="72"/>
      <c r="O104" s="72"/>
      <c r="P104" s="72"/>
      <c r="Q104" s="72"/>
      <c r="R104" s="72"/>
      <c r="S104" s="72"/>
      <c r="T104" s="72"/>
      <c r="U104" s="72"/>
      <c r="V104" s="72"/>
      <c r="W104" s="72"/>
      <c r="X104" s="72"/>
      <c r="Y104" s="72"/>
      <c r="Z104" s="72"/>
    </row>
    <row r="105" spans="1:26" s="71" customFormat="1" ht="12.75">
      <c r="A105" s="71">
        <v>2</v>
      </c>
      <c r="B105" s="68" t="s">
        <v>75</v>
      </c>
      <c r="C105" s="146">
        <v>20057000</v>
      </c>
      <c r="D105" s="68" t="s">
        <v>61</v>
      </c>
      <c r="E105" s="69">
        <v>2524.57</v>
      </c>
      <c r="F105" s="69">
        <v>2276.53</v>
      </c>
      <c r="G105" s="70">
        <f>+(F105-E105)/E105</f>
        <v>-0.09825039511679215</v>
      </c>
      <c r="H105" s="69">
        <v>5028.146</v>
      </c>
      <c r="I105" s="69">
        <v>4292.166</v>
      </c>
      <c r="J105" s="70">
        <f>+(I105-H105)/H105</f>
        <v>-0.1463720424983681</v>
      </c>
      <c r="K105" s="68">
        <v>2</v>
      </c>
      <c r="L105" s="145">
        <f t="shared" si="11"/>
        <v>0.022733919006776755</v>
      </c>
      <c r="M105" s="86">
        <v>0.8824494137756704</v>
      </c>
      <c r="N105" s="72"/>
      <c r="O105" s="72"/>
      <c r="P105" s="72"/>
      <c r="Q105" s="72"/>
      <c r="R105" s="72"/>
      <c r="S105" s="72"/>
      <c r="T105" s="72"/>
      <c r="U105" s="72"/>
      <c r="V105" s="72"/>
      <c r="W105" s="72"/>
      <c r="X105" s="72"/>
      <c r="Y105" s="72"/>
      <c r="Z105" s="72"/>
    </row>
    <row r="106" spans="1:26" s="71" customFormat="1" ht="12.75">
      <c r="A106" s="71">
        <v>3</v>
      </c>
      <c r="B106" s="68" t="s">
        <v>88</v>
      </c>
      <c r="C106" s="146" t="s">
        <v>384</v>
      </c>
      <c r="D106" s="68" t="s">
        <v>61</v>
      </c>
      <c r="E106" s="69">
        <v>1265.008</v>
      </c>
      <c r="F106" s="69">
        <v>1178.071</v>
      </c>
      <c r="G106" s="70">
        <f aca="true" t="shared" si="12" ref="G106:G120">+(F106-E106)/E106</f>
        <v>-0.06872446656463842</v>
      </c>
      <c r="H106" s="69">
        <v>3604.095</v>
      </c>
      <c r="I106" s="69">
        <v>3498.792</v>
      </c>
      <c r="J106" s="70">
        <f aca="true" t="shared" si="13" ref="J106:J121">+(I106-H106)/H106</f>
        <v>-0.029217598315249706</v>
      </c>
      <c r="K106" s="68">
        <v>3</v>
      </c>
      <c r="L106" s="145">
        <f t="shared" si="11"/>
        <v>0.01853172825784428</v>
      </c>
      <c r="M106" s="86">
        <v>0.2548652732232197</v>
      </c>
      <c r="N106" s="72"/>
      <c r="O106" s="72"/>
      <c r="P106" s="72"/>
      <c r="Q106" s="72"/>
      <c r="R106" s="72"/>
      <c r="S106" s="72"/>
      <c r="T106" s="72"/>
      <c r="U106" s="72"/>
      <c r="V106" s="72"/>
      <c r="W106" s="72"/>
      <c r="X106" s="72"/>
      <c r="Y106" s="72"/>
      <c r="Z106" s="72"/>
    </row>
    <row r="107" spans="2:26" s="71" customFormat="1" ht="12.75">
      <c r="B107" s="68" t="s">
        <v>89</v>
      </c>
      <c r="C107" s="146" t="s">
        <v>385</v>
      </c>
      <c r="D107" s="68" t="s">
        <v>61</v>
      </c>
      <c r="E107" s="69">
        <v>1699.93</v>
      </c>
      <c r="F107" s="69">
        <v>3275.429</v>
      </c>
      <c r="G107" s="70">
        <f t="shared" si="12"/>
        <v>0.9268022800938862</v>
      </c>
      <c r="H107" s="69">
        <v>1382.368</v>
      </c>
      <c r="I107" s="69">
        <v>2031.104</v>
      </c>
      <c r="J107" s="70">
        <f t="shared" si="13"/>
        <v>0.4692932706775621</v>
      </c>
      <c r="K107" s="68"/>
      <c r="L107" s="145">
        <f t="shared" si="11"/>
        <v>0.010757960859468224</v>
      </c>
      <c r="M107" s="86">
        <v>0.058438500224348044</v>
      </c>
      <c r="N107" s="72"/>
      <c r="O107" s="72"/>
      <c r="P107" s="72"/>
      <c r="Q107" s="72"/>
      <c r="R107" s="72"/>
      <c r="S107" s="72"/>
      <c r="T107" s="72"/>
      <c r="U107" s="72"/>
      <c r="V107" s="72"/>
      <c r="W107" s="72"/>
      <c r="X107" s="72"/>
      <c r="Y107" s="72"/>
      <c r="Z107" s="72"/>
    </row>
    <row r="108" spans="2:26" s="71" customFormat="1" ht="12.75">
      <c r="B108" s="68" t="s">
        <v>291</v>
      </c>
      <c r="C108" s="146" t="s">
        <v>386</v>
      </c>
      <c r="D108" s="68" t="s">
        <v>61</v>
      </c>
      <c r="E108" s="69">
        <v>324.681</v>
      </c>
      <c r="F108" s="69">
        <v>1354.704</v>
      </c>
      <c r="G108" s="70">
        <f t="shared" si="12"/>
        <v>3.1724153861790496</v>
      </c>
      <c r="H108" s="69">
        <v>319.574</v>
      </c>
      <c r="I108" s="69">
        <v>1282.704</v>
      </c>
      <c r="J108" s="70">
        <f t="shared" si="13"/>
        <v>3.013793362413713</v>
      </c>
      <c r="K108" s="68"/>
      <c r="L108" s="145">
        <f t="shared" si="11"/>
        <v>0.006793979740221737</v>
      </c>
      <c r="M108" s="86">
        <v>0.030629305255164815</v>
      </c>
      <c r="N108" s="72"/>
      <c r="O108" s="72"/>
      <c r="P108" s="72"/>
      <c r="Q108" s="72"/>
      <c r="R108" s="72"/>
      <c r="S108" s="72"/>
      <c r="T108" s="72"/>
      <c r="U108" s="72"/>
      <c r="V108" s="72"/>
      <c r="W108" s="72"/>
      <c r="X108" s="72"/>
      <c r="Y108" s="72"/>
      <c r="Z108" s="72"/>
    </row>
    <row r="109" spans="2:26" s="71" customFormat="1" ht="12.75">
      <c r="B109" s="68" t="s">
        <v>298</v>
      </c>
      <c r="C109" s="146" t="s">
        <v>387</v>
      </c>
      <c r="D109" s="68" t="s">
        <v>61</v>
      </c>
      <c r="E109" s="69">
        <v>219.72</v>
      </c>
      <c r="F109" s="69">
        <v>1172.832</v>
      </c>
      <c r="G109" s="70">
        <f t="shared" si="12"/>
        <v>4.33784817039869</v>
      </c>
      <c r="H109" s="69">
        <v>73.288</v>
      </c>
      <c r="I109" s="69">
        <v>954.713</v>
      </c>
      <c r="J109" s="70">
        <f t="shared" si="13"/>
        <v>12.02686660844886</v>
      </c>
      <c r="K109" s="68"/>
      <c r="L109" s="145">
        <f t="shared" si="11"/>
        <v>0.005056740120656297</v>
      </c>
      <c r="M109" s="86">
        <v>0.020931871511849883</v>
      </c>
      <c r="N109" s="72"/>
      <c r="O109" s="72"/>
      <c r="P109" s="72"/>
      <c r="Q109" s="72"/>
      <c r="R109" s="72"/>
      <c r="S109" s="72"/>
      <c r="T109" s="72"/>
      <c r="U109" s="72"/>
      <c r="V109" s="72"/>
      <c r="W109" s="72"/>
      <c r="X109" s="72"/>
      <c r="Y109" s="72"/>
      <c r="Z109" s="72"/>
    </row>
    <row r="110" spans="2:26" s="71" customFormat="1" ht="12.75">
      <c r="B110" s="68" t="s">
        <v>79</v>
      </c>
      <c r="C110" s="146" t="s">
        <v>364</v>
      </c>
      <c r="D110" s="68" t="s">
        <v>61</v>
      </c>
      <c r="E110" s="69">
        <v>860.722</v>
      </c>
      <c r="F110" s="69">
        <v>392.032</v>
      </c>
      <c r="G110" s="70">
        <f t="shared" si="12"/>
        <v>-0.5445312191392807</v>
      </c>
      <c r="H110" s="69">
        <v>784.348</v>
      </c>
      <c r="I110" s="69">
        <v>636.593</v>
      </c>
      <c r="J110" s="70">
        <f t="shared" si="13"/>
        <v>-0.18837939282053376</v>
      </c>
      <c r="K110" s="68"/>
      <c r="L110" s="145">
        <f t="shared" si="11"/>
        <v>0.0033717833145971133</v>
      </c>
      <c r="M110" s="86">
        <v>0.006111604560282546</v>
      </c>
      <c r="N110" s="72"/>
      <c r="O110" s="72"/>
      <c r="P110" s="72"/>
      <c r="Q110" s="72"/>
      <c r="R110" s="72"/>
      <c r="S110" s="72"/>
      <c r="T110" s="72"/>
      <c r="U110" s="72"/>
      <c r="V110" s="72"/>
      <c r="W110" s="72"/>
      <c r="X110" s="72"/>
      <c r="Y110" s="72"/>
      <c r="Z110" s="72"/>
    </row>
    <row r="111" spans="2:26" s="71" customFormat="1" ht="12.75">
      <c r="B111" s="68" t="s">
        <v>68</v>
      </c>
      <c r="C111" s="146" t="s">
        <v>362</v>
      </c>
      <c r="D111" s="68" t="s">
        <v>61</v>
      </c>
      <c r="E111" s="69">
        <v>2849.339</v>
      </c>
      <c r="F111" s="69">
        <v>1078.816</v>
      </c>
      <c r="G111" s="70">
        <f t="shared" si="12"/>
        <v>-0.621380256964861</v>
      </c>
      <c r="H111" s="69">
        <v>1539.734</v>
      </c>
      <c r="I111" s="69">
        <v>610.14</v>
      </c>
      <c r="J111" s="70">
        <f t="shared" si="13"/>
        <v>-0.6037367493346253</v>
      </c>
      <c r="K111" s="68"/>
      <c r="L111" s="145">
        <f t="shared" si="11"/>
        <v>0.0032316721540580602</v>
      </c>
      <c r="M111" s="86">
        <v>0.0010438539799281117</v>
      </c>
      <c r="N111" s="72"/>
      <c r="O111" s="72"/>
      <c r="P111" s="72"/>
      <c r="Q111" s="72"/>
      <c r="R111" s="72"/>
      <c r="S111" s="72"/>
      <c r="T111" s="72"/>
      <c r="U111" s="72"/>
      <c r="V111" s="72"/>
      <c r="W111" s="72"/>
      <c r="X111" s="72"/>
      <c r="Y111" s="72"/>
      <c r="Z111" s="72"/>
    </row>
    <row r="112" spans="2:26" s="71" customFormat="1" ht="12.75">
      <c r="B112" s="68" t="s">
        <v>258</v>
      </c>
      <c r="C112" s="146" t="s">
        <v>370</v>
      </c>
      <c r="D112" s="68" t="s">
        <v>61</v>
      </c>
      <c r="E112" s="69">
        <v>1169.928</v>
      </c>
      <c r="F112" s="69">
        <v>347.667</v>
      </c>
      <c r="G112" s="70">
        <f t="shared" si="12"/>
        <v>-0.7028304305906006</v>
      </c>
      <c r="H112" s="69">
        <v>617.679</v>
      </c>
      <c r="I112" s="69">
        <v>272.431</v>
      </c>
      <c r="J112" s="70">
        <f t="shared" si="13"/>
        <v>-0.5589440469888081</v>
      </c>
      <c r="K112" s="68"/>
      <c r="L112" s="145">
        <f t="shared" si="11"/>
        <v>0.0014429601019474078</v>
      </c>
      <c r="M112" s="86">
        <v>0.002711166724617398</v>
      </c>
      <c r="N112" s="72"/>
      <c r="O112" s="72"/>
      <c r="P112" s="72"/>
      <c r="Q112" s="72"/>
      <c r="R112" s="72"/>
      <c r="S112" s="72"/>
      <c r="T112" s="72"/>
      <c r="U112" s="72"/>
      <c r="V112" s="72"/>
      <c r="W112" s="72"/>
      <c r="X112" s="72"/>
      <c r="Y112" s="72"/>
      <c r="Z112" s="72"/>
    </row>
    <row r="113" spans="1:26" s="71" customFormat="1" ht="12.75">
      <c r="A113" s="71">
        <v>4</v>
      </c>
      <c r="B113" s="68" t="s">
        <v>284</v>
      </c>
      <c r="C113" s="146" t="s">
        <v>388</v>
      </c>
      <c r="D113" s="68" t="s">
        <v>61</v>
      </c>
      <c r="E113" s="69">
        <v>103.273</v>
      </c>
      <c r="F113" s="69">
        <v>78.215</v>
      </c>
      <c r="G113" s="70">
        <f t="shared" si="12"/>
        <v>-0.24263844373650414</v>
      </c>
      <c r="H113" s="69">
        <v>286.594</v>
      </c>
      <c r="I113" s="69">
        <v>254.51</v>
      </c>
      <c r="J113" s="70">
        <f t="shared" si="13"/>
        <v>-0.1119493080804204</v>
      </c>
      <c r="K113" s="68">
        <v>4</v>
      </c>
      <c r="L113" s="145">
        <f t="shared" si="11"/>
        <v>0.001348039597353586</v>
      </c>
      <c r="M113" s="86">
        <v>0.00895514615666914</v>
      </c>
      <c r="N113" s="72"/>
      <c r="O113" s="72"/>
      <c r="P113" s="72"/>
      <c r="Q113" s="72"/>
      <c r="R113" s="72"/>
      <c r="S113" s="72"/>
      <c r="T113" s="72"/>
      <c r="U113" s="72"/>
      <c r="V113" s="72"/>
      <c r="W113" s="72"/>
      <c r="X113" s="72"/>
      <c r="Y113" s="72"/>
      <c r="Z113" s="72"/>
    </row>
    <row r="114" spans="1:26" s="71" customFormat="1" ht="12.75">
      <c r="A114" s="71">
        <v>5</v>
      </c>
      <c r="B114" s="68" t="s">
        <v>85</v>
      </c>
      <c r="C114" s="146" t="s">
        <v>389</v>
      </c>
      <c r="D114" s="68" t="s">
        <v>61</v>
      </c>
      <c r="E114" s="69">
        <v>269.243</v>
      </c>
      <c r="F114" s="69">
        <v>133.046</v>
      </c>
      <c r="G114" s="70">
        <f t="shared" si="12"/>
        <v>-0.5058515913134232</v>
      </c>
      <c r="H114" s="69">
        <v>268.546</v>
      </c>
      <c r="I114" s="69">
        <v>215.22</v>
      </c>
      <c r="J114" s="70">
        <f t="shared" si="13"/>
        <v>-0.19857305638512582</v>
      </c>
      <c r="K114" s="68">
        <v>6</v>
      </c>
      <c r="L114" s="145">
        <f t="shared" si="11"/>
        <v>0.0011399358852007338</v>
      </c>
      <c r="M114" s="86">
        <v>0.0030527557382928477</v>
      </c>
      <c r="N114" s="72"/>
      <c r="O114" s="72"/>
      <c r="P114" s="72"/>
      <c r="Q114" s="72"/>
      <c r="R114" s="72"/>
      <c r="S114" s="72"/>
      <c r="T114" s="72"/>
      <c r="U114" s="72"/>
      <c r="V114" s="72"/>
      <c r="W114" s="72"/>
      <c r="X114" s="72"/>
      <c r="Y114" s="72"/>
      <c r="Z114" s="72"/>
    </row>
    <row r="115" spans="1:26" s="71" customFormat="1" ht="12.75">
      <c r="A115" s="71">
        <v>6</v>
      </c>
      <c r="B115" s="68" t="s">
        <v>86</v>
      </c>
      <c r="C115" s="146" t="s">
        <v>390</v>
      </c>
      <c r="D115" s="68" t="s">
        <v>61</v>
      </c>
      <c r="E115" s="69">
        <v>36.61</v>
      </c>
      <c r="F115" s="69">
        <v>28.145</v>
      </c>
      <c r="G115" s="70">
        <f t="shared" si="12"/>
        <v>-0.23122097787489757</v>
      </c>
      <c r="H115" s="69">
        <v>164.374</v>
      </c>
      <c r="I115" s="69">
        <v>181.15</v>
      </c>
      <c r="J115" s="70">
        <f t="shared" si="13"/>
        <v>0.10205993648630568</v>
      </c>
      <c r="K115" s="68">
        <v>8</v>
      </c>
      <c r="L115" s="145">
        <f t="shared" si="11"/>
        <v>0.0009594804646599431</v>
      </c>
      <c r="M115" s="86">
        <v>0.0012853513849127236</v>
      </c>
      <c r="N115" s="72"/>
      <c r="O115" s="72"/>
      <c r="P115" s="72"/>
      <c r="Q115" s="72"/>
      <c r="R115" s="72"/>
      <c r="S115" s="72"/>
      <c r="T115" s="72"/>
      <c r="U115" s="72"/>
      <c r="V115" s="72"/>
      <c r="W115" s="72"/>
      <c r="X115" s="72"/>
      <c r="Y115" s="72"/>
      <c r="Z115" s="72"/>
    </row>
    <row r="116" spans="2:26" s="71" customFormat="1" ht="12.75">
      <c r="B116" s="68" t="s">
        <v>78</v>
      </c>
      <c r="C116" s="146" t="s">
        <v>368</v>
      </c>
      <c r="D116" s="68" t="s">
        <v>61</v>
      </c>
      <c r="E116" s="69">
        <v>193.973</v>
      </c>
      <c r="F116" s="69">
        <v>139.168</v>
      </c>
      <c r="G116" s="70">
        <f t="shared" si="12"/>
        <v>-0.282539322483026</v>
      </c>
      <c r="H116" s="69">
        <v>157.273</v>
      </c>
      <c r="I116" s="69">
        <v>179.595</v>
      </c>
      <c r="J116" s="70">
        <f t="shared" si="13"/>
        <v>0.14193154578344663</v>
      </c>
      <c r="K116" s="68"/>
      <c r="L116" s="145">
        <f t="shared" si="11"/>
        <v>0.0009512442398597983</v>
      </c>
      <c r="M116" s="86">
        <v>0.0042066585576146735</v>
      </c>
      <c r="N116" s="72"/>
      <c r="O116" s="72"/>
      <c r="P116" s="72"/>
      <c r="Q116" s="72"/>
      <c r="R116" s="72"/>
      <c r="S116" s="72"/>
      <c r="T116" s="72"/>
      <c r="U116" s="72"/>
      <c r="V116" s="72"/>
      <c r="W116" s="72"/>
      <c r="X116" s="72"/>
      <c r="Y116" s="72"/>
      <c r="Z116" s="72"/>
    </row>
    <row r="117" spans="2:26" s="71" customFormat="1" ht="12.75">
      <c r="B117" s="68" t="s">
        <v>321</v>
      </c>
      <c r="C117" s="146" t="s">
        <v>391</v>
      </c>
      <c r="D117" s="68" t="s">
        <v>61</v>
      </c>
      <c r="E117" s="69">
        <v>0</v>
      </c>
      <c r="F117" s="69">
        <v>3.451</v>
      </c>
      <c r="G117" s="70"/>
      <c r="H117" s="69">
        <v>0</v>
      </c>
      <c r="I117" s="69">
        <v>113.847</v>
      </c>
      <c r="J117" s="70"/>
      <c r="K117" s="68"/>
      <c r="L117" s="145">
        <f t="shared" si="11"/>
        <v>0.0006030028841299505</v>
      </c>
      <c r="M117" s="86">
        <v>0.032645480524887784</v>
      </c>
      <c r="N117" s="72"/>
      <c r="O117" s="72"/>
      <c r="P117" s="72"/>
      <c r="Q117" s="72"/>
      <c r="R117" s="72"/>
      <c r="S117" s="72"/>
      <c r="T117" s="72"/>
      <c r="U117" s="72"/>
      <c r="V117" s="72"/>
      <c r="W117" s="72"/>
      <c r="X117" s="72"/>
      <c r="Y117" s="72"/>
      <c r="Z117" s="72"/>
    </row>
    <row r="118" spans="2:26" s="71" customFormat="1" ht="12.75">
      <c r="B118" s="68" t="s">
        <v>292</v>
      </c>
      <c r="C118" s="146" t="s">
        <v>392</v>
      </c>
      <c r="D118" s="68" t="s">
        <v>61</v>
      </c>
      <c r="E118" s="69">
        <v>0</v>
      </c>
      <c r="F118" s="69">
        <v>20</v>
      </c>
      <c r="G118" s="70"/>
      <c r="H118" s="69">
        <v>0</v>
      </c>
      <c r="I118" s="69">
        <v>81.225</v>
      </c>
      <c r="J118" s="70"/>
      <c r="K118" s="68"/>
      <c r="L118" s="145">
        <f t="shared" si="11"/>
        <v>0.00043021695137733295</v>
      </c>
      <c r="M118" s="86">
        <v>0.001492000562524164</v>
      </c>
      <c r="N118" s="72"/>
      <c r="O118" s="72"/>
      <c r="P118" s="72"/>
      <c r="Q118" s="72"/>
      <c r="R118" s="72"/>
      <c r="S118" s="72"/>
      <c r="T118" s="72"/>
      <c r="U118" s="72"/>
      <c r="V118" s="72"/>
      <c r="W118" s="72"/>
      <c r="X118" s="72"/>
      <c r="Y118" s="72"/>
      <c r="Z118" s="72"/>
    </row>
    <row r="119" spans="2:26" s="71" customFormat="1" ht="12.75">
      <c r="B119" s="68" t="s">
        <v>277</v>
      </c>
      <c r="C119" s="146" t="s">
        <v>393</v>
      </c>
      <c r="D119" s="68" t="s">
        <v>61</v>
      </c>
      <c r="E119" s="69">
        <v>40.56</v>
      </c>
      <c r="F119" s="69">
        <v>43.2</v>
      </c>
      <c r="G119" s="70">
        <f t="shared" si="12"/>
        <v>0.06508875739644972</v>
      </c>
      <c r="H119" s="69">
        <v>27.904</v>
      </c>
      <c r="I119" s="69">
        <v>42.816</v>
      </c>
      <c r="J119" s="70">
        <f t="shared" si="13"/>
        <v>0.5344036697247707</v>
      </c>
      <c r="K119" s="68"/>
      <c r="L119" s="145">
        <f t="shared" si="11"/>
        <v>0.0002267795505099648</v>
      </c>
      <c r="M119" s="86">
        <v>0.0002996148232278491</v>
      </c>
      <c r="N119" s="72"/>
      <c r="O119" s="72"/>
      <c r="P119" s="72"/>
      <c r="Q119" s="72"/>
      <c r="R119" s="72"/>
      <c r="S119" s="72"/>
      <c r="T119" s="72"/>
      <c r="U119" s="72"/>
      <c r="V119" s="72"/>
      <c r="W119" s="72"/>
      <c r="X119" s="72"/>
      <c r="Y119" s="72"/>
      <c r="Z119" s="72"/>
    </row>
    <row r="120" spans="2:26" s="71" customFormat="1" ht="12.75">
      <c r="B120" s="68" t="s">
        <v>87</v>
      </c>
      <c r="C120" s="146">
        <v>20059990</v>
      </c>
      <c r="D120" s="68" t="s">
        <v>61</v>
      </c>
      <c r="E120" s="69">
        <v>6.45</v>
      </c>
      <c r="F120" s="69">
        <v>15</v>
      </c>
      <c r="G120" s="70">
        <f t="shared" si="12"/>
        <v>1.3255813953488373</v>
      </c>
      <c r="H120" s="69">
        <v>13.76</v>
      </c>
      <c r="I120" s="69">
        <v>34.4</v>
      </c>
      <c r="J120" s="70">
        <f t="shared" si="13"/>
        <v>1.5</v>
      </c>
      <c r="K120" s="68"/>
      <c r="L120" s="145">
        <f t="shared" si="11"/>
        <v>0.0001822033010450016</v>
      </c>
      <c r="M120" s="86">
        <v>0.0030462321517583267</v>
      </c>
      <c r="N120" s="72"/>
      <c r="O120" s="72"/>
      <c r="P120" s="72"/>
      <c r="Q120" s="72"/>
      <c r="R120" s="72"/>
      <c r="S120" s="72"/>
      <c r="T120" s="72"/>
      <c r="U120" s="72"/>
      <c r="V120" s="72"/>
      <c r="W120" s="72"/>
      <c r="X120" s="72"/>
      <c r="Y120" s="72"/>
      <c r="Z120" s="72"/>
    </row>
    <row r="121" spans="2:26" s="71" customFormat="1" ht="12.75">
      <c r="B121" s="68" t="s">
        <v>175</v>
      </c>
      <c r="C121" s="91"/>
      <c r="D121" s="68"/>
      <c r="E121" s="69"/>
      <c r="F121" s="69"/>
      <c r="G121" s="70"/>
      <c r="H121" s="69">
        <f>+H122-SUM(H104:H120)</f>
        <v>5858.474999999977</v>
      </c>
      <c r="I121" s="69">
        <f>+I122-SUM(I104:I120)</f>
        <v>58.09900000001653</v>
      </c>
      <c r="J121" s="70">
        <f t="shared" si="13"/>
        <v>-0.9900829140689315</v>
      </c>
      <c r="K121" s="68"/>
      <c r="L121" s="145">
        <f t="shared" si="11"/>
        <v>0.0003077276042853651</v>
      </c>
      <c r="M121" s="86"/>
      <c r="N121" s="72"/>
      <c r="O121" s="72"/>
      <c r="P121" s="72"/>
      <c r="Q121" s="72"/>
      <c r="R121" s="72"/>
      <c r="S121" s="72"/>
      <c r="T121" s="72"/>
      <c r="U121" s="72"/>
      <c r="V121" s="72"/>
      <c r="W121" s="72"/>
      <c r="X121" s="72"/>
      <c r="Y121" s="72"/>
      <c r="Z121" s="72"/>
    </row>
    <row r="122" spans="2:26" s="73" customFormat="1" ht="12.75">
      <c r="B122" s="84" t="s">
        <v>178</v>
      </c>
      <c r="C122" s="84"/>
      <c r="D122" s="84"/>
      <c r="E122" s="113"/>
      <c r="F122" s="85"/>
      <c r="G122" s="85"/>
      <c r="H122" s="85">
        <f>+'Exportacion_regional '!C10</f>
        <v>166482.555</v>
      </c>
      <c r="I122" s="85">
        <f>+'Exportacion_regional '!D10</f>
        <v>188800.092</v>
      </c>
      <c r="J122" s="114">
        <f>+(I122-H122)/H122</f>
        <v>0.1340533066662751</v>
      </c>
      <c r="K122" s="85"/>
      <c r="L122" s="114">
        <f>SUM(L104:L121)</f>
        <v>1.0000000000000004</v>
      </c>
      <c r="M122" s="115"/>
      <c r="N122" s="72"/>
      <c r="O122" s="72"/>
      <c r="P122" s="72"/>
      <c r="Q122" s="72"/>
      <c r="R122" s="72"/>
      <c r="S122" s="72"/>
      <c r="T122" s="72"/>
      <c r="U122" s="72"/>
      <c r="V122" s="72"/>
      <c r="W122" s="72"/>
      <c r="X122" s="72"/>
      <c r="Y122" s="72"/>
      <c r="Z122" s="72"/>
    </row>
    <row r="123" spans="5:13" s="72" customFormat="1" ht="12.75">
      <c r="E123" s="116"/>
      <c r="F123" s="111"/>
      <c r="G123" s="111"/>
      <c r="H123" s="111"/>
      <c r="I123" s="116"/>
      <c r="J123" s="111"/>
      <c r="K123" s="111"/>
      <c r="L123" s="111"/>
      <c r="M123" s="112"/>
    </row>
    <row r="124" spans="2:13" s="72" customFormat="1" ht="21" customHeight="1">
      <c r="B124" s="249" t="s">
        <v>234</v>
      </c>
      <c r="C124" s="249"/>
      <c r="D124" s="249"/>
      <c r="E124" s="249"/>
      <c r="F124" s="249"/>
      <c r="G124" s="249"/>
      <c r="H124" s="249"/>
      <c r="I124" s="249"/>
      <c r="J124" s="249"/>
      <c r="K124" s="249"/>
      <c r="L124" s="249"/>
      <c r="M124" s="249"/>
    </row>
    <row r="125" spans="13:26" ht="12.75">
      <c r="M125" s="112"/>
      <c r="N125" s="72"/>
      <c r="O125" s="72"/>
      <c r="P125" s="72"/>
      <c r="Q125" s="72"/>
      <c r="R125" s="72"/>
      <c r="S125" s="72"/>
      <c r="T125" s="72"/>
      <c r="U125" s="72"/>
      <c r="V125" s="72"/>
      <c r="W125" s="72"/>
      <c r="X125" s="72"/>
      <c r="Y125" s="72"/>
      <c r="Z125" s="72"/>
    </row>
    <row r="126" spans="2:26" s="97" customFormat="1" ht="15.75" customHeight="1">
      <c r="B126" s="247" t="s">
        <v>143</v>
      </c>
      <c r="C126" s="247"/>
      <c r="D126" s="247"/>
      <c r="E126" s="247"/>
      <c r="F126" s="247"/>
      <c r="G126" s="247"/>
      <c r="H126" s="247"/>
      <c r="I126" s="247"/>
      <c r="J126" s="247"/>
      <c r="K126" s="247"/>
      <c r="L126" s="247"/>
      <c r="M126" s="247"/>
      <c r="N126" s="72"/>
      <c r="O126" s="72"/>
      <c r="P126" s="72"/>
      <c r="Q126" s="72"/>
      <c r="R126" s="72"/>
      <c r="S126" s="72"/>
      <c r="T126" s="72"/>
      <c r="U126" s="72"/>
      <c r="V126" s="72"/>
      <c r="W126" s="72"/>
      <c r="X126" s="72"/>
      <c r="Y126" s="72"/>
      <c r="Z126" s="72"/>
    </row>
    <row r="127" spans="2:26" s="97" customFormat="1" ht="15.75" customHeight="1">
      <c r="B127" s="244" t="s">
        <v>192</v>
      </c>
      <c r="C127" s="244"/>
      <c r="D127" s="244"/>
      <c r="E127" s="244"/>
      <c r="F127" s="244"/>
      <c r="G127" s="244"/>
      <c r="H127" s="244"/>
      <c r="I127" s="244"/>
      <c r="J127" s="244"/>
      <c r="K127" s="244"/>
      <c r="L127" s="244"/>
      <c r="M127" s="244"/>
      <c r="N127" s="72"/>
      <c r="O127" s="72"/>
      <c r="P127" s="72"/>
      <c r="Q127" s="72"/>
      <c r="R127" s="72"/>
      <c r="S127" s="72"/>
      <c r="T127" s="72"/>
      <c r="U127" s="72"/>
      <c r="V127" s="72"/>
      <c r="W127" s="72"/>
      <c r="X127" s="72"/>
      <c r="Y127" s="72"/>
      <c r="Z127" s="72"/>
    </row>
    <row r="128" spans="2:26" s="98" customFormat="1" ht="15.75" customHeight="1">
      <c r="B128" s="244" t="s">
        <v>37</v>
      </c>
      <c r="C128" s="244"/>
      <c r="D128" s="244"/>
      <c r="E128" s="244"/>
      <c r="F128" s="244"/>
      <c r="G128" s="244"/>
      <c r="H128" s="244"/>
      <c r="I128" s="244"/>
      <c r="J128" s="244"/>
      <c r="K128" s="244"/>
      <c r="L128" s="244"/>
      <c r="M128" s="244"/>
      <c r="N128" s="72"/>
      <c r="O128" s="72"/>
      <c r="P128" s="72"/>
      <c r="Q128" s="72"/>
      <c r="R128" s="72"/>
      <c r="S128" s="72"/>
      <c r="T128" s="72"/>
      <c r="U128" s="72"/>
      <c r="V128" s="72"/>
      <c r="W128" s="72"/>
      <c r="X128" s="72"/>
      <c r="Y128" s="72"/>
      <c r="Z128" s="72"/>
    </row>
    <row r="129" spans="2:26" s="98" customFormat="1" ht="15.75" customHeight="1">
      <c r="B129" s="99"/>
      <c r="C129" s="99"/>
      <c r="D129" s="99"/>
      <c r="E129" s="99"/>
      <c r="F129" s="99"/>
      <c r="G129" s="99"/>
      <c r="H129" s="99"/>
      <c r="I129" s="99"/>
      <c r="J129" s="99"/>
      <c r="K129" s="99"/>
      <c r="L129" s="99"/>
      <c r="M129" s="99"/>
      <c r="N129" s="72"/>
      <c r="O129" s="72"/>
      <c r="P129" s="72"/>
      <c r="Q129" s="72"/>
      <c r="R129" s="72"/>
      <c r="S129" s="72"/>
      <c r="T129" s="72"/>
      <c r="U129" s="72"/>
      <c r="V129" s="72"/>
      <c r="W129" s="72"/>
      <c r="X129" s="72"/>
      <c r="Y129" s="72"/>
      <c r="Z129" s="72"/>
    </row>
    <row r="130" spans="2:13" s="72" customFormat="1" ht="30.75" customHeight="1">
      <c r="B130" s="100" t="s">
        <v>255</v>
      </c>
      <c r="C130" s="100" t="s">
        <v>199</v>
      </c>
      <c r="D130" s="100" t="s">
        <v>59</v>
      </c>
      <c r="E130" s="245" t="s">
        <v>189</v>
      </c>
      <c r="F130" s="245"/>
      <c r="G130" s="245"/>
      <c r="H130" s="245" t="s">
        <v>190</v>
      </c>
      <c r="I130" s="245"/>
      <c r="J130" s="245"/>
      <c r="K130" s="245"/>
      <c r="L130" s="245"/>
      <c r="M130" s="245"/>
    </row>
    <row r="131" spans="2:13" s="72" customFormat="1" ht="15.75" customHeight="1">
      <c r="B131" s="102"/>
      <c r="C131" s="102"/>
      <c r="D131" s="102"/>
      <c r="E131" s="246" t="str">
        <f>+E102</f>
        <v>ene-nov</v>
      </c>
      <c r="F131" s="246"/>
      <c r="G131" s="102" t="s">
        <v>141</v>
      </c>
      <c r="H131" s="246" t="str">
        <f>+E131</f>
        <v>ene-nov</v>
      </c>
      <c r="I131" s="246"/>
      <c r="J131" s="102" t="s">
        <v>141</v>
      </c>
      <c r="K131" s="103"/>
      <c r="L131" s="143" t="s">
        <v>247</v>
      </c>
      <c r="M131" s="104" t="s">
        <v>191</v>
      </c>
    </row>
    <row r="132" spans="2:13" s="72" customFormat="1" ht="15.75" customHeight="1">
      <c r="B132" s="105"/>
      <c r="C132" s="105"/>
      <c r="D132" s="105"/>
      <c r="E132" s="106">
        <f>+E103</f>
        <v>2009</v>
      </c>
      <c r="F132" s="106">
        <f>+F103</f>
        <v>2010</v>
      </c>
      <c r="G132" s="107" t="str">
        <f>+G103</f>
        <v>10/09</v>
      </c>
      <c r="H132" s="106">
        <f>+E132</f>
        <v>2009</v>
      </c>
      <c r="I132" s="106">
        <f>+F132</f>
        <v>2010</v>
      </c>
      <c r="J132" s="107" t="str">
        <f>+G132</f>
        <v>10/09</v>
      </c>
      <c r="K132" s="105"/>
      <c r="L132" s="106">
        <v>2010</v>
      </c>
      <c r="M132" s="117" t="str">
        <f>+M103</f>
        <v>ene-nov</v>
      </c>
    </row>
    <row r="133" spans="1:26" s="71" customFormat="1" ht="15.75">
      <c r="A133" s="71">
        <v>1</v>
      </c>
      <c r="B133" s="68" t="s">
        <v>74</v>
      </c>
      <c r="C133" s="146" t="s">
        <v>363</v>
      </c>
      <c r="D133" s="68" t="s">
        <v>61</v>
      </c>
      <c r="E133" s="69">
        <v>182239.68</v>
      </c>
      <c r="F133" s="69">
        <v>184355.001</v>
      </c>
      <c r="G133" s="70">
        <f>+(F133-E133)/E133</f>
        <v>0.011607356861030465</v>
      </c>
      <c r="H133" s="69">
        <v>235555.869</v>
      </c>
      <c r="I133" s="69">
        <v>304214.515</v>
      </c>
      <c r="J133" s="70">
        <f>+(I133-H133)/H133</f>
        <v>0.29147499610803584</v>
      </c>
      <c r="K133" s="105"/>
      <c r="L133" s="70">
        <f aca="true" t="shared" si="14" ref="L133:L153">+I133/$I$154</f>
        <v>0.6398583971327988</v>
      </c>
      <c r="M133" s="86">
        <v>0.25130285308111694</v>
      </c>
      <c r="N133" s="72"/>
      <c r="O133" s="72"/>
      <c r="P133" s="72"/>
      <c r="Q133" s="72"/>
      <c r="R133" s="72"/>
      <c r="S133" s="72"/>
      <c r="T133" s="72"/>
      <c r="U133" s="72"/>
      <c r="V133" s="72"/>
      <c r="W133" s="72"/>
      <c r="X133" s="72"/>
      <c r="Y133" s="72"/>
      <c r="Z133" s="72"/>
    </row>
    <row r="134" spans="1:26" s="71" customFormat="1" ht="12.75">
      <c r="A134" s="71">
        <v>2</v>
      </c>
      <c r="B134" s="68" t="s">
        <v>64</v>
      </c>
      <c r="C134" s="146" t="s">
        <v>394</v>
      </c>
      <c r="D134" s="68" t="s">
        <v>61</v>
      </c>
      <c r="E134" s="69">
        <v>51882.94</v>
      </c>
      <c r="F134" s="69">
        <v>34506.463</v>
      </c>
      <c r="G134" s="70">
        <f>+(F134-E134)/E134</f>
        <v>-0.3349169688533456</v>
      </c>
      <c r="H134" s="69">
        <v>75390.621</v>
      </c>
      <c r="I134" s="69">
        <v>42149.399</v>
      </c>
      <c r="J134" s="70">
        <f aca="true" t="shared" si="15" ref="J134:J151">+(I134-H134)/H134</f>
        <v>-0.440919859248805</v>
      </c>
      <c r="K134" s="68">
        <v>2</v>
      </c>
      <c r="L134" s="70">
        <f t="shared" si="14"/>
        <v>0.08865338619444503</v>
      </c>
      <c r="M134" s="86">
        <v>0.3446896719950098</v>
      </c>
      <c r="N134" s="72"/>
      <c r="O134" s="72"/>
      <c r="P134" s="72"/>
      <c r="Q134" s="72"/>
      <c r="R134" s="72"/>
      <c r="S134" s="72"/>
      <c r="T134" s="72"/>
      <c r="U134" s="72"/>
      <c r="V134" s="72"/>
      <c r="W134" s="72"/>
      <c r="X134" s="72"/>
      <c r="Y134" s="72"/>
      <c r="Z134" s="72"/>
    </row>
    <row r="135" spans="1:26" s="71" customFormat="1" ht="12.75">
      <c r="A135" s="71">
        <v>3</v>
      </c>
      <c r="B135" s="68" t="s">
        <v>291</v>
      </c>
      <c r="C135" s="146" t="s">
        <v>386</v>
      </c>
      <c r="D135" s="68" t="s">
        <v>61</v>
      </c>
      <c r="E135" s="69">
        <v>19842.184</v>
      </c>
      <c r="F135" s="69">
        <v>21742.946</v>
      </c>
      <c r="G135" s="70">
        <f aca="true" t="shared" si="16" ref="G135:G151">+(F135-E135)/E135</f>
        <v>0.09579399122596578</v>
      </c>
      <c r="H135" s="69">
        <v>23116.168</v>
      </c>
      <c r="I135" s="69">
        <v>23149.629</v>
      </c>
      <c r="J135" s="70">
        <f t="shared" si="15"/>
        <v>0.0014475150033517376</v>
      </c>
      <c r="K135" s="68">
        <v>3</v>
      </c>
      <c r="L135" s="70">
        <f t="shared" si="14"/>
        <v>0.048690919649770674</v>
      </c>
      <c r="M135" s="86">
        <v>0.5527830685682869</v>
      </c>
      <c r="N135" s="72"/>
      <c r="O135" s="72"/>
      <c r="P135" s="72"/>
      <c r="Q135" s="72"/>
      <c r="R135" s="72"/>
      <c r="S135" s="72"/>
      <c r="T135" s="72"/>
      <c r="U135" s="72"/>
      <c r="V135" s="72"/>
      <c r="W135" s="72"/>
      <c r="X135" s="72"/>
      <c r="Y135" s="72"/>
      <c r="Z135" s="72"/>
    </row>
    <row r="136" spans="1:26" s="71" customFormat="1" ht="12.75">
      <c r="A136" s="71">
        <v>4</v>
      </c>
      <c r="B136" s="68" t="s">
        <v>91</v>
      </c>
      <c r="C136" s="146">
        <v>20096000</v>
      </c>
      <c r="D136" s="68" t="s">
        <v>61</v>
      </c>
      <c r="E136" s="69">
        <v>10708.416</v>
      </c>
      <c r="F136" s="69">
        <v>11165.572</v>
      </c>
      <c r="G136" s="70">
        <f t="shared" si="16"/>
        <v>0.04269128132489445</v>
      </c>
      <c r="H136" s="69">
        <v>16053.975</v>
      </c>
      <c r="I136" s="69">
        <v>20372.79</v>
      </c>
      <c r="J136" s="70">
        <f t="shared" si="15"/>
        <v>0.26901842067151593</v>
      </c>
      <c r="K136" s="68">
        <v>4</v>
      </c>
      <c r="L136" s="70">
        <f t="shared" si="14"/>
        <v>0.04285035759889074</v>
      </c>
      <c r="M136" s="86">
        <v>0.3293261324297185</v>
      </c>
      <c r="N136" s="72"/>
      <c r="O136" s="72"/>
      <c r="P136" s="72"/>
      <c r="Q136" s="72"/>
      <c r="R136" s="72"/>
      <c r="S136" s="72"/>
      <c r="T136" s="72"/>
      <c r="U136" s="72"/>
      <c r="V136" s="72"/>
      <c r="W136" s="72"/>
      <c r="X136" s="72"/>
      <c r="Y136" s="72"/>
      <c r="Z136" s="72"/>
    </row>
    <row r="137" spans="1:26" s="71" customFormat="1" ht="12.75">
      <c r="A137" s="71">
        <v>5</v>
      </c>
      <c r="B137" s="68" t="s">
        <v>298</v>
      </c>
      <c r="C137" s="146" t="s">
        <v>387</v>
      </c>
      <c r="D137" s="68" t="s">
        <v>61</v>
      </c>
      <c r="E137" s="69">
        <v>12314.848</v>
      </c>
      <c r="F137" s="69">
        <v>19466.481</v>
      </c>
      <c r="G137" s="70">
        <f t="shared" si="16"/>
        <v>0.5807325433492967</v>
      </c>
      <c r="H137" s="69">
        <v>11088.275</v>
      </c>
      <c r="I137" s="69">
        <v>17320.535</v>
      </c>
      <c r="J137" s="70">
        <f t="shared" si="15"/>
        <v>0.5620585708777966</v>
      </c>
      <c r="K137" s="68">
        <v>5</v>
      </c>
      <c r="L137" s="70">
        <f t="shared" si="14"/>
        <v>0.036430509446870214</v>
      </c>
      <c r="M137" s="86">
        <v>0.37974890164530994</v>
      </c>
      <c r="N137" s="72"/>
      <c r="O137" s="72"/>
      <c r="P137" s="72"/>
      <c r="Q137" s="72"/>
      <c r="R137" s="72"/>
      <c r="S137" s="72"/>
      <c r="T137" s="72"/>
      <c r="U137" s="72"/>
      <c r="V137" s="72"/>
      <c r="W137" s="72"/>
      <c r="X137" s="72"/>
      <c r="Y137" s="72"/>
      <c r="Z137" s="72"/>
    </row>
    <row r="138" spans="1:26" s="71" customFormat="1" ht="12.75">
      <c r="A138" s="71">
        <v>6</v>
      </c>
      <c r="B138" s="68" t="s">
        <v>89</v>
      </c>
      <c r="C138" s="146" t="s">
        <v>385</v>
      </c>
      <c r="D138" s="68" t="s">
        <v>61</v>
      </c>
      <c r="E138" s="69">
        <v>14286.447</v>
      </c>
      <c r="F138" s="69">
        <v>17857.509</v>
      </c>
      <c r="G138" s="70">
        <f t="shared" si="16"/>
        <v>0.24996151947366607</v>
      </c>
      <c r="H138" s="69">
        <v>14950.19</v>
      </c>
      <c r="I138" s="69">
        <v>12313.712</v>
      </c>
      <c r="J138" s="70">
        <f t="shared" si="15"/>
        <v>-0.17635080223060717</v>
      </c>
      <c r="K138" s="68">
        <v>6</v>
      </c>
      <c r="L138" s="70">
        <f t="shared" si="14"/>
        <v>0.025899592670898395</v>
      </c>
      <c r="M138" s="86">
        <v>0.35428755074804497</v>
      </c>
      <c r="N138" s="72"/>
      <c r="O138" s="72"/>
      <c r="P138" s="72"/>
      <c r="Q138" s="72"/>
      <c r="R138" s="72"/>
      <c r="S138" s="72"/>
      <c r="T138" s="72"/>
      <c r="U138" s="72"/>
      <c r="V138" s="72"/>
      <c r="W138" s="72"/>
      <c r="X138" s="72"/>
      <c r="Y138" s="72"/>
      <c r="Z138" s="72"/>
    </row>
    <row r="139" spans="1:26" s="71" customFormat="1" ht="12.75">
      <c r="A139" s="71">
        <v>7</v>
      </c>
      <c r="B139" s="68" t="s">
        <v>87</v>
      </c>
      <c r="C139" s="146">
        <v>20059990</v>
      </c>
      <c r="D139" s="68" t="s">
        <v>61</v>
      </c>
      <c r="E139" s="69">
        <v>2755.89</v>
      </c>
      <c r="F139" s="69">
        <v>2282.7</v>
      </c>
      <c r="G139" s="70">
        <f t="shared" si="16"/>
        <v>-0.171701337861816</v>
      </c>
      <c r="H139" s="69">
        <v>5594.41</v>
      </c>
      <c r="I139" s="69">
        <v>5253.266</v>
      </c>
      <c r="J139" s="70">
        <f t="shared" si="15"/>
        <v>-0.060979441978689486</v>
      </c>
      <c r="K139" s="68">
        <v>7</v>
      </c>
      <c r="L139" s="70">
        <f t="shared" si="14"/>
        <v>0.011049263584521038</v>
      </c>
      <c r="M139" s="86">
        <v>0.46519383113194357</v>
      </c>
      <c r="N139" s="72"/>
      <c r="O139" s="72"/>
      <c r="P139" s="72"/>
      <c r="Q139" s="72"/>
      <c r="R139" s="72"/>
      <c r="S139" s="72"/>
      <c r="T139" s="72"/>
      <c r="U139" s="72"/>
      <c r="V139" s="72"/>
      <c r="W139" s="72"/>
      <c r="X139" s="72"/>
      <c r="Y139" s="72"/>
      <c r="Z139" s="72"/>
    </row>
    <row r="140" spans="1:26" s="71" customFormat="1" ht="12.75">
      <c r="A140" s="71">
        <v>8</v>
      </c>
      <c r="B140" s="68" t="s">
        <v>62</v>
      </c>
      <c r="C140" s="146" t="s">
        <v>383</v>
      </c>
      <c r="D140" s="68" t="s">
        <v>61</v>
      </c>
      <c r="E140" s="69">
        <v>1297.136</v>
      </c>
      <c r="F140" s="69">
        <v>1669.174</v>
      </c>
      <c r="G140" s="70">
        <f t="shared" si="16"/>
        <v>0.28681495232573917</v>
      </c>
      <c r="H140" s="69">
        <v>5076.263</v>
      </c>
      <c r="I140" s="69">
        <v>5193.713</v>
      </c>
      <c r="J140" s="70">
        <f t="shared" si="15"/>
        <v>0.02313709908253371</v>
      </c>
      <c r="K140" s="68">
        <v>8</v>
      </c>
      <c r="L140" s="70">
        <f t="shared" si="14"/>
        <v>0.01092400497506761</v>
      </c>
      <c r="M140" s="86">
        <v>0.02084479286702341</v>
      </c>
      <c r="N140" s="72"/>
      <c r="O140" s="72"/>
      <c r="P140" s="72"/>
      <c r="Q140" s="72"/>
      <c r="R140" s="72"/>
      <c r="S140" s="72"/>
      <c r="T140" s="72"/>
      <c r="U140" s="72"/>
      <c r="V140" s="72"/>
      <c r="W140" s="72"/>
      <c r="X140" s="72"/>
      <c r="Y140" s="72"/>
      <c r="Z140" s="72"/>
    </row>
    <row r="141" spans="1:26" s="71" customFormat="1" ht="12.75">
      <c r="A141" s="71">
        <v>9</v>
      </c>
      <c r="B141" s="68" t="s">
        <v>80</v>
      </c>
      <c r="C141" s="146">
        <v>22042110</v>
      </c>
      <c r="D141" s="68" t="s">
        <v>81</v>
      </c>
      <c r="E141" s="69">
        <v>1090.494</v>
      </c>
      <c r="F141" s="69">
        <v>1697.544</v>
      </c>
      <c r="G141" s="70">
        <f t="shared" si="16"/>
        <v>0.5566743145766967</v>
      </c>
      <c r="H141" s="69">
        <v>3752.811</v>
      </c>
      <c r="I141" s="69">
        <v>5162.671</v>
      </c>
      <c r="J141" s="70">
        <f t="shared" si="15"/>
        <v>0.3756810561469789</v>
      </c>
      <c r="K141" s="68">
        <v>9</v>
      </c>
      <c r="L141" s="70">
        <f t="shared" si="14"/>
        <v>0.01085871392751915</v>
      </c>
      <c r="M141" s="86">
        <v>0.004742435905667389</v>
      </c>
      <c r="N141" s="72"/>
      <c r="O141" s="72"/>
      <c r="P141" s="72"/>
      <c r="Q141" s="72"/>
      <c r="R141" s="72"/>
      <c r="S141" s="72"/>
      <c r="T141" s="72"/>
      <c r="U141" s="72"/>
      <c r="V141" s="72"/>
      <c r="W141" s="72"/>
      <c r="X141" s="72"/>
      <c r="Y141" s="72"/>
      <c r="Z141" s="72"/>
    </row>
    <row r="142" spans="1:13" s="72" customFormat="1" ht="12.75">
      <c r="A142" s="71">
        <v>10</v>
      </c>
      <c r="B142" s="68" t="s">
        <v>95</v>
      </c>
      <c r="C142" s="146" t="s">
        <v>395</v>
      </c>
      <c r="D142" s="68" t="s">
        <v>61</v>
      </c>
      <c r="E142" s="69">
        <v>908.07</v>
      </c>
      <c r="F142" s="69">
        <v>1839.712</v>
      </c>
      <c r="G142" s="70">
        <f t="shared" si="16"/>
        <v>1.0259583512284294</v>
      </c>
      <c r="H142" s="69">
        <v>1222.725</v>
      </c>
      <c r="I142" s="69">
        <v>3707.696</v>
      </c>
      <c r="J142" s="70">
        <f t="shared" si="15"/>
        <v>2.0323220675131366</v>
      </c>
      <c r="K142" s="68">
        <v>10</v>
      </c>
      <c r="L142" s="70">
        <f t="shared" si="14"/>
        <v>0.0077984458421245595</v>
      </c>
      <c r="M142" s="86">
        <v>0.028691714151813062</v>
      </c>
    </row>
    <row r="143" spans="1:13" s="72" customFormat="1" ht="12.75">
      <c r="A143" s="71">
        <v>11</v>
      </c>
      <c r="B143" s="68" t="s">
        <v>79</v>
      </c>
      <c r="C143" s="146" t="s">
        <v>364</v>
      </c>
      <c r="D143" s="68" t="s">
        <v>61</v>
      </c>
      <c r="E143" s="69">
        <v>1306.337</v>
      </c>
      <c r="F143" s="69">
        <v>1935.171</v>
      </c>
      <c r="G143" s="70">
        <f t="shared" si="16"/>
        <v>0.48137195838439856</v>
      </c>
      <c r="H143" s="69">
        <v>1453.425</v>
      </c>
      <c r="I143" s="69">
        <v>3699.906</v>
      </c>
      <c r="J143" s="70">
        <f t="shared" si="15"/>
        <v>1.5456463181794726</v>
      </c>
      <c r="K143" s="68">
        <v>12</v>
      </c>
      <c r="L143" s="70">
        <f t="shared" si="14"/>
        <v>0.007782061032498811</v>
      </c>
      <c r="M143" s="86">
        <v>0.035520909564221964</v>
      </c>
    </row>
    <row r="144" spans="1:13" s="72" customFormat="1" ht="12.75">
      <c r="A144" s="71">
        <v>12</v>
      </c>
      <c r="B144" s="68" t="s">
        <v>68</v>
      </c>
      <c r="C144" s="146" t="s">
        <v>362</v>
      </c>
      <c r="D144" s="68" t="s">
        <v>61</v>
      </c>
      <c r="E144" s="69">
        <v>2181.536</v>
      </c>
      <c r="F144" s="69">
        <v>4096.511</v>
      </c>
      <c r="G144" s="70">
        <f t="shared" si="16"/>
        <v>0.8778104051457323</v>
      </c>
      <c r="H144" s="69">
        <v>1098.829</v>
      </c>
      <c r="I144" s="69">
        <v>3618.187</v>
      </c>
      <c r="J144" s="70">
        <f t="shared" si="15"/>
        <v>2.292766208390933</v>
      </c>
      <c r="K144" s="68">
        <v>13</v>
      </c>
      <c r="L144" s="70">
        <f t="shared" si="14"/>
        <v>0.007610180383229675</v>
      </c>
      <c r="M144" s="86">
        <v>0.006190151276877691</v>
      </c>
    </row>
    <row r="145" spans="1:13" s="72" customFormat="1" ht="12.75">
      <c r="A145" s="71">
        <v>13</v>
      </c>
      <c r="B145" s="68" t="s">
        <v>88</v>
      </c>
      <c r="C145" s="146" t="s">
        <v>384</v>
      </c>
      <c r="D145" s="68" t="s">
        <v>61</v>
      </c>
      <c r="E145" s="69">
        <v>579</v>
      </c>
      <c r="F145" s="69">
        <v>1039.359</v>
      </c>
      <c r="G145" s="70">
        <f t="shared" si="16"/>
        <v>0.7950932642487045</v>
      </c>
      <c r="H145" s="69">
        <v>1526.501</v>
      </c>
      <c r="I145" s="69">
        <v>2912.705</v>
      </c>
      <c r="J145" s="70">
        <f t="shared" si="15"/>
        <v>0.9080924283705022</v>
      </c>
      <c r="K145" s="68">
        <v>14</v>
      </c>
      <c r="L145" s="70">
        <f t="shared" si="14"/>
        <v>0.0061263307985836525</v>
      </c>
      <c r="M145" s="86">
        <v>0.21217247428359223</v>
      </c>
    </row>
    <row r="146" spans="1:13" s="72" customFormat="1" ht="12.75">
      <c r="A146" s="71">
        <v>14</v>
      </c>
      <c r="B146" s="68" t="s">
        <v>90</v>
      </c>
      <c r="C146" s="146">
        <v>22042990</v>
      </c>
      <c r="D146" s="68" t="s">
        <v>81</v>
      </c>
      <c r="E146" s="69">
        <v>12414.239</v>
      </c>
      <c r="F146" s="69">
        <v>5088</v>
      </c>
      <c r="G146" s="70">
        <f t="shared" si="16"/>
        <v>-0.5901480549875027</v>
      </c>
      <c r="H146" s="69">
        <v>3954.294</v>
      </c>
      <c r="I146" s="69">
        <v>2561.28</v>
      </c>
      <c r="J146" s="70">
        <f t="shared" si="15"/>
        <v>-0.35227881386664717</v>
      </c>
      <c r="K146" s="68">
        <v>15</v>
      </c>
      <c r="L146" s="70">
        <f t="shared" si="14"/>
        <v>0.005387173966397675</v>
      </c>
      <c r="M146" s="86">
        <v>0.011875486492239185</v>
      </c>
    </row>
    <row r="147" spans="1:13" s="72" customFormat="1" ht="12.75">
      <c r="A147" s="71">
        <v>15</v>
      </c>
      <c r="B147" s="68" t="s">
        <v>85</v>
      </c>
      <c r="C147" s="146" t="s">
        <v>389</v>
      </c>
      <c r="D147" s="68" t="s">
        <v>61</v>
      </c>
      <c r="E147" s="69">
        <v>369.382</v>
      </c>
      <c r="F147" s="69">
        <v>1874.119</v>
      </c>
      <c r="G147" s="70">
        <f t="shared" si="16"/>
        <v>4.0736608714014215</v>
      </c>
      <c r="H147" s="69">
        <v>396.677</v>
      </c>
      <c r="I147" s="69">
        <v>2551.858</v>
      </c>
      <c r="J147" s="70">
        <f t="shared" si="15"/>
        <v>5.433087877542686</v>
      </c>
      <c r="K147" s="68">
        <v>16</v>
      </c>
      <c r="L147" s="70">
        <f t="shared" si="14"/>
        <v>0.005367356549671898</v>
      </c>
      <c r="M147" s="86">
        <v>0.036196446207641064</v>
      </c>
    </row>
    <row r="148" spans="1:13" s="72" customFormat="1" ht="12.75">
      <c r="A148" s="71">
        <v>16</v>
      </c>
      <c r="B148" s="68" t="s">
        <v>277</v>
      </c>
      <c r="C148" s="146" t="s">
        <v>393</v>
      </c>
      <c r="D148" s="68" t="s">
        <v>61</v>
      </c>
      <c r="E148" s="69">
        <v>6228.022</v>
      </c>
      <c r="F148" s="69">
        <v>3153.564</v>
      </c>
      <c r="G148" s="70">
        <f t="shared" si="16"/>
        <v>-0.4936491874948419</v>
      </c>
      <c r="H148" s="69">
        <v>4892.125</v>
      </c>
      <c r="I148" s="69">
        <v>2372.937</v>
      </c>
      <c r="J148" s="70">
        <f t="shared" si="15"/>
        <v>-0.5149475943480594</v>
      </c>
      <c r="K148" s="68">
        <v>17</v>
      </c>
      <c r="L148" s="70">
        <f t="shared" si="14"/>
        <v>0.00499102965326001</v>
      </c>
      <c r="M148" s="86">
        <v>0.01660517329469877</v>
      </c>
    </row>
    <row r="149" spans="1:13" s="72" customFormat="1" ht="12.75">
      <c r="A149" s="71">
        <v>17</v>
      </c>
      <c r="B149" s="68" t="s">
        <v>273</v>
      </c>
      <c r="C149" s="146" t="s">
        <v>382</v>
      </c>
      <c r="D149" s="68" t="s">
        <v>61</v>
      </c>
      <c r="E149" s="69">
        <v>648.714</v>
      </c>
      <c r="F149" s="69">
        <v>692.84</v>
      </c>
      <c r="G149" s="70">
        <f t="shared" si="16"/>
        <v>0.06802073024476113</v>
      </c>
      <c r="H149" s="69">
        <v>1825.448</v>
      </c>
      <c r="I149" s="69">
        <v>2251.769</v>
      </c>
      <c r="J149" s="70">
        <f t="shared" si="15"/>
        <v>0.233543217884048</v>
      </c>
      <c r="K149" s="68">
        <v>18</v>
      </c>
      <c r="L149" s="70">
        <f t="shared" si="14"/>
        <v>0.004736175402588285</v>
      </c>
      <c r="M149" s="86">
        <v>0.5147864251616474</v>
      </c>
    </row>
    <row r="150" spans="1:13" s="72" customFormat="1" ht="12.75">
      <c r="A150" s="71">
        <v>18</v>
      </c>
      <c r="B150" s="68" t="s">
        <v>92</v>
      </c>
      <c r="C150" s="146" t="s">
        <v>396</v>
      </c>
      <c r="D150" s="68" t="s">
        <v>61</v>
      </c>
      <c r="E150" s="69">
        <v>1264.44</v>
      </c>
      <c r="F150" s="69">
        <v>613.668</v>
      </c>
      <c r="G150" s="70">
        <f t="shared" si="16"/>
        <v>-0.5146721078105723</v>
      </c>
      <c r="H150" s="69">
        <v>3519.848</v>
      </c>
      <c r="I150" s="69">
        <v>2132.576</v>
      </c>
      <c r="J150" s="70">
        <f t="shared" si="15"/>
        <v>-0.3941283828165307</v>
      </c>
      <c r="K150" s="68">
        <v>19</v>
      </c>
      <c r="L150" s="70">
        <f t="shared" si="14"/>
        <v>0.004485475195435285</v>
      </c>
      <c r="M150" s="86">
        <v>0.21097347458011098</v>
      </c>
    </row>
    <row r="151" spans="1:13" s="72" customFormat="1" ht="12.75">
      <c r="A151" s="71">
        <v>19</v>
      </c>
      <c r="B151" s="68" t="s">
        <v>258</v>
      </c>
      <c r="C151" s="146" t="s">
        <v>370</v>
      </c>
      <c r="D151" s="68" t="s">
        <v>61</v>
      </c>
      <c r="E151" s="69">
        <v>1058.494</v>
      </c>
      <c r="F151" s="69">
        <v>1233.024</v>
      </c>
      <c r="G151" s="70">
        <f t="shared" si="16"/>
        <v>0.16488520482874724</v>
      </c>
      <c r="H151" s="69">
        <v>893.657</v>
      </c>
      <c r="I151" s="69">
        <v>1384.578</v>
      </c>
      <c r="J151" s="70">
        <f t="shared" si="15"/>
        <v>0.5493393997920901</v>
      </c>
      <c r="K151" s="68">
        <v>20</v>
      </c>
      <c r="L151" s="70">
        <f t="shared" si="14"/>
        <v>0.0029122011478819026</v>
      </c>
      <c r="M151" s="86">
        <v>0.01377898183847399</v>
      </c>
    </row>
    <row r="152" spans="1:13" s="72" customFormat="1" ht="12.75">
      <c r="A152" s="71">
        <v>20</v>
      </c>
      <c r="B152" s="64" t="s">
        <v>337</v>
      </c>
      <c r="C152" s="147">
        <v>22082010</v>
      </c>
      <c r="D152" s="109" t="s">
        <v>81</v>
      </c>
      <c r="E152" s="110">
        <v>218.377</v>
      </c>
      <c r="F152" s="90">
        <v>290.267</v>
      </c>
      <c r="G152" s="70"/>
      <c r="H152" s="111">
        <v>835.73</v>
      </c>
      <c r="I152" s="110">
        <v>1348.997</v>
      </c>
      <c r="J152" s="70"/>
      <c r="K152" s="90"/>
      <c r="L152" s="70">
        <f t="shared" si="14"/>
        <v>0.00283736316183649</v>
      </c>
      <c r="M152" s="86">
        <v>0.8361828076961222</v>
      </c>
    </row>
    <row r="153" spans="1:13" s="72" customFormat="1" ht="12.75">
      <c r="A153" s="71"/>
      <c r="B153" s="64" t="s">
        <v>175</v>
      </c>
      <c r="C153" s="147"/>
      <c r="D153" s="109"/>
      <c r="E153" s="110"/>
      <c r="F153" s="90"/>
      <c r="G153" s="70"/>
      <c r="H153" s="111">
        <f>+H154-SUM(H133:H152)</f>
        <v>11470.653000000108</v>
      </c>
      <c r="I153" s="111">
        <f>+I154-SUM(I133:I152)</f>
        <v>11767.654000000155</v>
      </c>
      <c r="J153" s="70">
        <f>+(I153-H153)/H153</f>
        <v>0.025892248680179298</v>
      </c>
      <c r="K153" s="90"/>
      <c r="L153" s="70">
        <f t="shared" si="14"/>
        <v>0.024751061685710386</v>
      </c>
      <c r="M153" s="86"/>
    </row>
    <row r="154" spans="2:26" s="73" customFormat="1" ht="12.75">
      <c r="B154" s="84" t="s">
        <v>178</v>
      </c>
      <c r="C154" s="84"/>
      <c r="D154" s="84"/>
      <c r="E154" s="113"/>
      <c r="F154" s="85"/>
      <c r="G154" s="85"/>
      <c r="H154" s="85">
        <f>+'Exportacion_regional '!C11</f>
        <v>423668.494</v>
      </c>
      <c r="I154" s="85">
        <f>+'Exportacion_regional '!D11</f>
        <v>475440.373</v>
      </c>
      <c r="J154" s="114">
        <f>+(I154-H154)/H154</f>
        <v>0.12219902998026569</v>
      </c>
      <c r="K154" s="85"/>
      <c r="L154" s="114">
        <f>SUM(L133:L153)</f>
        <v>1.0000000000000002</v>
      </c>
      <c r="M154" s="115"/>
      <c r="N154" s="72"/>
      <c r="O154" s="72"/>
      <c r="P154" s="72"/>
      <c r="Q154" s="72"/>
      <c r="R154" s="72"/>
      <c r="S154" s="72"/>
      <c r="T154" s="72"/>
      <c r="U154" s="72"/>
      <c r="V154" s="72"/>
      <c r="W154" s="72"/>
      <c r="X154" s="72"/>
      <c r="Y154" s="72"/>
      <c r="Z154" s="72"/>
    </row>
    <row r="155" spans="5:13" s="72" customFormat="1" ht="12.75">
      <c r="E155" s="116"/>
      <c r="F155" s="111"/>
      <c r="G155" s="111"/>
      <c r="H155" s="111"/>
      <c r="I155" s="116"/>
      <c r="J155" s="111"/>
      <c r="K155" s="111"/>
      <c r="L155" s="111"/>
      <c r="M155" s="112"/>
    </row>
    <row r="156" spans="2:13" s="72" customFormat="1" ht="21" customHeight="1">
      <c r="B156" s="249" t="s">
        <v>234</v>
      </c>
      <c r="C156" s="249"/>
      <c r="D156" s="249"/>
      <c r="E156" s="249"/>
      <c r="F156" s="249"/>
      <c r="G156" s="249"/>
      <c r="H156" s="249"/>
      <c r="I156" s="249"/>
      <c r="J156" s="249"/>
      <c r="K156" s="249"/>
      <c r="L156" s="249"/>
      <c r="M156" s="249"/>
    </row>
    <row r="157" spans="13:26" ht="12.75">
      <c r="M157" s="112"/>
      <c r="N157" s="72"/>
      <c r="O157" s="72"/>
      <c r="P157" s="72"/>
      <c r="Q157" s="72"/>
      <c r="R157" s="72"/>
      <c r="S157" s="72"/>
      <c r="T157" s="72"/>
      <c r="U157" s="72"/>
      <c r="V157" s="72"/>
      <c r="W157" s="72"/>
      <c r="X157" s="72"/>
      <c r="Y157" s="72"/>
      <c r="Z157" s="72"/>
    </row>
    <row r="158" spans="2:26" s="97" customFormat="1" ht="15.75" customHeight="1">
      <c r="B158" s="247" t="s">
        <v>162</v>
      </c>
      <c r="C158" s="247"/>
      <c r="D158" s="247"/>
      <c r="E158" s="247"/>
      <c r="F158" s="247"/>
      <c r="G158" s="247"/>
      <c r="H158" s="247"/>
      <c r="I158" s="247"/>
      <c r="J158" s="247"/>
      <c r="K158" s="247"/>
      <c r="L158" s="247"/>
      <c r="M158" s="247"/>
      <c r="N158" s="72"/>
      <c r="O158" s="72"/>
      <c r="P158" s="72"/>
      <c r="Q158" s="72"/>
      <c r="R158" s="72"/>
      <c r="S158" s="72"/>
      <c r="T158" s="72"/>
      <c r="U158" s="72"/>
      <c r="V158" s="72"/>
      <c r="W158" s="72"/>
      <c r="X158" s="72"/>
      <c r="Y158" s="72"/>
      <c r="Z158" s="72"/>
    </row>
    <row r="159" spans="2:26" s="97" customFormat="1" ht="15.75" customHeight="1">
      <c r="B159" s="244" t="s">
        <v>52</v>
      </c>
      <c r="C159" s="244"/>
      <c r="D159" s="244"/>
      <c r="E159" s="244"/>
      <c r="F159" s="244"/>
      <c r="G159" s="244"/>
      <c r="H159" s="244"/>
      <c r="I159" s="244"/>
      <c r="J159" s="244"/>
      <c r="K159" s="244"/>
      <c r="L159" s="244"/>
      <c r="M159" s="244"/>
      <c r="N159" s="72"/>
      <c r="O159" s="72"/>
      <c r="P159" s="72"/>
      <c r="Q159" s="72"/>
      <c r="R159" s="72"/>
      <c r="S159" s="72"/>
      <c r="T159" s="72"/>
      <c r="U159" s="72"/>
      <c r="V159" s="72"/>
      <c r="W159" s="72"/>
      <c r="X159" s="72"/>
      <c r="Y159" s="72"/>
      <c r="Z159" s="72"/>
    </row>
    <row r="160" spans="2:26" s="98" customFormat="1" ht="15.75" customHeight="1">
      <c r="B160" s="244" t="s">
        <v>56</v>
      </c>
      <c r="C160" s="244"/>
      <c r="D160" s="244"/>
      <c r="E160" s="244"/>
      <c r="F160" s="244"/>
      <c r="G160" s="244"/>
      <c r="H160" s="244"/>
      <c r="I160" s="244"/>
      <c r="J160" s="244"/>
      <c r="K160" s="244"/>
      <c r="L160" s="244"/>
      <c r="M160" s="244"/>
      <c r="N160" s="72"/>
      <c r="O160" s="72"/>
      <c r="P160" s="72"/>
      <c r="Q160" s="72"/>
      <c r="R160" s="72"/>
      <c r="S160" s="72"/>
      <c r="T160" s="72"/>
      <c r="U160" s="72"/>
      <c r="V160" s="72"/>
      <c r="W160" s="72"/>
      <c r="X160" s="72"/>
      <c r="Y160" s="72"/>
      <c r="Z160" s="72"/>
    </row>
    <row r="161" spans="2:26" s="98" customFormat="1" ht="15.75" customHeight="1">
      <c r="B161" s="99"/>
      <c r="C161" s="99"/>
      <c r="D161" s="99"/>
      <c r="E161" s="99"/>
      <c r="F161" s="99"/>
      <c r="G161" s="99"/>
      <c r="H161" s="99"/>
      <c r="I161" s="99"/>
      <c r="J161" s="99"/>
      <c r="K161" s="99"/>
      <c r="L161" s="99"/>
      <c r="M161" s="99"/>
      <c r="N161" s="72"/>
      <c r="O161" s="72"/>
      <c r="P161" s="72"/>
      <c r="Q161" s="72"/>
      <c r="R161" s="72"/>
      <c r="S161" s="72"/>
      <c r="T161" s="72"/>
      <c r="U161" s="72"/>
      <c r="V161" s="72"/>
      <c r="W161" s="72"/>
      <c r="X161" s="72"/>
      <c r="Y161" s="72"/>
      <c r="Z161" s="72"/>
    </row>
    <row r="162" spans="2:13" s="72" customFormat="1" ht="30.75" customHeight="1">
      <c r="B162" s="100" t="s">
        <v>255</v>
      </c>
      <c r="C162" s="100" t="s">
        <v>199</v>
      </c>
      <c r="D162" s="100" t="s">
        <v>59</v>
      </c>
      <c r="E162" s="245" t="s">
        <v>189</v>
      </c>
      <c r="F162" s="245"/>
      <c r="G162" s="245"/>
      <c r="H162" s="245" t="s">
        <v>190</v>
      </c>
      <c r="I162" s="245"/>
      <c r="J162" s="245"/>
      <c r="K162" s="245"/>
      <c r="L162" s="245"/>
      <c r="M162" s="245"/>
    </row>
    <row r="163" spans="2:13" s="72" customFormat="1" ht="15.75" customHeight="1">
      <c r="B163" s="102"/>
      <c r="C163" s="102"/>
      <c r="D163" s="102"/>
      <c r="E163" s="246" t="str">
        <f>+E131</f>
        <v>ene-nov</v>
      </c>
      <c r="F163" s="246"/>
      <c r="G163" s="102" t="s">
        <v>141</v>
      </c>
      <c r="H163" s="246" t="str">
        <f>+E163</f>
        <v>ene-nov</v>
      </c>
      <c r="I163" s="246"/>
      <c r="J163" s="102" t="s">
        <v>141</v>
      </c>
      <c r="K163" s="103"/>
      <c r="L163" s="143" t="s">
        <v>247</v>
      </c>
      <c r="M163" s="104" t="s">
        <v>191</v>
      </c>
    </row>
    <row r="164" spans="2:13" s="72" customFormat="1" ht="15.75">
      <c r="B164" s="105"/>
      <c r="C164" s="105"/>
      <c r="D164" s="105"/>
      <c r="E164" s="106">
        <f aca="true" t="shared" si="17" ref="E164:J164">+E132</f>
        <v>2009</v>
      </c>
      <c r="F164" s="106">
        <f t="shared" si="17"/>
        <v>2010</v>
      </c>
      <c r="G164" s="107" t="str">
        <f t="shared" si="17"/>
        <v>10/09</v>
      </c>
      <c r="H164" s="106">
        <f t="shared" si="17"/>
        <v>2009</v>
      </c>
      <c r="I164" s="106">
        <f t="shared" si="17"/>
        <v>2010</v>
      </c>
      <c r="J164" s="107" t="str">
        <f t="shared" si="17"/>
        <v>10/09</v>
      </c>
      <c r="K164" s="105"/>
      <c r="L164" s="106">
        <v>2010</v>
      </c>
      <c r="M164" s="117" t="str">
        <f>+M132</f>
        <v>ene-nov</v>
      </c>
    </row>
    <row r="165" spans="1:26" s="71" customFormat="1" ht="12.75">
      <c r="A165" s="71">
        <v>1</v>
      </c>
      <c r="B165" s="68" t="s">
        <v>74</v>
      </c>
      <c r="C165" s="146" t="s">
        <v>363</v>
      </c>
      <c r="D165" s="68" t="s">
        <v>61</v>
      </c>
      <c r="E165" s="156">
        <v>261065.986</v>
      </c>
      <c r="F165" s="156">
        <v>226362.535</v>
      </c>
      <c r="G165" s="70">
        <f aca="true" t="shared" si="18" ref="G165:G184">+(F165-E165)/E165</f>
        <v>-0.13292980648961294</v>
      </c>
      <c r="H165" s="69">
        <v>332479.49</v>
      </c>
      <c r="I165" s="69">
        <v>363461.504</v>
      </c>
      <c r="J165" s="70">
        <f aca="true" t="shared" si="19" ref="J165:J185">+(I165-H165)/H165</f>
        <v>0.09318473750065012</v>
      </c>
      <c r="K165" s="68">
        <v>1</v>
      </c>
      <c r="L165" s="145">
        <f aca="true" t="shared" si="20" ref="L165:L185">+I165/$I$186</f>
        <v>0.32525261589884386</v>
      </c>
      <c r="M165" s="86">
        <v>0.30024508508528525</v>
      </c>
      <c r="N165" s="72"/>
      <c r="O165" s="72"/>
      <c r="P165" s="72"/>
      <c r="Q165" s="72"/>
      <c r="R165" s="72"/>
      <c r="S165" s="72"/>
      <c r="T165" s="72"/>
      <c r="U165" s="72"/>
      <c r="V165" s="72"/>
      <c r="W165" s="72"/>
      <c r="X165" s="72"/>
      <c r="Y165" s="72"/>
      <c r="Z165" s="72"/>
    </row>
    <row r="166" spans="1:26" s="71" customFormat="1" ht="12.75">
      <c r="A166" s="71">
        <v>2</v>
      </c>
      <c r="B166" s="68" t="s">
        <v>95</v>
      </c>
      <c r="C166" s="146" t="s">
        <v>395</v>
      </c>
      <c r="D166" s="68" t="s">
        <v>61</v>
      </c>
      <c r="E166" s="156">
        <v>63831.862</v>
      </c>
      <c r="F166" s="156">
        <v>49726.21</v>
      </c>
      <c r="G166" s="70">
        <f t="shared" si="18"/>
        <v>-0.22098136507438873</v>
      </c>
      <c r="H166" s="69">
        <v>91267.78</v>
      </c>
      <c r="I166" s="69">
        <v>108560.194</v>
      </c>
      <c r="J166" s="70">
        <f t="shared" si="19"/>
        <v>0.18946898894659214</v>
      </c>
      <c r="K166" s="68">
        <v>2</v>
      </c>
      <c r="L166" s="145">
        <f t="shared" si="20"/>
        <v>0.09714780435450455</v>
      </c>
      <c r="M166" s="86">
        <v>0.8400845308011692</v>
      </c>
      <c r="N166" s="72"/>
      <c r="O166" s="72"/>
      <c r="P166" s="72"/>
      <c r="Q166" s="72"/>
      <c r="R166" s="72"/>
      <c r="S166" s="72"/>
      <c r="T166" s="72"/>
      <c r="U166" s="72"/>
      <c r="V166" s="72"/>
      <c r="W166" s="72"/>
      <c r="X166" s="72"/>
      <c r="Y166" s="72"/>
      <c r="Z166" s="72"/>
    </row>
    <row r="167" spans="1:26" s="71" customFormat="1" ht="12.75">
      <c r="A167" s="71">
        <v>3</v>
      </c>
      <c r="B167" s="68" t="s">
        <v>68</v>
      </c>
      <c r="C167" s="146" t="s">
        <v>362</v>
      </c>
      <c r="D167" s="68" t="s">
        <v>61</v>
      </c>
      <c r="E167" s="156">
        <v>116636.679</v>
      </c>
      <c r="F167" s="156">
        <v>118167.768</v>
      </c>
      <c r="G167" s="70">
        <f t="shared" si="18"/>
        <v>0.013126994125064146</v>
      </c>
      <c r="H167" s="69">
        <v>95598.21</v>
      </c>
      <c r="I167" s="69">
        <v>87893.085</v>
      </c>
      <c r="J167" s="70">
        <f t="shared" si="19"/>
        <v>-0.08059905096549401</v>
      </c>
      <c r="K167" s="68">
        <v>3</v>
      </c>
      <c r="L167" s="145">
        <f t="shared" si="20"/>
        <v>0.07865332504558567</v>
      </c>
      <c r="M167" s="86">
        <v>0.15037130262793755</v>
      </c>
      <c r="N167" s="72"/>
      <c r="O167" s="72"/>
      <c r="P167" s="72"/>
      <c r="Q167" s="72"/>
      <c r="R167" s="72"/>
      <c r="S167" s="72"/>
      <c r="T167" s="72"/>
      <c r="U167" s="72"/>
      <c r="V167" s="72"/>
      <c r="W167" s="72"/>
      <c r="X167" s="72"/>
      <c r="Y167" s="72"/>
      <c r="Z167" s="72"/>
    </row>
    <row r="168" spans="1:26" s="71" customFormat="1" ht="12.75">
      <c r="A168" s="71">
        <v>4</v>
      </c>
      <c r="B168" s="68" t="s">
        <v>64</v>
      </c>
      <c r="C168" s="146" t="s">
        <v>394</v>
      </c>
      <c r="D168" s="68" t="s">
        <v>61</v>
      </c>
      <c r="E168" s="156">
        <v>82290.012</v>
      </c>
      <c r="F168" s="156">
        <v>53006.775</v>
      </c>
      <c r="G168" s="70">
        <f t="shared" si="18"/>
        <v>-0.35585408591263784</v>
      </c>
      <c r="H168" s="69">
        <v>129091.727</v>
      </c>
      <c r="I168" s="69">
        <v>73431.143</v>
      </c>
      <c r="J168" s="70">
        <f t="shared" si="19"/>
        <v>-0.43117080616637815</v>
      </c>
      <c r="K168" s="68">
        <v>4</v>
      </c>
      <c r="L168" s="145">
        <f t="shared" si="20"/>
        <v>0.06571169459858966</v>
      </c>
      <c r="M168" s="86">
        <v>0.600505753234789</v>
      </c>
      <c r="N168" s="72"/>
      <c r="O168" s="72"/>
      <c r="P168" s="72"/>
      <c r="Q168" s="72"/>
      <c r="R168" s="72"/>
      <c r="S168" s="72"/>
      <c r="T168" s="72"/>
      <c r="U168" s="72"/>
      <c r="V168" s="72"/>
      <c r="W168" s="72"/>
      <c r="X168" s="72"/>
      <c r="Y168" s="72"/>
      <c r="Z168" s="72"/>
    </row>
    <row r="169" spans="1:26" s="71" customFormat="1" ht="12.75">
      <c r="A169" s="71">
        <v>5</v>
      </c>
      <c r="B169" s="68" t="s">
        <v>80</v>
      </c>
      <c r="C169" s="146">
        <v>22042110</v>
      </c>
      <c r="D169" s="68" t="s">
        <v>81</v>
      </c>
      <c r="E169" s="156">
        <v>23403.461</v>
      </c>
      <c r="F169" s="156">
        <v>18091.685</v>
      </c>
      <c r="G169" s="70">
        <f t="shared" si="18"/>
        <v>-0.22696540481768906</v>
      </c>
      <c r="H169" s="69">
        <v>87132.496</v>
      </c>
      <c r="I169" s="69">
        <v>65774.893</v>
      </c>
      <c r="J169" s="70">
        <f t="shared" si="19"/>
        <v>-0.24511639147810024</v>
      </c>
      <c r="K169" s="68">
        <v>5</v>
      </c>
      <c r="L169" s="145">
        <f t="shared" si="20"/>
        <v>0.058860307827033456</v>
      </c>
      <c r="M169" s="86">
        <v>0.06042089729417788</v>
      </c>
      <c r="N169" s="72"/>
      <c r="O169" s="72"/>
      <c r="P169" s="72"/>
      <c r="Q169" s="72"/>
      <c r="R169" s="72"/>
      <c r="S169" s="72"/>
      <c r="T169" s="72"/>
      <c r="U169" s="72"/>
      <c r="V169" s="72"/>
      <c r="W169" s="72"/>
      <c r="X169" s="72"/>
      <c r="Y169" s="72"/>
      <c r="Z169" s="72"/>
    </row>
    <row r="170" spans="1:26" s="71" customFormat="1" ht="12.75">
      <c r="A170" s="71">
        <v>6</v>
      </c>
      <c r="B170" s="68" t="s">
        <v>277</v>
      </c>
      <c r="C170" s="146" t="s">
        <v>393</v>
      </c>
      <c r="D170" s="68" t="s">
        <v>61</v>
      </c>
      <c r="E170" s="156">
        <v>29706.51</v>
      </c>
      <c r="F170" s="156">
        <v>30247.108</v>
      </c>
      <c r="G170" s="70">
        <f t="shared" si="18"/>
        <v>0.018197964015295026</v>
      </c>
      <c r="H170" s="69">
        <v>25845.513</v>
      </c>
      <c r="I170" s="69">
        <v>27742.374</v>
      </c>
      <c r="J170" s="70">
        <f t="shared" si="19"/>
        <v>0.07339227509239228</v>
      </c>
      <c r="K170" s="68">
        <v>6</v>
      </c>
      <c r="L170" s="145">
        <f t="shared" si="20"/>
        <v>0.02482595712459296</v>
      </c>
      <c r="M170" s="86">
        <v>0.19413365288515688</v>
      </c>
      <c r="N170" s="72"/>
      <c r="O170" s="72"/>
      <c r="P170" s="72"/>
      <c r="Q170" s="72"/>
      <c r="R170" s="72"/>
      <c r="S170" s="72"/>
      <c r="T170" s="72"/>
      <c r="U170" s="72"/>
      <c r="V170" s="72"/>
      <c r="W170" s="72"/>
      <c r="X170" s="72"/>
      <c r="Y170" s="72"/>
      <c r="Z170" s="72"/>
    </row>
    <row r="171" spans="1:26" s="71" customFormat="1" ht="12.75">
      <c r="A171" s="71">
        <v>7</v>
      </c>
      <c r="B171" s="68" t="s">
        <v>98</v>
      </c>
      <c r="C171" s="146">
        <v>20087010</v>
      </c>
      <c r="D171" s="68" t="s">
        <v>61</v>
      </c>
      <c r="E171" s="156">
        <v>21602.602</v>
      </c>
      <c r="F171" s="156">
        <v>24112.515</v>
      </c>
      <c r="G171" s="70">
        <f t="shared" si="18"/>
        <v>0.11618567985467679</v>
      </c>
      <c r="H171" s="69">
        <v>24317.682</v>
      </c>
      <c r="I171" s="69">
        <v>27058.409</v>
      </c>
      <c r="J171" s="70">
        <f t="shared" si="19"/>
        <v>0.11270510898201559</v>
      </c>
      <c r="K171" s="68">
        <v>7</v>
      </c>
      <c r="L171" s="145">
        <f t="shared" si="20"/>
        <v>0.02421389394050056</v>
      </c>
      <c r="M171" s="86">
        <v>0.41896646354062866</v>
      </c>
      <c r="N171" s="72"/>
      <c r="O171" s="72"/>
      <c r="P171" s="72"/>
      <c r="Q171" s="72"/>
      <c r="R171" s="72"/>
      <c r="S171" s="72"/>
      <c r="T171" s="72"/>
      <c r="U171" s="72"/>
      <c r="V171" s="72"/>
      <c r="W171" s="72"/>
      <c r="X171" s="72"/>
      <c r="Y171" s="72"/>
      <c r="Z171" s="72"/>
    </row>
    <row r="172" spans="1:26" s="71" customFormat="1" ht="12.75">
      <c r="A172" s="71">
        <v>8</v>
      </c>
      <c r="B172" s="68" t="s">
        <v>94</v>
      </c>
      <c r="C172" s="146">
        <v>44012200</v>
      </c>
      <c r="D172" s="68" t="s">
        <v>61</v>
      </c>
      <c r="E172" s="156">
        <v>364734.19</v>
      </c>
      <c r="F172" s="156">
        <v>314932.91</v>
      </c>
      <c r="G172" s="70">
        <f t="shared" si="18"/>
        <v>-0.13654129874690396</v>
      </c>
      <c r="H172" s="69">
        <v>31874.174</v>
      </c>
      <c r="I172" s="69">
        <v>27002.08</v>
      </c>
      <c r="J172" s="70">
        <f t="shared" si="19"/>
        <v>-0.15285396885892627</v>
      </c>
      <c r="K172" s="68">
        <v>8</v>
      </c>
      <c r="L172" s="145">
        <f t="shared" si="20"/>
        <v>0.024163486526237052</v>
      </c>
      <c r="M172" s="86">
        <v>0.09286318640924984</v>
      </c>
      <c r="N172" s="72"/>
      <c r="O172" s="72"/>
      <c r="P172" s="72"/>
      <c r="Q172" s="72"/>
      <c r="R172" s="72"/>
      <c r="S172" s="72"/>
      <c r="T172" s="72"/>
      <c r="U172" s="72"/>
      <c r="V172" s="72"/>
      <c r="W172" s="72"/>
      <c r="X172" s="72"/>
      <c r="Y172" s="72"/>
      <c r="Z172" s="72"/>
    </row>
    <row r="173" spans="1:26" s="71" customFormat="1" ht="12.75">
      <c r="A173" s="71">
        <v>9</v>
      </c>
      <c r="B173" s="68" t="s">
        <v>93</v>
      </c>
      <c r="C173" s="146" t="s">
        <v>397</v>
      </c>
      <c r="D173" s="68" t="s">
        <v>61</v>
      </c>
      <c r="E173" s="156">
        <v>10675.126</v>
      </c>
      <c r="F173" s="156">
        <v>10234.029</v>
      </c>
      <c r="G173" s="70">
        <f t="shared" si="18"/>
        <v>-0.04132007434853694</v>
      </c>
      <c r="H173" s="69">
        <v>21746.327</v>
      </c>
      <c r="I173" s="69">
        <v>24848.936</v>
      </c>
      <c r="J173" s="70">
        <f t="shared" si="19"/>
        <v>0.14267278331646535</v>
      </c>
      <c r="K173" s="68">
        <v>9</v>
      </c>
      <c r="L173" s="145">
        <f t="shared" si="20"/>
        <v>0.022236691774386523</v>
      </c>
      <c r="M173" s="86">
        <v>0.7361530277937367</v>
      </c>
      <c r="N173" s="72"/>
      <c r="O173" s="72"/>
      <c r="P173" s="72"/>
      <c r="Q173" s="72"/>
      <c r="R173" s="72"/>
      <c r="S173" s="72"/>
      <c r="T173" s="72"/>
      <c r="U173" s="72"/>
      <c r="V173" s="72"/>
      <c r="W173" s="72"/>
      <c r="X173" s="72"/>
      <c r="Y173" s="72"/>
      <c r="Z173" s="72"/>
    </row>
    <row r="174" spans="1:13" s="72" customFormat="1" ht="12.75">
      <c r="A174" s="71">
        <v>10</v>
      </c>
      <c r="B174" s="68" t="s">
        <v>293</v>
      </c>
      <c r="C174" s="146" t="s">
        <v>367</v>
      </c>
      <c r="D174" s="68" t="s">
        <v>61</v>
      </c>
      <c r="E174" s="156">
        <v>1477.85</v>
      </c>
      <c r="F174" s="156">
        <v>1744.418</v>
      </c>
      <c r="G174" s="70">
        <f t="shared" si="18"/>
        <v>0.18037554555604426</v>
      </c>
      <c r="H174" s="69">
        <v>11475.054</v>
      </c>
      <c r="I174" s="69">
        <v>21957.492</v>
      </c>
      <c r="J174" s="70">
        <f t="shared" si="19"/>
        <v>0.9134979234084648</v>
      </c>
      <c r="K174" s="68">
        <v>10</v>
      </c>
      <c r="L174" s="145">
        <f t="shared" si="20"/>
        <v>0.019649210804943834</v>
      </c>
      <c r="M174" s="86">
        <v>0.23089621149732634</v>
      </c>
    </row>
    <row r="175" spans="1:13" s="72" customFormat="1" ht="12.75">
      <c r="A175" s="71">
        <v>11</v>
      </c>
      <c r="B175" s="68" t="s">
        <v>298</v>
      </c>
      <c r="C175" s="146" t="s">
        <v>387</v>
      </c>
      <c r="D175" s="68" t="s">
        <v>61</v>
      </c>
      <c r="E175" s="156">
        <v>18755.805</v>
      </c>
      <c r="F175" s="156">
        <v>22959.273</v>
      </c>
      <c r="G175" s="70">
        <f t="shared" si="18"/>
        <v>0.22411557381834588</v>
      </c>
      <c r="H175" s="69">
        <v>16579.605</v>
      </c>
      <c r="I175" s="69">
        <v>20422.534</v>
      </c>
      <c r="J175" s="70">
        <f t="shared" si="19"/>
        <v>0.23178652326156143</v>
      </c>
      <c r="K175" s="68">
        <v>11</v>
      </c>
      <c r="L175" s="145">
        <f t="shared" si="20"/>
        <v>0.01827561525410702</v>
      </c>
      <c r="M175" s="86">
        <v>0.44775954410842383</v>
      </c>
    </row>
    <row r="176" spans="1:13" s="72" customFormat="1" ht="12.75">
      <c r="A176" s="71">
        <v>12</v>
      </c>
      <c r="B176" s="68" t="s">
        <v>258</v>
      </c>
      <c r="C176" s="146" t="s">
        <v>370</v>
      </c>
      <c r="D176" s="68" t="s">
        <v>61</v>
      </c>
      <c r="E176" s="156">
        <v>29556.193</v>
      </c>
      <c r="F176" s="156">
        <v>22123.126</v>
      </c>
      <c r="G176" s="70">
        <f t="shared" si="18"/>
        <v>-0.2514893240817584</v>
      </c>
      <c r="H176" s="69">
        <v>26906.945</v>
      </c>
      <c r="I176" s="69">
        <v>19407.422</v>
      </c>
      <c r="J176" s="70">
        <f t="shared" si="19"/>
        <v>-0.27872071690041367</v>
      </c>
      <c r="K176" s="68">
        <v>12</v>
      </c>
      <c r="L176" s="145">
        <f t="shared" si="20"/>
        <v>0.017367216896105653</v>
      </c>
      <c r="M176" s="86">
        <v>0.1931379201963346</v>
      </c>
    </row>
    <row r="177" spans="1:13" s="72" customFormat="1" ht="12.75">
      <c r="A177" s="71">
        <v>13</v>
      </c>
      <c r="B177" s="68" t="s">
        <v>97</v>
      </c>
      <c r="C177" s="146">
        <v>21012000</v>
      </c>
      <c r="D177" s="68" t="s">
        <v>61</v>
      </c>
      <c r="E177" s="156">
        <v>1821.944</v>
      </c>
      <c r="F177" s="156">
        <v>2661.047</v>
      </c>
      <c r="G177" s="70">
        <f t="shared" si="18"/>
        <v>0.46055367234119166</v>
      </c>
      <c r="H177" s="69">
        <v>12074.856</v>
      </c>
      <c r="I177" s="69">
        <v>16316.77</v>
      </c>
      <c r="J177" s="70">
        <f t="shared" si="19"/>
        <v>0.3513014151059028</v>
      </c>
      <c r="K177" s="68">
        <v>13</v>
      </c>
      <c r="L177" s="145">
        <f t="shared" si="20"/>
        <v>0.014601469666289002</v>
      </c>
      <c r="M177" s="86">
        <v>0.9769305937219664</v>
      </c>
    </row>
    <row r="178" spans="1:13" s="72" customFormat="1" ht="12.75">
      <c r="A178" s="71">
        <v>14</v>
      </c>
      <c r="B178" s="68" t="s">
        <v>79</v>
      </c>
      <c r="C178" s="146" t="s">
        <v>364</v>
      </c>
      <c r="D178" s="68" t="s">
        <v>61</v>
      </c>
      <c r="E178" s="156">
        <v>13433.971</v>
      </c>
      <c r="F178" s="156">
        <v>10508.967</v>
      </c>
      <c r="G178" s="70">
        <f t="shared" si="18"/>
        <v>-0.21773189773894847</v>
      </c>
      <c r="H178" s="69">
        <v>15667.226</v>
      </c>
      <c r="I178" s="69">
        <v>16123.586</v>
      </c>
      <c r="J178" s="70">
        <f t="shared" si="19"/>
        <v>0.02912832175906563</v>
      </c>
      <c r="K178" s="68">
        <v>14</v>
      </c>
      <c r="L178" s="145">
        <f t="shared" si="20"/>
        <v>0.014428594132956584</v>
      </c>
      <c r="M178" s="86">
        <v>0.15479432184411046</v>
      </c>
    </row>
    <row r="179" spans="1:13" s="72" customFormat="1" ht="12.75">
      <c r="A179" s="71">
        <v>15</v>
      </c>
      <c r="B179" s="68" t="s">
        <v>89</v>
      </c>
      <c r="C179" s="146" t="s">
        <v>385</v>
      </c>
      <c r="D179" s="68" t="s">
        <v>61</v>
      </c>
      <c r="E179" s="156">
        <v>11474.994</v>
      </c>
      <c r="F179" s="156">
        <v>18109.972</v>
      </c>
      <c r="G179" s="70">
        <f t="shared" si="18"/>
        <v>0.5782118927469593</v>
      </c>
      <c r="H179" s="69">
        <v>10330.053</v>
      </c>
      <c r="I179" s="69">
        <v>16086.256</v>
      </c>
      <c r="J179" s="70">
        <f t="shared" si="19"/>
        <v>0.5572287964059817</v>
      </c>
      <c r="K179" s="68">
        <v>15</v>
      </c>
      <c r="L179" s="145">
        <f t="shared" si="20"/>
        <v>0.014395188448949114</v>
      </c>
      <c r="M179" s="86">
        <v>0.46283039906618273</v>
      </c>
    </row>
    <row r="180" spans="1:13" s="72" customFormat="1" ht="12.75">
      <c r="A180" s="71">
        <v>16</v>
      </c>
      <c r="B180" s="68" t="s">
        <v>291</v>
      </c>
      <c r="C180" s="146" t="s">
        <v>386</v>
      </c>
      <c r="D180" s="68" t="s">
        <v>61</v>
      </c>
      <c r="E180" s="156">
        <v>8025.778</v>
      </c>
      <c r="F180" s="156">
        <v>12848.458</v>
      </c>
      <c r="G180" s="70">
        <f t="shared" si="18"/>
        <v>0.6008987539899558</v>
      </c>
      <c r="H180" s="69">
        <v>9666.241</v>
      </c>
      <c r="I180" s="69">
        <v>13999.789</v>
      </c>
      <c r="J180" s="70">
        <f t="shared" si="19"/>
        <v>0.4483178104084101</v>
      </c>
      <c r="K180" s="68">
        <v>16</v>
      </c>
      <c r="L180" s="145">
        <f t="shared" si="20"/>
        <v>0.012528061277933466</v>
      </c>
      <c r="M180" s="86">
        <v>0.3342967752411301</v>
      </c>
    </row>
    <row r="181" spans="1:13" s="72" customFormat="1" ht="12.75">
      <c r="A181" s="71">
        <v>17</v>
      </c>
      <c r="B181" s="68" t="s">
        <v>201</v>
      </c>
      <c r="C181" s="146">
        <v>16023100</v>
      </c>
      <c r="D181" s="68" t="s">
        <v>61</v>
      </c>
      <c r="E181" s="156">
        <v>4493.8</v>
      </c>
      <c r="F181" s="156">
        <v>3810.748</v>
      </c>
      <c r="G181" s="70">
        <f t="shared" si="18"/>
        <v>-0.15199875383862213</v>
      </c>
      <c r="H181" s="69">
        <v>13267.549</v>
      </c>
      <c r="I181" s="69">
        <v>13475.658</v>
      </c>
      <c r="J181" s="70">
        <f t="shared" si="19"/>
        <v>0.015685564831906675</v>
      </c>
      <c r="K181" s="68">
        <v>17</v>
      </c>
      <c r="L181" s="145">
        <f t="shared" si="20"/>
        <v>0.012059029545693462</v>
      </c>
      <c r="M181" s="86">
        <v>0.8654005356551694</v>
      </c>
    </row>
    <row r="182" spans="1:13" s="72" customFormat="1" ht="12.75">
      <c r="A182" s="71">
        <v>18</v>
      </c>
      <c r="B182" s="68" t="s">
        <v>292</v>
      </c>
      <c r="C182" s="146" t="s">
        <v>392</v>
      </c>
      <c r="D182" s="68" t="s">
        <v>61</v>
      </c>
      <c r="E182" s="156">
        <v>3107.92</v>
      </c>
      <c r="F182" s="156">
        <v>3071.22</v>
      </c>
      <c r="G182" s="70">
        <f t="shared" si="18"/>
        <v>-0.01180854076038002</v>
      </c>
      <c r="H182" s="69">
        <v>9156.332</v>
      </c>
      <c r="I182" s="69">
        <v>12843.496</v>
      </c>
      <c r="J182" s="70">
        <f t="shared" si="19"/>
        <v>0.40269007283702674</v>
      </c>
      <c r="K182" s="68">
        <v>18</v>
      </c>
      <c r="L182" s="145">
        <f t="shared" si="20"/>
        <v>0.011493323571583353</v>
      </c>
      <c r="M182" s="86">
        <v>0.2359187843247381</v>
      </c>
    </row>
    <row r="183" spans="1:13" s="72" customFormat="1" ht="12.75">
      <c r="A183" s="71">
        <v>19</v>
      </c>
      <c r="B183" s="68" t="s">
        <v>345</v>
      </c>
      <c r="C183" s="146">
        <v>12093000</v>
      </c>
      <c r="D183" s="68" t="s">
        <v>61</v>
      </c>
      <c r="E183" s="156">
        <v>13.852</v>
      </c>
      <c r="F183" s="156">
        <v>14.249</v>
      </c>
      <c r="G183" s="70">
        <f t="shared" si="18"/>
        <v>0.02866012128212534</v>
      </c>
      <c r="H183" s="69">
        <v>9704.046</v>
      </c>
      <c r="I183" s="69">
        <v>11766.817</v>
      </c>
      <c r="J183" s="70">
        <f t="shared" si="19"/>
        <v>0.21256813910403957</v>
      </c>
      <c r="K183" s="68">
        <v>19</v>
      </c>
      <c r="L183" s="145">
        <f t="shared" si="20"/>
        <v>0.010529830444032351</v>
      </c>
      <c r="M183" s="86">
        <v>0.7919432936361686</v>
      </c>
    </row>
    <row r="184" spans="1:13" s="72" customFormat="1" ht="12.75">
      <c r="A184" s="71">
        <v>20</v>
      </c>
      <c r="B184" s="68" t="s">
        <v>62</v>
      </c>
      <c r="C184" s="146" t="s">
        <v>383</v>
      </c>
      <c r="D184" s="68" t="s">
        <v>61</v>
      </c>
      <c r="E184" s="156">
        <v>2788.672</v>
      </c>
      <c r="F184" s="156">
        <v>1765.426</v>
      </c>
      <c r="G184" s="70">
        <f t="shared" si="18"/>
        <v>-0.3669294918871779</v>
      </c>
      <c r="H184" s="69">
        <v>9827.972</v>
      </c>
      <c r="I184" s="69">
        <v>11055.624</v>
      </c>
      <c r="J184" s="70">
        <f t="shared" si="19"/>
        <v>0.12491407179426234</v>
      </c>
      <c r="K184" s="68">
        <v>20</v>
      </c>
      <c r="L184" s="145">
        <f t="shared" si="20"/>
        <v>0.009893401603252156</v>
      </c>
      <c r="M184" s="86">
        <v>0.04437137598779386</v>
      </c>
    </row>
    <row r="185" spans="1:13" s="72" customFormat="1" ht="12.75">
      <c r="A185" s="71"/>
      <c r="B185" s="68" t="s">
        <v>175</v>
      </c>
      <c r="C185" s="92"/>
      <c r="D185" s="68"/>
      <c r="E185" s="69"/>
      <c r="F185" s="69"/>
      <c r="G185" s="70"/>
      <c r="H185" s="69">
        <f>+H186-SUM(H165:H184)</f>
        <v>121862.02699999977</v>
      </c>
      <c r="I185" s="69">
        <f>+I186-SUM(I165:I184)</f>
        <v>138246.43699999992</v>
      </c>
      <c r="J185" s="70">
        <f t="shared" si="19"/>
        <v>0.13445049621569302</v>
      </c>
      <c r="K185" s="68"/>
      <c r="L185" s="145">
        <f t="shared" si="20"/>
        <v>0.12371328126387957</v>
      </c>
      <c r="M185" s="86"/>
    </row>
    <row r="186" spans="2:26" s="73" customFormat="1" ht="12.75">
      <c r="B186" s="84" t="s">
        <v>178</v>
      </c>
      <c r="C186" s="84"/>
      <c r="D186" s="84"/>
      <c r="E186" s="113"/>
      <c r="F186" s="85"/>
      <c r="G186" s="85"/>
      <c r="H186" s="85">
        <f>+'Exportacion_regional '!C12</f>
        <v>1105871.305</v>
      </c>
      <c r="I186" s="85">
        <f>+'Exportacion_regional '!D12</f>
        <v>1117474.499</v>
      </c>
      <c r="J186" s="114">
        <f>+(I186-H186)/H186</f>
        <v>0.010492354713915047</v>
      </c>
      <c r="K186" s="85"/>
      <c r="L186" s="114">
        <f>SUM(L165:L185)</f>
        <v>0.9999999999999999</v>
      </c>
      <c r="M186" s="115"/>
      <c r="N186" s="72"/>
      <c r="O186" s="72"/>
      <c r="P186" s="72"/>
      <c r="Q186" s="72"/>
      <c r="R186" s="72"/>
      <c r="S186" s="72"/>
      <c r="T186" s="72"/>
      <c r="U186" s="72"/>
      <c r="V186" s="72"/>
      <c r="W186" s="72"/>
      <c r="X186" s="72"/>
      <c r="Y186" s="72"/>
      <c r="Z186" s="72"/>
    </row>
    <row r="187" spans="5:13" s="72" customFormat="1" ht="12.75">
      <c r="E187" s="116"/>
      <c r="F187" s="111"/>
      <c r="G187" s="111"/>
      <c r="H187" s="111"/>
      <c r="I187" s="116"/>
      <c r="J187" s="111"/>
      <c r="K187" s="111"/>
      <c r="L187" s="111"/>
      <c r="M187" s="112"/>
    </row>
    <row r="188" spans="2:13" s="72" customFormat="1" ht="21" customHeight="1">
      <c r="B188" s="249" t="s">
        <v>234</v>
      </c>
      <c r="C188" s="249"/>
      <c r="D188" s="249"/>
      <c r="E188" s="249"/>
      <c r="F188" s="249"/>
      <c r="G188" s="249"/>
      <c r="H188" s="249"/>
      <c r="I188" s="249"/>
      <c r="J188" s="249"/>
      <c r="K188" s="249"/>
      <c r="L188" s="249"/>
      <c r="M188" s="249"/>
    </row>
    <row r="189" spans="13:26" ht="12.75">
      <c r="M189" s="112"/>
      <c r="N189" s="72"/>
      <c r="O189" s="72"/>
      <c r="P189" s="72"/>
      <c r="Q189" s="72"/>
      <c r="R189" s="72"/>
      <c r="S189" s="72"/>
      <c r="T189" s="72"/>
      <c r="U189" s="72"/>
      <c r="V189" s="72"/>
      <c r="W189" s="72"/>
      <c r="X189" s="72"/>
      <c r="Y189" s="72"/>
      <c r="Z189" s="72"/>
    </row>
    <row r="190" spans="2:26" s="97" customFormat="1" ht="15.75" customHeight="1">
      <c r="B190" s="247" t="s">
        <v>163</v>
      </c>
      <c r="C190" s="247"/>
      <c r="D190" s="247"/>
      <c r="E190" s="247"/>
      <c r="F190" s="247"/>
      <c r="G190" s="247"/>
      <c r="H190" s="247"/>
      <c r="I190" s="247"/>
      <c r="J190" s="247"/>
      <c r="K190" s="247"/>
      <c r="L190" s="247"/>
      <c r="M190" s="247"/>
      <c r="N190" s="72"/>
      <c r="O190" s="72"/>
      <c r="P190" s="72"/>
      <c r="Q190" s="72"/>
      <c r="R190" s="72"/>
      <c r="S190" s="72"/>
      <c r="T190" s="72"/>
      <c r="U190" s="72"/>
      <c r="V190" s="72"/>
      <c r="W190" s="72"/>
      <c r="X190" s="72"/>
      <c r="Y190" s="72"/>
      <c r="Z190" s="72"/>
    </row>
    <row r="191" spans="2:26" s="97" customFormat="1" ht="15.75" customHeight="1">
      <c r="B191" s="244" t="s">
        <v>52</v>
      </c>
      <c r="C191" s="244"/>
      <c r="D191" s="244"/>
      <c r="E191" s="244"/>
      <c r="F191" s="244"/>
      <c r="G191" s="244"/>
      <c r="H191" s="244"/>
      <c r="I191" s="244"/>
      <c r="J191" s="244"/>
      <c r="K191" s="244"/>
      <c r="L191" s="244"/>
      <c r="M191" s="244"/>
      <c r="N191" s="72"/>
      <c r="O191" s="72"/>
      <c r="P191" s="72"/>
      <c r="Q191" s="72"/>
      <c r="R191" s="72"/>
      <c r="S191" s="72"/>
      <c r="T191" s="72"/>
      <c r="U191" s="72"/>
      <c r="V191" s="72"/>
      <c r="W191" s="72"/>
      <c r="X191" s="72"/>
      <c r="Y191" s="72"/>
      <c r="Z191" s="72"/>
    </row>
    <row r="192" spans="2:26" s="98" customFormat="1" ht="15.75" customHeight="1">
      <c r="B192" s="244" t="s">
        <v>300</v>
      </c>
      <c r="C192" s="244"/>
      <c r="D192" s="244"/>
      <c r="E192" s="244"/>
      <c r="F192" s="244"/>
      <c r="G192" s="244"/>
      <c r="H192" s="244"/>
      <c r="I192" s="244"/>
      <c r="J192" s="244"/>
      <c r="K192" s="244"/>
      <c r="L192" s="244"/>
      <c r="M192" s="244"/>
      <c r="N192" s="72"/>
      <c r="O192" s="72"/>
      <c r="P192" s="72"/>
      <c r="Q192" s="72"/>
      <c r="R192" s="72"/>
      <c r="S192" s="72"/>
      <c r="T192" s="72"/>
      <c r="U192" s="72"/>
      <c r="V192" s="72"/>
      <c r="W192" s="72"/>
      <c r="X192" s="72"/>
      <c r="Y192" s="72"/>
      <c r="Z192" s="72"/>
    </row>
    <row r="193" spans="2:26" s="98" customFormat="1" ht="15.75" customHeight="1">
      <c r="B193" s="99"/>
      <c r="C193" s="99"/>
      <c r="D193" s="99"/>
      <c r="E193" s="99"/>
      <c r="F193" s="99"/>
      <c r="G193" s="99"/>
      <c r="H193" s="99"/>
      <c r="I193" s="99"/>
      <c r="J193" s="99"/>
      <c r="K193" s="99"/>
      <c r="L193" s="99"/>
      <c r="M193" s="99"/>
      <c r="N193" s="72"/>
      <c r="O193" s="72"/>
      <c r="P193" s="72"/>
      <c r="Q193" s="72"/>
      <c r="R193" s="72"/>
      <c r="S193" s="72"/>
      <c r="T193" s="72"/>
      <c r="U193" s="72"/>
      <c r="V193" s="72"/>
      <c r="W193" s="72"/>
      <c r="X193" s="72"/>
      <c r="Y193" s="72"/>
      <c r="Z193" s="72"/>
    </row>
    <row r="194" spans="2:13" s="72" customFormat="1" ht="30.75" customHeight="1">
      <c r="B194" s="100" t="s">
        <v>255</v>
      </c>
      <c r="C194" s="100" t="s">
        <v>199</v>
      </c>
      <c r="D194" s="100" t="s">
        <v>59</v>
      </c>
      <c r="E194" s="245" t="s">
        <v>189</v>
      </c>
      <c r="F194" s="245"/>
      <c r="G194" s="245"/>
      <c r="H194" s="245" t="s">
        <v>190</v>
      </c>
      <c r="I194" s="245"/>
      <c r="J194" s="245"/>
      <c r="K194" s="245"/>
      <c r="L194" s="245"/>
      <c r="M194" s="245"/>
    </row>
    <row r="195" spans="2:13" s="72" customFormat="1" ht="15.75" customHeight="1">
      <c r="B195" s="102"/>
      <c r="C195" s="102"/>
      <c r="D195" s="102"/>
      <c r="E195" s="246" t="str">
        <f>+E163</f>
        <v>ene-nov</v>
      </c>
      <c r="F195" s="246"/>
      <c r="G195" s="102" t="s">
        <v>141</v>
      </c>
      <c r="H195" s="246" t="str">
        <f>+E195</f>
        <v>ene-nov</v>
      </c>
      <c r="I195" s="246"/>
      <c r="J195" s="102" t="s">
        <v>141</v>
      </c>
      <c r="K195" s="103"/>
      <c r="L195" s="143" t="s">
        <v>248</v>
      </c>
      <c r="M195" s="104" t="s">
        <v>191</v>
      </c>
    </row>
    <row r="196" spans="2:13" s="72" customFormat="1" ht="15.75">
      <c r="B196" s="105"/>
      <c r="C196" s="105"/>
      <c r="D196" s="105"/>
      <c r="E196" s="106">
        <f aca="true" t="shared" si="21" ref="E196:J196">+E164</f>
        <v>2009</v>
      </c>
      <c r="F196" s="106">
        <f t="shared" si="21"/>
        <v>2010</v>
      </c>
      <c r="G196" s="107" t="str">
        <f t="shared" si="21"/>
        <v>10/09</v>
      </c>
      <c r="H196" s="106">
        <f t="shared" si="21"/>
        <v>2009</v>
      </c>
      <c r="I196" s="106">
        <f t="shared" si="21"/>
        <v>2010</v>
      </c>
      <c r="J196" s="107" t="str">
        <f t="shared" si="21"/>
        <v>10/09</v>
      </c>
      <c r="K196" s="105"/>
      <c r="L196" s="106">
        <v>2010</v>
      </c>
      <c r="M196" s="117" t="str">
        <f>+M164</f>
        <v>ene-nov</v>
      </c>
    </row>
    <row r="197" spans="1:26" s="71" customFormat="1" ht="12.75">
      <c r="A197" s="71">
        <v>1</v>
      </c>
      <c r="B197" s="68" t="s">
        <v>80</v>
      </c>
      <c r="C197" s="92">
        <v>22042110</v>
      </c>
      <c r="D197" s="68" t="s">
        <v>81</v>
      </c>
      <c r="E197" s="69">
        <v>194336.8</v>
      </c>
      <c r="F197" s="69">
        <v>221045.328</v>
      </c>
      <c r="G197" s="70">
        <f aca="true" t="shared" si="22" ref="G197:G216">+(F197-E197)/E197</f>
        <v>0.13743422758839305</v>
      </c>
      <c r="H197" s="69">
        <v>574945.553</v>
      </c>
      <c r="I197" s="69">
        <v>673676.714</v>
      </c>
      <c r="J197" s="70">
        <f aca="true" t="shared" si="23" ref="J197:J217">+(I197-H197)/H197</f>
        <v>0.17172262744677683</v>
      </c>
      <c r="K197" s="68">
        <v>1</v>
      </c>
      <c r="L197" s="145">
        <f aca="true" t="shared" si="24" ref="L197:L217">+I197/$I$218</f>
        <v>0.36181203178729265</v>
      </c>
      <c r="M197" s="86">
        <v>0.6188402548381682</v>
      </c>
      <c r="N197" s="72"/>
      <c r="O197" s="72"/>
      <c r="P197" s="72"/>
      <c r="Q197" s="72"/>
      <c r="R197" s="72"/>
      <c r="S197" s="72"/>
      <c r="T197" s="72"/>
      <c r="U197" s="72"/>
      <c r="V197" s="72"/>
      <c r="W197" s="72"/>
      <c r="X197" s="72"/>
      <c r="Y197" s="72"/>
      <c r="Z197" s="72"/>
    </row>
    <row r="198" spans="1:26" s="71" customFormat="1" ht="12.75">
      <c r="A198" s="71">
        <v>2</v>
      </c>
      <c r="B198" s="68" t="s">
        <v>259</v>
      </c>
      <c r="C198" s="146">
        <v>10051000</v>
      </c>
      <c r="D198" s="68" t="s">
        <v>61</v>
      </c>
      <c r="E198" s="69">
        <v>47450.553</v>
      </c>
      <c r="F198" s="69">
        <v>31301.771</v>
      </c>
      <c r="G198" s="70">
        <f t="shared" si="22"/>
        <v>-0.34032863642284633</v>
      </c>
      <c r="H198" s="69">
        <v>104876.621</v>
      </c>
      <c r="I198" s="69">
        <v>88473.596</v>
      </c>
      <c r="J198" s="70">
        <f t="shared" si="23"/>
        <v>-0.15640306527419484</v>
      </c>
      <c r="K198" s="68">
        <v>2</v>
      </c>
      <c r="L198" s="145">
        <f t="shared" si="24"/>
        <v>0.0475165771104389</v>
      </c>
      <c r="M198" s="86">
        <v>0.5554653877447882</v>
      </c>
      <c r="N198" s="72"/>
      <c r="O198" s="72"/>
      <c r="P198" s="72"/>
      <c r="Q198" s="72"/>
      <c r="R198" s="72"/>
      <c r="S198" s="72"/>
      <c r="T198" s="72"/>
      <c r="U198" s="72"/>
      <c r="V198" s="72"/>
      <c r="W198" s="72"/>
      <c r="X198" s="72"/>
      <c r="Y198" s="72"/>
      <c r="Z198" s="72"/>
    </row>
    <row r="199" spans="1:26" s="71" customFormat="1" ht="12.75">
      <c r="A199" s="71">
        <v>3</v>
      </c>
      <c r="B199" s="68" t="s">
        <v>74</v>
      </c>
      <c r="C199" s="146" t="s">
        <v>363</v>
      </c>
      <c r="D199" s="68" t="s">
        <v>61</v>
      </c>
      <c r="E199" s="69">
        <v>55805.577</v>
      </c>
      <c r="F199" s="69">
        <v>52432.816</v>
      </c>
      <c r="G199" s="70">
        <f t="shared" si="22"/>
        <v>-0.06043770499855236</v>
      </c>
      <c r="H199" s="69">
        <v>71029.79</v>
      </c>
      <c r="I199" s="69">
        <v>82020.143</v>
      </c>
      <c r="J199" s="70">
        <f t="shared" si="23"/>
        <v>0.15472878351463526</v>
      </c>
      <c r="K199" s="68">
        <v>3</v>
      </c>
      <c r="L199" s="145">
        <f t="shared" si="24"/>
        <v>0.0440506165191785</v>
      </c>
      <c r="M199" s="86">
        <v>0.06775447892754624</v>
      </c>
      <c r="N199" s="72"/>
      <c r="O199" s="72"/>
      <c r="P199" s="72"/>
      <c r="Q199" s="72"/>
      <c r="R199" s="72"/>
      <c r="S199" s="72"/>
      <c r="T199" s="72"/>
      <c r="U199" s="72"/>
      <c r="V199" s="72"/>
      <c r="W199" s="72"/>
      <c r="X199" s="72"/>
      <c r="Y199" s="72"/>
      <c r="Z199" s="72"/>
    </row>
    <row r="200" spans="1:26" s="71" customFormat="1" ht="12.75">
      <c r="A200" s="71">
        <v>4</v>
      </c>
      <c r="B200" s="68" t="s">
        <v>90</v>
      </c>
      <c r="C200" s="91">
        <v>22042990</v>
      </c>
      <c r="D200" s="68" t="s">
        <v>81</v>
      </c>
      <c r="E200" s="69">
        <v>69964.126</v>
      </c>
      <c r="F200" s="69">
        <v>86300.242</v>
      </c>
      <c r="G200" s="70">
        <f t="shared" si="22"/>
        <v>0.23349274741172346</v>
      </c>
      <c r="H200" s="69">
        <v>60716.199</v>
      </c>
      <c r="I200" s="69">
        <v>78928.111</v>
      </c>
      <c r="J200" s="70">
        <f t="shared" si="23"/>
        <v>0.2999514511769751</v>
      </c>
      <c r="K200" s="68">
        <v>4</v>
      </c>
      <c r="L200" s="145">
        <f t="shared" si="24"/>
        <v>0.042389976694434124</v>
      </c>
      <c r="M200" s="86">
        <v>0.36595363101201545</v>
      </c>
      <c r="N200" s="72"/>
      <c r="O200" s="72"/>
      <c r="P200" s="72"/>
      <c r="Q200" s="72"/>
      <c r="R200" s="72"/>
      <c r="S200" s="72"/>
      <c r="T200" s="72"/>
      <c r="U200" s="72"/>
      <c r="V200" s="72"/>
      <c r="W200" s="72"/>
      <c r="X200" s="72"/>
      <c r="Y200" s="72"/>
      <c r="Z200" s="72"/>
    </row>
    <row r="201" spans="1:26" s="71" customFormat="1" ht="12.75">
      <c r="A201" s="71">
        <v>5</v>
      </c>
      <c r="B201" s="68" t="s">
        <v>99</v>
      </c>
      <c r="C201" s="146" t="s">
        <v>380</v>
      </c>
      <c r="D201" s="68" t="s">
        <v>61</v>
      </c>
      <c r="E201" s="69">
        <v>30115.587</v>
      </c>
      <c r="F201" s="69">
        <v>40397.251</v>
      </c>
      <c r="G201" s="70">
        <f t="shared" si="22"/>
        <v>0.3414067273535129</v>
      </c>
      <c r="H201" s="69">
        <v>62614.198</v>
      </c>
      <c r="I201" s="69">
        <v>76468.652</v>
      </c>
      <c r="J201" s="70">
        <f t="shared" si="23"/>
        <v>0.2212669720691784</v>
      </c>
      <c r="K201" s="68">
        <v>5</v>
      </c>
      <c r="L201" s="145">
        <f t="shared" si="24"/>
        <v>0.0410690733005734</v>
      </c>
      <c r="M201" s="86">
        <v>0.6655202956546181</v>
      </c>
      <c r="N201" s="72"/>
      <c r="O201" s="72"/>
      <c r="P201" s="72"/>
      <c r="Q201" s="72"/>
      <c r="R201" s="72"/>
      <c r="S201" s="72"/>
      <c r="T201" s="72"/>
      <c r="U201" s="72"/>
      <c r="V201" s="72"/>
      <c r="W201" s="72"/>
      <c r="X201" s="72"/>
      <c r="Y201" s="72"/>
      <c r="Z201" s="72"/>
    </row>
    <row r="202" spans="1:26" s="71" customFormat="1" ht="12.75">
      <c r="A202" s="71">
        <v>6</v>
      </c>
      <c r="B202" s="68" t="s">
        <v>139</v>
      </c>
      <c r="C202" s="146">
        <v>22042190</v>
      </c>
      <c r="D202" s="68" t="s">
        <v>81</v>
      </c>
      <c r="E202" s="69">
        <v>36139.583</v>
      </c>
      <c r="F202" s="69">
        <v>39328.279</v>
      </c>
      <c r="G202" s="70">
        <f t="shared" si="22"/>
        <v>0.08823278342752332</v>
      </c>
      <c r="H202" s="69">
        <v>62276.939</v>
      </c>
      <c r="I202" s="69">
        <v>72334.905</v>
      </c>
      <c r="J202" s="70">
        <f t="shared" si="23"/>
        <v>0.1615038593980992</v>
      </c>
      <c r="K202" s="68">
        <v>6</v>
      </c>
      <c r="L202" s="145">
        <f t="shared" si="24"/>
        <v>0.0388489588600962</v>
      </c>
      <c r="M202" s="86">
        <v>0.8776136733833673</v>
      </c>
      <c r="N202" s="72"/>
      <c r="O202" s="72"/>
      <c r="P202" s="72"/>
      <c r="Q202" s="72"/>
      <c r="R202" s="72"/>
      <c r="S202" s="72"/>
      <c r="T202" s="72"/>
      <c r="U202" s="72"/>
      <c r="V202" s="72"/>
      <c r="W202" s="72"/>
      <c r="X202" s="72"/>
      <c r="Y202" s="72"/>
      <c r="Z202" s="72"/>
    </row>
    <row r="203" spans="1:26" s="71" customFormat="1" ht="12.75">
      <c r="A203" s="71">
        <v>7</v>
      </c>
      <c r="B203" s="68" t="s">
        <v>293</v>
      </c>
      <c r="C203" s="146" t="s">
        <v>367</v>
      </c>
      <c r="D203" s="68" t="s">
        <v>61</v>
      </c>
      <c r="E203" s="69">
        <v>3940.77</v>
      </c>
      <c r="F203" s="69">
        <v>4716.981</v>
      </c>
      <c r="G203" s="70">
        <f t="shared" si="22"/>
        <v>0.1969693740055877</v>
      </c>
      <c r="H203" s="69">
        <v>30028.705</v>
      </c>
      <c r="I203" s="69">
        <v>57711.268</v>
      </c>
      <c r="J203" s="70">
        <f t="shared" si="23"/>
        <v>0.9218700240320051</v>
      </c>
      <c r="K203" s="68">
        <v>7</v>
      </c>
      <c r="L203" s="145">
        <f t="shared" si="24"/>
        <v>0.030995031738771016</v>
      </c>
      <c r="M203" s="86">
        <v>0.6068686324424885</v>
      </c>
      <c r="N203" s="72"/>
      <c r="O203" s="72"/>
      <c r="P203" s="72"/>
      <c r="Q203" s="72"/>
      <c r="R203" s="72"/>
      <c r="S203" s="72"/>
      <c r="T203" s="72"/>
      <c r="U203" s="72"/>
      <c r="V203" s="72"/>
      <c r="W203" s="72"/>
      <c r="X203" s="72"/>
      <c r="Y203" s="72"/>
      <c r="Z203" s="72"/>
    </row>
    <row r="204" spans="1:26" s="71" customFormat="1" ht="12.75">
      <c r="A204" s="71">
        <v>8</v>
      </c>
      <c r="B204" s="68" t="s">
        <v>65</v>
      </c>
      <c r="C204" s="146" t="s">
        <v>366</v>
      </c>
      <c r="D204" s="68" t="s">
        <v>61</v>
      </c>
      <c r="E204" s="69">
        <v>18501.172</v>
      </c>
      <c r="F204" s="69">
        <v>17230.264</v>
      </c>
      <c r="G204" s="70">
        <f t="shared" si="22"/>
        <v>-0.06869337791141013</v>
      </c>
      <c r="H204" s="69">
        <v>41804.254</v>
      </c>
      <c r="I204" s="69">
        <v>46182.998</v>
      </c>
      <c r="J204" s="70">
        <f t="shared" si="23"/>
        <v>0.10474398131826484</v>
      </c>
      <c r="K204" s="68">
        <v>8</v>
      </c>
      <c r="L204" s="145">
        <f t="shared" si="24"/>
        <v>0.02480353557301147</v>
      </c>
      <c r="M204" s="86">
        <v>0.30531346534116865</v>
      </c>
      <c r="N204" s="72"/>
      <c r="O204" s="72"/>
      <c r="P204" s="72"/>
      <c r="Q204" s="72"/>
      <c r="R204" s="72"/>
      <c r="S204" s="72"/>
      <c r="T204" s="72"/>
      <c r="U204" s="72"/>
      <c r="V204" s="72"/>
      <c r="W204" s="72"/>
      <c r="X204" s="72"/>
      <c r="Y204" s="72"/>
      <c r="Z204" s="72"/>
    </row>
    <row r="205" spans="1:26" s="71" customFormat="1" ht="12.75">
      <c r="A205" s="71">
        <v>9</v>
      </c>
      <c r="B205" s="68" t="s">
        <v>292</v>
      </c>
      <c r="C205" s="146" t="s">
        <v>392</v>
      </c>
      <c r="D205" s="68" t="s">
        <v>61</v>
      </c>
      <c r="E205" s="69">
        <v>5778.442</v>
      </c>
      <c r="F205" s="69">
        <v>7503.494</v>
      </c>
      <c r="G205" s="70">
        <f t="shared" si="22"/>
        <v>0.2985323725668614</v>
      </c>
      <c r="H205" s="69">
        <v>16172.917</v>
      </c>
      <c r="I205" s="69">
        <v>32315.211</v>
      </c>
      <c r="J205" s="70">
        <f t="shared" si="23"/>
        <v>0.9981065258666696</v>
      </c>
      <c r="K205" s="68">
        <v>9</v>
      </c>
      <c r="L205" s="145">
        <f t="shared" si="24"/>
        <v>0.017355553348612655</v>
      </c>
      <c r="M205" s="86">
        <v>0.5935895720540111</v>
      </c>
      <c r="N205" s="72"/>
      <c r="O205" s="72"/>
      <c r="P205" s="72"/>
      <c r="Q205" s="72"/>
      <c r="R205" s="72"/>
      <c r="S205" s="72"/>
      <c r="T205" s="72"/>
      <c r="U205" s="72"/>
      <c r="V205" s="72"/>
      <c r="W205" s="72"/>
      <c r="X205" s="72"/>
      <c r="Y205" s="72"/>
      <c r="Z205" s="72"/>
    </row>
    <row r="206" spans="1:13" s="72" customFormat="1" ht="12.75">
      <c r="A206" s="71">
        <v>10</v>
      </c>
      <c r="B206" s="68" t="s">
        <v>62</v>
      </c>
      <c r="C206" s="146" t="s">
        <v>383</v>
      </c>
      <c r="D206" s="68" t="s">
        <v>61</v>
      </c>
      <c r="E206" s="69">
        <v>883.808</v>
      </c>
      <c r="F206" s="69">
        <v>3168.17</v>
      </c>
      <c r="G206" s="70">
        <f t="shared" si="22"/>
        <v>2.5846812882436003</v>
      </c>
      <c r="H206" s="69">
        <v>4960.153</v>
      </c>
      <c r="I206" s="69">
        <v>20928.49</v>
      </c>
      <c r="J206" s="70">
        <f t="shared" si="23"/>
        <v>3.2193234765137286</v>
      </c>
      <c r="K206" s="68">
        <v>10</v>
      </c>
      <c r="L206" s="145">
        <f t="shared" si="24"/>
        <v>0.011240079004927633</v>
      </c>
      <c r="M206" s="86">
        <v>0.08399579242626051</v>
      </c>
    </row>
    <row r="207" spans="1:13" s="72" customFormat="1" ht="12.75">
      <c r="A207" s="71">
        <v>11</v>
      </c>
      <c r="B207" s="68" t="s">
        <v>294</v>
      </c>
      <c r="C207" s="146" t="s">
        <v>369</v>
      </c>
      <c r="D207" s="68" t="s">
        <v>61</v>
      </c>
      <c r="E207" s="69">
        <v>3875.984</v>
      </c>
      <c r="F207" s="69">
        <v>3361.996</v>
      </c>
      <c r="G207" s="70">
        <f t="shared" si="22"/>
        <v>-0.1326083905403118</v>
      </c>
      <c r="H207" s="69">
        <v>16623.702</v>
      </c>
      <c r="I207" s="69">
        <v>20865.129</v>
      </c>
      <c r="J207" s="70">
        <f t="shared" si="23"/>
        <v>0.25514334893635604</v>
      </c>
      <c r="K207" s="68">
        <v>11</v>
      </c>
      <c r="L207" s="145">
        <f t="shared" si="24"/>
        <v>0.011206049667606533</v>
      </c>
      <c r="M207" s="86">
        <v>0.5599339655024308</v>
      </c>
    </row>
    <row r="208" spans="1:13" s="72" customFormat="1" ht="12.75">
      <c r="A208" s="71">
        <v>12</v>
      </c>
      <c r="B208" s="68" t="s">
        <v>71</v>
      </c>
      <c r="C208" s="146" t="s">
        <v>379</v>
      </c>
      <c r="D208" s="68" t="s">
        <v>61</v>
      </c>
      <c r="E208" s="69">
        <v>8242.619</v>
      </c>
      <c r="F208" s="69">
        <v>5680.261</v>
      </c>
      <c r="G208" s="70">
        <f t="shared" si="22"/>
        <v>-0.31086697080139214</v>
      </c>
      <c r="H208" s="69">
        <v>24640.343</v>
      </c>
      <c r="I208" s="69">
        <v>19041.017</v>
      </c>
      <c r="J208" s="70">
        <f t="shared" si="23"/>
        <v>-0.22724221006176742</v>
      </c>
      <c r="K208" s="68">
        <v>12</v>
      </c>
      <c r="L208" s="145">
        <f t="shared" si="24"/>
        <v>0.010226372538781829</v>
      </c>
      <c r="M208" s="86">
        <v>0.0693343035247801</v>
      </c>
    </row>
    <row r="209" spans="1:13" s="72" customFormat="1" ht="12.75">
      <c r="A209" s="71">
        <v>13</v>
      </c>
      <c r="B209" s="68" t="s">
        <v>98</v>
      </c>
      <c r="C209" s="146">
        <v>20087010</v>
      </c>
      <c r="D209" s="68" t="s">
        <v>61</v>
      </c>
      <c r="E209" s="69">
        <v>16641.845</v>
      </c>
      <c r="F209" s="69">
        <v>16849.942</v>
      </c>
      <c r="G209" s="70">
        <f t="shared" si="22"/>
        <v>0.012504442866761343</v>
      </c>
      <c r="H209" s="69">
        <v>19927.208</v>
      </c>
      <c r="I209" s="69">
        <v>17955.507</v>
      </c>
      <c r="J209" s="70">
        <f t="shared" si="23"/>
        <v>-0.09894517084380297</v>
      </c>
      <c r="K209" s="68">
        <v>13</v>
      </c>
      <c r="L209" s="145">
        <f t="shared" si="24"/>
        <v>0.009643376911259776</v>
      </c>
      <c r="M209" s="86">
        <v>0.2780191277642748</v>
      </c>
    </row>
    <row r="210" spans="1:13" s="72" customFormat="1" ht="12.75">
      <c r="A210" s="71">
        <v>14</v>
      </c>
      <c r="B210" s="68" t="s">
        <v>290</v>
      </c>
      <c r="C210" s="146">
        <v>12099190</v>
      </c>
      <c r="D210" s="68" t="s">
        <v>61</v>
      </c>
      <c r="E210" s="69">
        <v>285.386</v>
      </c>
      <c r="F210" s="69">
        <v>445.728</v>
      </c>
      <c r="G210" s="70">
        <f t="shared" si="22"/>
        <v>0.5618425570981056</v>
      </c>
      <c r="H210" s="69">
        <v>8783.653</v>
      </c>
      <c r="I210" s="69">
        <v>17840.966</v>
      </c>
      <c r="J210" s="70">
        <f t="shared" si="23"/>
        <v>1.0311556023444914</v>
      </c>
      <c r="K210" s="68">
        <v>14</v>
      </c>
      <c r="L210" s="145">
        <f t="shared" si="24"/>
        <v>0.009581860294948546</v>
      </c>
      <c r="M210" s="86">
        <v>0.6687414019936636</v>
      </c>
    </row>
    <row r="211" spans="1:13" s="72" customFormat="1" ht="12.75">
      <c r="A211" s="71">
        <v>15</v>
      </c>
      <c r="B211" s="68" t="s">
        <v>109</v>
      </c>
      <c r="C211" s="146">
        <v>44111400</v>
      </c>
      <c r="D211" s="68" t="s">
        <v>61</v>
      </c>
      <c r="E211" s="69">
        <v>11621.492</v>
      </c>
      <c r="F211" s="69">
        <v>19952.104</v>
      </c>
      <c r="G211" s="70">
        <f t="shared" si="22"/>
        <v>0.7168280974594311</v>
      </c>
      <c r="H211" s="69">
        <v>9889.5</v>
      </c>
      <c r="I211" s="69">
        <v>16868.088</v>
      </c>
      <c r="J211" s="70">
        <f t="shared" si="23"/>
        <v>0.7056563021386318</v>
      </c>
      <c r="K211" s="68">
        <v>15</v>
      </c>
      <c r="L211" s="145">
        <f t="shared" si="24"/>
        <v>0.009059356015750383</v>
      </c>
      <c r="M211" s="86">
        <v>0.29511780629168705</v>
      </c>
    </row>
    <row r="212" spans="1:13" s="72" customFormat="1" ht="12.75">
      <c r="A212" s="71">
        <v>16</v>
      </c>
      <c r="B212" s="68" t="s">
        <v>297</v>
      </c>
      <c r="C212" s="146" t="s">
        <v>377</v>
      </c>
      <c r="D212" s="68" t="s">
        <v>61</v>
      </c>
      <c r="E212" s="69">
        <v>3022.308</v>
      </c>
      <c r="F212" s="69">
        <v>4753.347</v>
      </c>
      <c r="G212" s="70">
        <f t="shared" si="22"/>
        <v>0.5727540012467293</v>
      </c>
      <c r="H212" s="69">
        <v>9672.885</v>
      </c>
      <c r="I212" s="69">
        <v>16544.152</v>
      </c>
      <c r="J212" s="70">
        <f t="shared" si="23"/>
        <v>0.7103637642750842</v>
      </c>
      <c r="K212" s="68">
        <v>16</v>
      </c>
      <c r="L212" s="145">
        <f t="shared" si="24"/>
        <v>0.008885379477904591</v>
      </c>
      <c r="M212" s="86">
        <v>0.6129120382242578</v>
      </c>
    </row>
    <row r="213" spans="1:13" s="72" customFormat="1" ht="12.75">
      <c r="A213" s="71">
        <v>17</v>
      </c>
      <c r="B213" s="68" t="s">
        <v>284</v>
      </c>
      <c r="C213" s="146" t="s">
        <v>388</v>
      </c>
      <c r="D213" s="68" t="s">
        <v>61</v>
      </c>
      <c r="E213" s="69">
        <v>5654.269</v>
      </c>
      <c r="F213" s="69">
        <v>4870.459</v>
      </c>
      <c r="G213" s="70">
        <f t="shared" si="22"/>
        <v>-0.13862269375581537</v>
      </c>
      <c r="H213" s="69">
        <v>16824.508</v>
      </c>
      <c r="I213" s="69">
        <v>16514.402</v>
      </c>
      <c r="J213" s="70">
        <f t="shared" si="23"/>
        <v>-0.018431801987909745</v>
      </c>
      <c r="K213" s="68">
        <v>17</v>
      </c>
      <c r="L213" s="145">
        <f t="shared" si="24"/>
        <v>0.008869401624251672</v>
      </c>
      <c r="M213" s="86">
        <v>0.5810729778790191</v>
      </c>
    </row>
    <row r="214" spans="1:13" s="72" customFormat="1" ht="12.75">
      <c r="A214" s="71">
        <v>18</v>
      </c>
      <c r="B214" s="68" t="s">
        <v>79</v>
      </c>
      <c r="C214" s="146" t="s">
        <v>364</v>
      </c>
      <c r="D214" s="68" t="s">
        <v>61</v>
      </c>
      <c r="E214" s="69">
        <v>13419.654</v>
      </c>
      <c r="F214" s="69">
        <v>9747.544</v>
      </c>
      <c r="G214" s="70">
        <f t="shared" si="22"/>
        <v>-0.2736367122431026</v>
      </c>
      <c r="H214" s="69">
        <v>15258.019</v>
      </c>
      <c r="I214" s="69">
        <v>14638.983</v>
      </c>
      <c r="J214" s="70">
        <f t="shared" si="23"/>
        <v>-0.040571190794820744</v>
      </c>
      <c r="K214" s="68">
        <v>18</v>
      </c>
      <c r="L214" s="145">
        <f t="shared" si="24"/>
        <v>0.007862169008456535</v>
      </c>
      <c r="M214" s="86">
        <v>0.14054140598576903</v>
      </c>
    </row>
    <row r="215" spans="1:26" s="73" customFormat="1" ht="12.75">
      <c r="A215" s="71">
        <v>19</v>
      </c>
      <c r="B215" s="68" t="s">
        <v>346</v>
      </c>
      <c r="C215" s="146">
        <v>21069090</v>
      </c>
      <c r="D215" s="68" t="s">
        <v>61</v>
      </c>
      <c r="E215" s="69">
        <v>1610.638</v>
      </c>
      <c r="F215" s="69">
        <v>1786.725</v>
      </c>
      <c r="G215" s="70">
        <f t="shared" si="22"/>
        <v>0.10932748389147655</v>
      </c>
      <c r="H215" s="69">
        <v>13256.586</v>
      </c>
      <c r="I215" s="69">
        <v>14557.681</v>
      </c>
      <c r="J215" s="70">
        <f t="shared" si="23"/>
        <v>0.09814706441009784</v>
      </c>
      <c r="K215" s="68">
        <v>19</v>
      </c>
      <c r="L215" s="145">
        <f t="shared" si="24"/>
        <v>0.007818504085508982</v>
      </c>
      <c r="M215" s="86">
        <v>0.7571703386609306</v>
      </c>
      <c r="N215" s="72"/>
      <c r="O215" s="72"/>
      <c r="P215" s="72"/>
      <c r="Q215" s="72"/>
      <c r="R215" s="72"/>
      <c r="S215" s="72"/>
      <c r="T215" s="72"/>
      <c r="U215" s="72"/>
      <c r="V215" s="72"/>
      <c r="W215" s="72"/>
      <c r="X215" s="72"/>
      <c r="Y215" s="72"/>
      <c r="Z215" s="72"/>
    </row>
    <row r="216" spans="1:26" ht="12.75">
      <c r="A216" s="71">
        <v>20</v>
      </c>
      <c r="B216" s="68" t="s">
        <v>95</v>
      </c>
      <c r="C216" s="146" t="s">
        <v>395</v>
      </c>
      <c r="D216" s="68" t="s">
        <v>61</v>
      </c>
      <c r="E216" s="69">
        <v>6099.886</v>
      </c>
      <c r="F216" s="69">
        <v>5874.522</v>
      </c>
      <c r="G216" s="70">
        <f t="shared" si="22"/>
        <v>-0.036945608491699755</v>
      </c>
      <c r="H216" s="69">
        <v>15355.273</v>
      </c>
      <c r="I216" s="69">
        <v>14486.585</v>
      </c>
      <c r="J216" s="70">
        <f t="shared" si="23"/>
        <v>-0.05657261840932429</v>
      </c>
      <c r="K216" s="68">
        <v>20</v>
      </c>
      <c r="L216" s="145">
        <f t="shared" si="24"/>
        <v>0.0077803205062381255</v>
      </c>
      <c r="M216" s="86">
        <v>0.11210329969230025</v>
      </c>
      <c r="N216" s="72"/>
      <c r="O216" s="72"/>
      <c r="P216" s="72"/>
      <c r="Q216" s="72"/>
      <c r="R216" s="72"/>
      <c r="S216" s="72"/>
      <c r="T216" s="72"/>
      <c r="U216" s="72"/>
      <c r="V216" s="72"/>
      <c r="W216" s="72"/>
      <c r="X216" s="72"/>
      <c r="Y216" s="72"/>
      <c r="Z216" s="72"/>
    </row>
    <row r="217" spans="1:26" ht="12.75">
      <c r="A217" s="71"/>
      <c r="B217" s="68" t="s">
        <v>175</v>
      </c>
      <c r="C217" s="92"/>
      <c r="G217" s="70"/>
      <c r="H217" s="69">
        <f>+H218-SUM(H197:H216)</f>
        <v>445085.62100000004</v>
      </c>
      <c r="I217" s="69">
        <f>+I218-SUM(I197:I216)</f>
        <v>463599.6170000003</v>
      </c>
      <c r="J217" s="70">
        <f t="shared" si="23"/>
        <v>0.0415964819497062</v>
      </c>
      <c r="L217" s="145">
        <f t="shared" si="24"/>
        <v>0.24898577593195662</v>
      </c>
      <c r="M217" s="86"/>
      <c r="N217" s="72"/>
      <c r="O217" s="72"/>
      <c r="P217" s="72"/>
      <c r="Q217" s="72"/>
      <c r="R217" s="72"/>
      <c r="S217" s="72"/>
      <c r="T217" s="72"/>
      <c r="U217" s="72"/>
      <c r="V217" s="72"/>
      <c r="W217" s="72"/>
      <c r="X217" s="72"/>
      <c r="Y217" s="72"/>
      <c r="Z217" s="72"/>
    </row>
    <row r="218" spans="2:26" s="73" customFormat="1" ht="12.75">
      <c r="B218" s="84" t="s">
        <v>178</v>
      </c>
      <c r="C218" s="84"/>
      <c r="D218" s="84"/>
      <c r="E218" s="113"/>
      <c r="F218" s="85"/>
      <c r="G218" s="85"/>
      <c r="H218" s="85">
        <f>+'Exportacion_regional '!C13</f>
        <v>1624742.627</v>
      </c>
      <c r="I218" s="85">
        <f>+'Exportacion_regional '!D13</f>
        <v>1861952.215</v>
      </c>
      <c r="J218" s="114">
        <f>+(I218-H218)/H218</f>
        <v>0.14599825477466222</v>
      </c>
      <c r="K218" s="85"/>
      <c r="L218" s="114">
        <f>SUM(L197:L217)</f>
        <v>1</v>
      </c>
      <c r="M218" s="115"/>
      <c r="N218" s="72"/>
      <c r="O218" s="72"/>
      <c r="P218" s="72"/>
      <c r="Q218" s="72"/>
      <c r="R218" s="72"/>
      <c r="S218" s="72"/>
      <c r="T218" s="72"/>
      <c r="U218" s="72"/>
      <c r="V218" s="72"/>
      <c r="W218" s="72"/>
      <c r="X218" s="72"/>
      <c r="Y218" s="72"/>
      <c r="Z218" s="72"/>
    </row>
    <row r="219" spans="5:13" s="72" customFormat="1" ht="12.75">
      <c r="E219" s="116"/>
      <c r="F219" s="111"/>
      <c r="G219" s="111"/>
      <c r="H219" s="111"/>
      <c r="I219" s="116"/>
      <c r="J219" s="111"/>
      <c r="K219" s="111"/>
      <c r="L219" s="111"/>
      <c r="M219" s="112"/>
    </row>
    <row r="220" spans="2:13" s="72" customFormat="1" ht="21" customHeight="1">
      <c r="B220" s="249" t="s">
        <v>234</v>
      </c>
      <c r="C220" s="249"/>
      <c r="D220" s="249"/>
      <c r="E220" s="249"/>
      <c r="F220" s="249"/>
      <c r="G220" s="249"/>
      <c r="H220" s="249"/>
      <c r="I220" s="249"/>
      <c r="J220" s="249"/>
      <c r="K220" s="249"/>
      <c r="L220" s="249"/>
      <c r="M220" s="249"/>
    </row>
    <row r="221" spans="13:26" ht="12.75">
      <c r="M221" s="112"/>
      <c r="N221" s="72"/>
      <c r="O221" s="72"/>
      <c r="P221" s="72"/>
      <c r="Q221" s="72"/>
      <c r="R221" s="72"/>
      <c r="S221" s="72"/>
      <c r="T221" s="72"/>
      <c r="U221" s="72"/>
      <c r="V221" s="72"/>
      <c r="W221" s="72"/>
      <c r="X221" s="72"/>
      <c r="Y221" s="72"/>
      <c r="Z221" s="72"/>
    </row>
    <row r="222" spans="2:26" s="97" customFormat="1" ht="15.75" customHeight="1">
      <c r="B222" s="247" t="s">
        <v>164</v>
      </c>
      <c r="C222" s="247"/>
      <c r="D222" s="247"/>
      <c r="E222" s="247"/>
      <c r="F222" s="247"/>
      <c r="G222" s="247"/>
      <c r="H222" s="247"/>
      <c r="I222" s="247"/>
      <c r="J222" s="247"/>
      <c r="K222" s="247"/>
      <c r="L222" s="247"/>
      <c r="M222" s="247"/>
      <c r="N222" s="72"/>
      <c r="O222" s="72"/>
      <c r="P222" s="72"/>
      <c r="Q222" s="72"/>
      <c r="R222" s="72"/>
      <c r="S222" s="72"/>
      <c r="T222" s="72"/>
      <c r="U222" s="72"/>
      <c r="V222" s="72"/>
      <c r="W222" s="72"/>
      <c r="X222" s="72"/>
      <c r="Y222" s="72"/>
      <c r="Z222" s="72"/>
    </row>
    <row r="223" spans="2:26" s="97" customFormat="1" ht="15.75" customHeight="1">
      <c r="B223" s="244" t="s">
        <v>52</v>
      </c>
      <c r="C223" s="244"/>
      <c r="D223" s="244"/>
      <c r="E223" s="244"/>
      <c r="F223" s="244"/>
      <c r="G223" s="244"/>
      <c r="H223" s="244"/>
      <c r="I223" s="244"/>
      <c r="J223" s="244"/>
      <c r="K223" s="244"/>
      <c r="L223" s="244"/>
      <c r="M223" s="244"/>
      <c r="N223" s="72"/>
      <c r="O223" s="72"/>
      <c r="P223" s="72"/>
      <c r="Q223" s="72"/>
      <c r="R223" s="72"/>
      <c r="S223" s="72"/>
      <c r="T223" s="72"/>
      <c r="U223" s="72"/>
      <c r="V223" s="72"/>
      <c r="W223" s="72"/>
      <c r="X223" s="72"/>
      <c r="Y223" s="72"/>
      <c r="Z223" s="72"/>
    </row>
    <row r="224" spans="2:26" s="98" customFormat="1" ht="15.75" customHeight="1">
      <c r="B224" s="244" t="s">
        <v>57</v>
      </c>
      <c r="C224" s="244"/>
      <c r="D224" s="244"/>
      <c r="E224" s="244"/>
      <c r="F224" s="244"/>
      <c r="G224" s="244"/>
      <c r="H224" s="244"/>
      <c r="I224" s="244"/>
      <c r="J224" s="244"/>
      <c r="K224" s="244"/>
      <c r="L224" s="244"/>
      <c r="M224" s="244"/>
      <c r="N224" s="72"/>
      <c r="O224" s="72"/>
      <c r="P224" s="72"/>
      <c r="Q224" s="72"/>
      <c r="R224" s="72"/>
      <c r="S224" s="72"/>
      <c r="T224" s="72"/>
      <c r="U224" s="72"/>
      <c r="V224" s="72"/>
      <c r="W224" s="72"/>
      <c r="X224" s="72"/>
      <c r="Y224" s="72"/>
      <c r="Z224" s="72"/>
    </row>
    <row r="225" spans="2:26" s="98" customFormat="1" ht="15.75" customHeight="1">
      <c r="B225" s="99"/>
      <c r="C225" s="99"/>
      <c r="D225" s="99"/>
      <c r="E225" s="99"/>
      <c r="F225" s="99"/>
      <c r="G225" s="99"/>
      <c r="H225" s="99"/>
      <c r="I225" s="99"/>
      <c r="J225" s="99"/>
      <c r="K225" s="99"/>
      <c r="L225" s="99"/>
      <c r="M225" s="99"/>
      <c r="N225" s="72"/>
      <c r="O225" s="72"/>
      <c r="P225" s="72"/>
      <c r="Q225" s="72"/>
      <c r="R225" s="72"/>
      <c r="S225" s="72"/>
      <c r="T225" s="72"/>
      <c r="U225" s="72"/>
      <c r="V225" s="72"/>
      <c r="W225" s="72"/>
      <c r="X225" s="72"/>
      <c r="Y225" s="72"/>
      <c r="Z225" s="72"/>
    </row>
    <row r="226" spans="2:13" s="72" customFormat="1" ht="30.75" customHeight="1">
      <c r="B226" s="100" t="s">
        <v>255</v>
      </c>
      <c r="C226" s="100" t="s">
        <v>199</v>
      </c>
      <c r="D226" s="100" t="s">
        <v>59</v>
      </c>
      <c r="E226" s="245" t="s">
        <v>189</v>
      </c>
      <c r="F226" s="245"/>
      <c r="G226" s="245"/>
      <c r="H226" s="245" t="s">
        <v>190</v>
      </c>
      <c r="I226" s="245"/>
      <c r="J226" s="245"/>
      <c r="K226" s="245"/>
      <c r="L226" s="245"/>
      <c r="M226" s="245"/>
    </row>
    <row r="227" spans="2:13" s="72" customFormat="1" ht="15.75" customHeight="1">
      <c r="B227" s="102"/>
      <c r="C227" s="102"/>
      <c r="D227" s="102"/>
      <c r="E227" s="246" t="str">
        <f>+E195</f>
        <v>ene-nov</v>
      </c>
      <c r="F227" s="246"/>
      <c r="G227" s="102" t="s">
        <v>141</v>
      </c>
      <c r="H227" s="246" t="str">
        <f>+E227</f>
        <v>ene-nov</v>
      </c>
      <c r="I227" s="246"/>
      <c r="J227" s="102" t="s">
        <v>141</v>
      </c>
      <c r="K227" s="103"/>
      <c r="L227" s="143" t="s">
        <v>248</v>
      </c>
      <c r="M227" s="104" t="s">
        <v>191</v>
      </c>
    </row>
    <row r="228" spans="2:13" s="72" customFormat="1" ht="15.75">
      <c r="B228" s="105"/>
      <c r="C228" s="105"/>
      <c r="D228" s="105"/>
      <c r="E228" s="106">
        <f aca="true" t="shared" si="25" ref="E228:J228">+E196</f>
        <v>2009</v>
      </c>
      <c r="F228" s="106">
        <f t="shared" si="25"/>
        <v>2010</v>
      </c>
      <c r="G228" s="107" t="str">
        <f t="shared" si="25"/>
        <v>10/09</v>
      </c>
      <c r="H228" s="106">
        <f t="shared" si="25"/>
        <v>2009</v>
      </c>
      <c r="I228" s="106">
        <f t="shared" si="25"/>
        <v>2010</v>
      </c>
      <c r="J228" s="107" t="str">
        <f t="shared" si="25"/>
        <v>10/09</v>
      </c>
      <c r="K228" s="105"/>
      <c r="L228" s="106">
        <v>2010</v>
      </c>
      <c r="M228" s="117" t="str">
        <f>+M196</f>
        <v>ene-nov</v>
      </c>
    </row>
    <row r="229" spans="1:26" s="71" customFormat="1" ht="12.75">
      <c r="A229" s="71">
        <v>1</v>
      </c>
      <c r="B229" s="68" t="s">
        <v>74</v>
      </c>
      <c r="C229" s="146" t="s">
        <v>363</v>
      </c>
      <c r="D229" s="68" t="s">
        <v>61</v>
      </c>
      <c r="E229" s="69">
        <v>212306.304</v>
      </c>
      <c r="F229" s="69">
        <v>198986.533</v>
      </c>
      <c r="G229" s="70">
        <f aca="true" t="shared" si="26" ref="G229:G248">+(F229-E229)/E229</f>
        <v>-0.06273846206658097</v>
      </c>
      <c r="H229" s="69">
        <v>252792.438</v>
      </c>
      <c r="I229" s="69">
        <v>277539.818</v>
      </c>
      <c r="J229" s="70">
        <f aca="true" t="shared" si="27" ref="J229:J249">+(I229-H229)/H229</f>
        <v>0.09789604545053691</v>
      </c>
      <c r="K229" s="68">
        <v>1</v>
      </c>
      <c r="L229" s="145">
        <f aca="true" t="shared" si="28" ref="L229:L249">+I229/$I$250</f>
        <v>0.1458138617008256</v>
      </c>
      <c r="M229" s="86">
        <v>0.22926765380348116</v>
      </c>
      <c r="N229" s="72"/>
      <c r="O229" s="72"/>
      <c r="P229" s="72"/>
      <c r="Q229" s="72"/>
      <c r="R229" s="72"/>
      <c r="S229" s="72"/>
      <c r="T229" s="72"/>
      <c r="U229" s="72"/>
      <c r="V229" s="72"/>
      <c r="W229" s="72"/>
      <c r="X229" s="72"/>
      <c r="Y229" s="72"/>
      <c r="Z229" s="72"/>
    </row>
    <row r="230" spans="1:26" s="71" customFormat="1" ht="12.75">
      <c r="A230" s="71">
        <v>2</v>
      </c>
      <c r="B230" s="68" t="s">
        <v>71</v>
      </c>
      <c r="C230" s="146" t="s">
        <v>379</v>
      </c>
      <c r="D230" s="68" t="s">
        <v>61</v>
      </c>
      <c r="E230" s="69">
        <v>74003.483</v>
      </c>
      <c r="F230" s="69">
        <v>65870.325</v>
      </c>
      <c r="G230" s="70">
        <f t="shared" si="26"/>
        <v>-0.10990236770342278</v>
      </c>
      <c r="H230" s="69">
        <v>253591.799</v>
      </c>
      <c r="I230" s="69">
        <v>241231.154</v>
      </c>
      <c r="J230" s="70">
        <f t="shared" si="27"/>
        <v>-0.04874228996656153</v>
      </c>
      <c r="K230" s="68">
        <v>2</v>
      </c>
      <c r="L230" s="145">
        <f t="shared" si="28"/>
        <v>0.12673801683939478</v>
      </c>
      <c r="M230" s="86">
        <v>0.8783981470668805</v>
      </c>
      <c r="N230" s="72"/>
      <c r="O230" s="72"/>
      <c r="P230" s="72"/>
      <c r="Q230" s="72"/>
      <c r="R230" s="72"/>
      <c r="S230" s="72"/>
      <c r="T230" s="72"/>
      <c r="U230" s="72"/>
      <c r="V230" s="72"/>
      <c r="W230" s="72"/>
      <c r="X230" s="72"/>
      <c r="Y230" s="72"/>
      <c r="Z230" s="72"/>
    </row>
    <row r="231" spans="1:26" s="71" customFormat="1" ht="12.75">
      <c r="A231" s="71">
        <v>3</v>
      </c>
      <c r="B231" s="68" t="s">
        <v>68</v>
      </c>
      <c r="C231" s="146" t="s">
        <v>362</v>
      </c>
      <c r="D231" s="68" t="s">
        <v>61</v>
      </c>
      <c r="E231" s="69">
        <v>250103.292</v>
      </c>
      <c r="F231" s="69">
        <v>314801.218</v>
      </c>
      <c r="G231" s="70">
        <f t="shared" si="26"/>
        <v>0.25868482370875795</v>
      </c>
      <c r="H231" s="69">
        <v>163168.143</v>
      </c>
      <c r="I231" s="69">
        <v>215469.187</v>
      </c>
      <c r="J231" s="70">
        <f t="shared" si="27"/>
        <v>0.3205346524045444</v>
      </c>
      <c r="K231" s="68">
        <v>3</v>
      </c>
      <c r="L231" s="145">
        <f t="shared" si="28"/>
        <v>0.1132031953483782</v>
      </c>
      <c r="M231" s="86">
        <v>0.368634032192324</v>
      </c>
      <c r="N231" s="72"/>
      <c r="O231" s="72"/>
      <c r="P231" s="72"/>
      <c r="Q231" s="72"/>
      <c r="R231" s="72"/>
      <c r="S231" s="72"/>
      <c r="T231" s="72"/>
      <c r="U231" s="72"/>
      <c r="V231" s="72"/>
      <c r="W231" s="72"/>
      <c r="X231" s="72"/>
      <c r="Y231" s="72"/>
      <c r="Z231" s="72"/>
    </row>
    <row r="232" spans="1:26" s="71" customFormat="1" ht="12.75">
      <c r="A232" s="71">
        <v>4</v>
      </c>
      <c r="B232" s="68" t="s">
        <v>80</v>
      </c>
      <c r="C232" s="92">
        <v>22042110</v>
      </c>
      <c r="D232" s="68" t="s">
        <v>81</v>
      </c>
      <c r="E232" s="69">
        <v>55851.277</v>
      </c>
      <c r="F232" s="69">
        <v>62777.044</v>
      </c>
      <c r="G232" s="70">
        <f t="shared" si="26"/>
        <v>0.1240037358501221</v>
      </c>
      <c r="H232" s="69">
        <v>173373.237</v>
      </c>
      <c r="I232" s="69">
        <v>189750.892</v>
      </c>
      <c r="J232" s="70">
        <f t="shared" si="27"/>
        <v>0.09446472410271718</v>
      </c>
      <c r="K232" s="68">
        <v>4</v>
      </c>
      <c r="L232" s="145">
        <f t="shared" si="28"/>
        <v>0.09969131825148164</v>
      </c>
      <c r="M232" s="86">
        <v>0.17430540186527765</v>
      </c>
      <c r="N232" s="72"/>
      <c r="O232" s="72"/>
      <c r="P232" s="72"/>
      <c r="Q232" s="72"/>
      <c r="R232" s="72"/>
      <c r="S232" s="72"/>
      <c r="T232" s="72"/>
      <c r="U232" s="72"/>
      <c r="V232" s="72"/>
      <c r="W232" s="72"/>
      <c r="X232" s="72"/>
      <c r="Y232" s="72"/>
      <c r="Z232" s="72"/>
    </row>
    <row r="233" spans="1:26" s="71" customFormat="1" ht="12.75">
      <c r="A233" s="71">
        <v>5</v>
      </c>
      <c r="B233" s="68" t="s">
        <v>65</v>
      </c>
      <c r="C233" s="146" t="s">
        <v>366</v>
      </c>
      <c r="D233" s="68" t="s">
        <v>61</v>
      </c>
      <c r="E233" s="69">
        <v>52236.242</v>
      </c>
      <c r="F233" s="69">
        <v>46831.91</v>
      </c>
      <c r="G233" s="70">
        <f t="shared" si="26"/>
        <v>-0.10345943339492139</v>
      </c>
      <c r="H233" s="69">
        <v>101755.161</v>
      </c>
      <c r="I233" s="69">
        <v>102917.356</v>
      </c>
      <c r="J233" s="70">
        <f t="shared" si="27"/>
        <v>0.011421484557427088</v>
      </c>
      <c r="K233" s="68">
        <v>5</v>
      </c>
      <c r="L233" s="145">
        <f t="shared" si="28"/>
        <v>0.054070717573211906</v>
      </c>
      <c r="M233" s="86">
        <v>0.6803814382970702</v>
      </c>
      <c r="N233" s="72"/>
      <c r="O233" s="72"/>
      <c r="P233" s="72"/>
      <c r="Q233" s="72"/>
      <c r="R233" s="72"/>
      <c r="S233" s="72"/>
      <c r="T233" s="72"/>
      <c r="U233" s="72"/>
      <c r="V233" s="72"/>
      <c r="W233" s="72"/>
      <c r="X233" s="72"/>
      <c r="Y233" s="72"/>
      <c r="Z233" s="72"/>
    </row>
    <row r="234" spans="1:26" s="71" customFormat="1" ht="12.75">
      <c r="A234" s="71">
        <v>6</v>
      </c>
      <c r="B234" s="68" t="s">
        <v>86</v>
      </c>
      <c r="C234" s="146" t="s">
        <v>390</v>
      </c>
      <c r="D234" s="68" t="s">
        <v>61</v>
      </c>
      <c r="E234" s="69">
        <v>8743.579</v>
      </c>
      <c r="F234" s="69">
        <v>14576.512</v>
      </c>
      <c r="G234" s="70">
        <f t="shared" si="26"/>
        <v>0.667110459000828</v>
      </c>
      <c r="H234" s="69">
        <v>37449.899</v>
      </c>
      <c r="I234" s="69">
        <v>84711.475</v>
      </c>
      <c r="J234" s="70">
        <f t="shared" si="27"/>
        <v>1.2619947519751658</v>
      </c>
      <c r="K234" s="68">
        <v>6</v>
      </c>
      <c r="L234" s="145">
        <f t="shared" si="28"/>
        <v>0.0445057123303401</v>
      </c>
      <c r="M234" s="86">
        <v>0.6010710003270746</v>
      </c>
      <c r="N234" s="72"/>
      <c r="O234" s="72"/>
      <c r="P234" s="72"/>
      <c r="Q234" s="72"/>
      <c r="R234" s="72"/>
      <c r="S234" s="72"/>
      <c r="T234" s="72"/>
      <c r="U234" s="72"/>
      <c r="V234" s="72"/>
      <c r="W234" s="72"/>
      <c r="X234" s="72"/>
      <c r="Y234" s="72"/>
      <c r="Z234" s="72"/>
    </row>
    <row r="235" spans="1:26" s="71" customFormat="1" ht="12.75">
      <c r="A235" s="71">
        <v>7</v>
      </c>
      <c r="B235" s="68" t="s">
        <v>277</v>
      </c>
      <c r="C235" s="146" t="s">
        <v>393</v>
      </c>
      <c r="D235" s="68" t="s">
        <v>61</v>
      </c>
      <c r="E235" s="69">
        <v>75812.402</v>
      </c>
      <c r="F235" s="69">
        <v>84101.029</v>
      </c>
      <c r="G235" s="70">
        <f t="shared" si="26"/>
        <v>0.10933075303431215</v>
      </c>
      <c r="H235" s="69">
        <v>61067.591</v>
      </c>
      <c r="I235" s="69">
        <v>65753.518</v>
      </c>
      <c r="J235" s="70">
        <f t="shared" si="27"/>
        <v>0.07673345097238232</v>
      </c>
      <c r="K235" s="68">
        <v>7</v>
      </c>
      <c r="L235" s="145">
        <f t="shared" si="28"/>
        <v>0.034545581419941504</v>
      </c>
      <c r="M235" s="86">
        <v>0.4601253893913302</v>
      </c>
      <c r="N235" s="72"/>
      <c r="O235" s="72"/>
      <c r="P235" s="72"/>
      <c r="Q235" s="72"/>
      <c r="R235" s="72"/>
      <c r="S235" s="72"/>
      <c r="T235" s="72"/>
      <c r="U235" s="72"/>
      <c r="V235" s="72"/>
      <c r="W235" s="72"/>
      <c r="X235" s="72"/>
      <c r="Y235" s="72"/>
      <c r="Z235" s="72"/>
    </row>
    <row r="236" spans="1:26" s="71" customFormat="1" ht="12.75">
      <c r="A236" s="71">
        <v>8</v>
      </c>
      <c r="B236" s="68" t="s">
        <v>79</v>
      </c>
      <c r="C236" s="146" t="s">
        <v>364</v>
      </c>
      <c r="D236" s="68" t="s">
        <v>61</v>
      </c>
      <c r="E236" s="69">
        <v>56593.109</v>
      </c>
      <c r="F236" s="69">
        <v>42805.351</v>
      </c>
      <c r="G236" s="70">
        <f t="shared" si="26"/>
        <v>-0.2436296263560992</v>
      </c>
      <c r="H236" s="69">
        <v>58632.624</v>
      </c>
      <c r="I236" s="69">
        <v>59623.369</v>
      </c>
      <c r="J236" s="70">
        <f t="shared" si="27"/>
        <v>0.016897504024380613</v>
      </c>
      <c r="K236" s="68">
        <v>8</v>
      </c>
      <c r="L236" s="145">
        <f t="shared" si="28"/>
        <v>0.03132492391237099</v>
      </c>
      <c r="M236" s="86">
        <v>0.5724135419016687</v>
      </c>
      <c r="N236" s="72"/>
      <c r="O236" s="72"/>
      <c r="P236" s="72"/>
      <c r="Q236" s="72"/>
      <c r="R236" s="72"/>
      <c r="S236" s="72"/>
      <c r="T236" s="72"/>
      <c r="U236" s="72"/>
      <c r="V236" s="72"/>
      <c r="W236" s="72"/>
      <c r="X236" s="72"/>
      <c r="Y236" s="72"/>
      <c r="Z236" s="72"/>
    </row>
    <row r="237" spans="1:26" s="71" customFormat="1" ht="12.75">
      <c r="A237" s="71">
        <v>9</v>
      </c>
      <c r="B237" s="68" t="s">
        <v>259</v>
      </c>
      <c r="C237" s="146">
        <v>10051000</v>
      </c>
      <c r="D237" s="68" t="s">
        <v>61</v>
      </c>
      <c r="E237" s="69">
        <v>21351.408</v>
      </c>
      <c r="F237" s="69">
        <v>19826.554</v>
      </c>
      <c r="G237" s="70">
        <f t="shared" si="26"/>
        <v>-0.07141702317711317</v>
      </c>
      <c r="H237" s="69">
        <v>55719.203</v>
      </c>
      <c r="I237" s="69">
        <v>56567.355</v>
      </c>
      <c r="J237" s="70">
        <f t="shared" si="27"/>
        <v>0.015221897556574918</v>
      </c>
      <c r="K237" s="68">
        <v>9</v>
      </c>
      <c r="L237" s="145">
        <f t="shared" si="28"/>
        <v>0.029719355363818485</v>
      </c>
      <c r="M237" s="86">
        <v>0.35514785426797935</v>
      </c>
      <c r="N237" s="72"/>
      <c r="O237" s="72"/>
      <c r="P237" s="72"/>
      <c r="Q237" s="72"/>
      <c r="R237" s="72"/>
      <c r="S237" s="72"/>
      <c r="T237" s="72"/>
      <c r="U237" s="72"/>
      <c r="V237" s="72"/>
      <c r="W237" s="72"/>
      <c r="X237" s="72"/>
      <c r="Y237" s="72"/>
      <c r="Z237" s="72"/>
    </row>
    <row r="238" spans="1:13" s="72" customFormat="1" ht="12.75">
      <c r="A238" s="71">
        <v>10</v>
      </c>
      <c r="B238" s="68" t="s">
        <v>258</v>
      </c>
      <c r="C238" s="146" t="s">
        <v>370</v>
      </c>
      <c r="D238" s="68" t="s">
        <v>61</v>
      </c>
      <c r="E238" s="69">
        <v>63658.373</v>
      </c>
      <c r="F238" s="69">
        <v>61069.521</v>
      </c>
      <c r="G238" s="70">
        <f t="shared" si="26"/>
        <v>-0.04066789454389604</v>
      </c>
      <c r="H238" s="69">
        <v>49669.339</v>
      </c>
      <c r="I238" s="69">
        <v>51670.49</v>
      </c>
      <c r="J238" s="70">
        <f t="shared" si="27"/>
        <v>0.04028946308305005</v>
      </c>
      <c r="K238" s="68">
        <v>10</v>
      </c>
      <c r="L238" s="145">
        <f t="shared" si="28"/>
        <v>0.027146640569152107</v>
      </c>
      <c r="M238" s="86">
        <v>0.5142120872172257</v>
      </c>
    </row>
    <row r="239" spans="1:13" s="72" customFormat="1" ht="12.75">
      <c r="A239" s="71">
        <v>11</v>
      </c>
      <c r="B239" s="68" t="s">
        <v>85</v>
      </c>
      <c r="C239" s="146" t="s">
        <v>389</v>
      </c>
      <c r="D239" s="68" t="s">
        <v>61</v>
      </c>
      <c r="E239" s="69">
        <v>37662.337</v>
      </c>
      <c r="F239" s="69">
        <v>34295.711</v>
      </c>
      <c r="G239" s="70">
        <f t="shared" si="26"/>
        <v>-0.08938972639961235</v>
      </c>
      <c r="H239" s="69">
        <v>41403.776</v>
      </c>
      <c r="I239" s="69">
        <v>48373.91</v>
      </c>
      <c r="J239" s="70">
        <f t="shared" si="27"/>
        <v>0.16834537023869528</v>
      </c>
      <c r="K239" s="68">
        <v>11</v>
      </c>
      <c r="L239" s="145">
        <f t="shared" si="28"/>
        <v>0.025414683462349843</v>
      </c>
      <c r="M239" s="86">
        <v>0.6861524548655411</v>
      </c>
    </row>
    <row r="240" spans="1:13" s="72" customFormat="1" ht="12.75">
      <c r="A240" s="71">
        <v>12</v>
      </c>
      <c r="B240" s="68" t="s">
        <v>62</v>
      </c>
      <c r="C240" s="146" t="s">
        <v>383</v>
      </c>
      <c r="D240" s="68" t="s">
        <v>61</v>
      </c>
      <c r="E240" s="69">
        <v>4878.427</v>
      </c>
      <c r="F240" s="69">
        <v>6412.554</v>
      </c>
      <c r="G240" s="70">
        <f t="shared" si="26"/>
        <v>0.31447165244042813</v>
      </c>
      <c r="H240" s="69">
        <v>19443.195</v>
      </c>
      <c r="I240" s="69">
        <v>37515.421</v>
      </c>
      <c r="J240" s="70">
        <f t="shared" si="27"/>
        <v>0.9294884919890997</v>
      </c>
      <c r="K240" s="68">
        <v>12</v>
      </c>
      <c r="L240" s="145">
        <f t="shared" si="28"/>
        <v>0.019709850819828127</v>
      </c>
      <c r="M240" s="86">
        <v>0.15056688347318772</v>
      </c>
    </row>
    <row r="241" spans="1:13" s="72" customFormat="1" ht="12.75">
      <c r="A241" s="71">
        <v>13</v>
      </c>
      <c r="B241" s="68" t="s">
        <v>90</v>
      </c>
      <c r="C241" s="91">
        <v>22042990</v>
      </c>
      <c r="D241" s="68" t="s">
        <v>81</v>
      </c>
      <c r="E241" s="69">
        <v>45597.452</v>
      </c>
      <c r="F241" s="69">
        <v>48391.682</v>
      </c>
      <c r="G241" s="70">
        <f t="shared" si="26"/>
        <v>0.06128039786082791</v>
      </c>
      <c r="H241" s="69">
        <v>35280.695</v>
      </c>
      <c r="I241" s="69">
        <v>36941.637</v>
      </c>
      <c r="J241" s="70">
        <f t="shared" si="27"/>
        <v>0.04707792746146307</v>
      </c>
      <c r="K241" s="68">
        <v>13</v>
      </c>
      <c r="L241" s="145">
        <f t="shared" si="28"/>
        <v>0.019408396198199215</v>
      </c>
      <c r="M241" s="86">
        <v>0.17128151205440376</v>
      </c>
    </row>
    <row r="242" spans="1:13" s="72" customFormat="1" ht="12.75">
      <c r="A242" s="71">
        <v>14</v>
      </c>
      <c r="B242" s="68" t="s">
        <v>299</v>
      </c>
      <c r="C242" s="146">
        <v>20097000</v>
      </c>
      <c r="D242" s="68" t="s">
        <v>61</v>
      </c>
      <c r="E242" s="69">
        <v>29988.294</v>
      </c>
      <c r="F242" s="69">
        <v>27732.368</v>
      </c>
      <c r="G242" s="70">
        <f t="shared" si="26"/>
        <v>-0.07522688686458799</v>
      </c>
      <c r="H242" s="69">
        <v>32570.532</v>
      </c>
      <c r="I242" s="69">
        <v>29011.758</v>
      </c>
      <c r="J242" s="70">
        <f t="shared" si="27"/>
        <v>-0.10926361288787047</v>
      </c>
      <c r="K242" s="68">
        <v>14</v>
      </c>
      <c r="L242" s="145">
        <f t="shared" si="28"/>
        <v>0.015242196594327309</v>
      </c>
      <c r="M242" s="86">
        <v>0.8250557049486095</v>
      </c>
    </row>
    <row r="243" spans="1:13" s="72" customFormat="1" ht="12.75">
      <c r="A243" s="71">
        <v>15</v>
      </c>
      <c r="B243" s="68" t="s">
        <v>99</v>
      </c>
      <c r="C243" s="146" t="s">
        <v>380</v>
      </c>
      <c r="D243" s="68" t="s">
        <v>61</v>
      </c>
      <c r="E243" s="69">
        <v>9130.914</v>
      </c>
      <c r="F243" s="69">
        <v>15123.646</v>
      </c>
      <c r="G243" s="70">
        <f t="shared" si="26"/>
        <v>0.6563123910705981</v>
      </c>
      <c r="H243" s="69">
        <v>20314.463</v>
      </c>
      <c r="I243" s="69">
        <v>27536.039</v>
      </c>
      <c r="J243" s="70">
        <f t="shared" si="27"/>
        <v>0.35548938704409766</v>
      </c>
      <c r="K243" s="68">
        <v>15</v>
      </c>
      <c r="L243" s="145">
        <f t="shared" si="28"/>
        <v>0.014466883388006474</v>
      </c>
      <c r="M243" s="86">
        <v>0.23965105094878741</v>
      </c>
    </row>
    <row r="244" spans="1:13" s="72" customFormat="1" ht="12.75">
      <c r="A244" s="71">
        <v>16</v>
      </c>
      <c r="B244" s="68" t="s">
        <v>76</v>
      </c>
      <c r="C244" s="146">
        <v>20029010</v>
      </c>
      <c r="D244" s="68" t="s">
        <v>61</v>
      </c>
      <c r="E244" s="69">
        <v>19547.834</v>
      </c>
      <c r="F244" s="69">
        <v>24617.249</v>
      </c>
      <c r="G244" s="70">
        <f t="shared" si="26"/>
        <v>0.2593338474226864</v>
      </c>
      <c r="H244" s="69">
        <v>24246.994</v>
      </c>
      <c r="I244" s="69">
        <v>26251.128</v>
      </c>
      <c r="J244" s="70">
        <f t="shared" si="27"/>
        <v>0.08265494683588415</v>
      </c>
      <c r="K244" s="68">
        <v>16</v>
      </c>
      <c r="L244" s="145">
        <f t="shared" si="28"/>
        <v>0.013791816883308149</v>
      </c>
      <c r="M244" s="86">
        <v>0.3074680102945002</v>
      </c>
    </row>
    <row r="245" spans="1:13" s="72" customFormat="1" ht="12.75">
      <c r="A245" s="71">
        <v>17</v>
      </c>
      <c r="B245" s="68" t="s">
        <v>78</v>
      </c>
      <c r="C245" s="146" t="s">
        <v>368</v>
      </c>
      <c r="D245" s="68" t="s">
        <v>61</v>
      </c>
      <c r="E245" s="69">
        <v>25259.42</v>
      </c>
      <c r="F245" s="69">
        <v>19321.281</v>
      </c>
      <c r="G245" s="70">
        <f t="shared" si="26"/>
        <v>-0.23508611836693002</v>
      </c>
      <c r="H245" s="69">
        <v>22805.213</v>
      </c>
      <c r="I245" s="69">
        <v>25813.42</v>
      </c>
      <c r="J245" s="70">
        <f t="shared" si="27"/>
        <v>0.13190874384729484</v>
      </c>
      <c r="K245" s="68">
        <v>17</v>
      </c>
      <c r="L245" s="145">
        <f t="shared" si="28"/>
        <v>0.013561853866695717</v>
      </c>
      <c r="M245" s="86">
        <v>0.6046284370071648</v>
      </c>
    </row>
    <row r="246" spans="1:13" s="72" customFormat="1" ht="12.75">
      <c r="A246" s="71">
        <v>18</v>
      </c>
      <c r="B246" s="68" t="s">
        <v>96</v>
      </c>
      <c r="C246" s="146" t="s">
        <v>398</v>
      </c>
      <c r="D246" s="68" t="s">
        <v>61</v>
      </c>
      <c r="E246" s="69">
        <v>16992.274</v>
      </c>
      <c r="F246" s="69">
        <v>42703.396</v>
      </c>
      <c r="G246" s="70">
        <f t="shared" si="26"/>
        <v>1.5131066036246825</v>
      </c>
      <c r="H246" s="69">
        <v>5770.385</v>
      </c>
      <c r="I246" s="69">
        <v>20162.656</v>
      </c>
      <c r="J246" s="70">
        <f t="shared" si="27"/>
        <v>2.4941613081276204</v>
      </c>
      <c r="K246" s="68">
        <v>18</v>
      </c>
      <c r="L246" s="145">
        <f t="shared" si="28"/>
        <v>0.010593055636814324</v>
      </c>
      <c r="M246" s="86">
        <v>0.49935660581700064</v>
      </c>
    </row>
    <row r="247" spans="1:26" s="73" customFormat="1" ht="12.75">
      <c r="A247" s="71">
        <v>19</v>
      </c>
      <c r="B247" s="68" t="s">
        <v>98</v>
      </c>
      <c r="C247" s="146">
        <v>20087010</v>
      </c>
      <c r="D247" s="68" t="s">
        <v>61</v>
      </c>
      <c r="E247" s="69">
        <v>12256.296</v>
      </c>
      <c r="F247" s="69">
        <v>13735.282</v>
      </c>
      <c r="G247" s="70">
        <f t="shared" si="26"/>
        <v>0.1206715307789563</v>
      </c>
      <c r="H247" s="69">
        <v>15218.682</v>
      </c>
      <c r="I247" s="69">
        <v>19053.834</v>
      </c>
      <c r="J247" s="70">
        <f t="shared" si="27"/>
        <v>0.2520029001197343</v>
      </c>
      <c r="K247" s="68">
        <v>19</v>
      </c>
      <c r="L247" s="145">
        <f t="shared" si="28"/>
        <v>0.010010502765936413</v>
      </c>
      <c r="M247" s="86">
        <v>0.29502538186447663</v>
      </c>
      <c r="N247" s="72"/>
      <c r="O247" s="72"/>
      <c r="P247" s="72"/>
      <c r="Q247" s="72"/>
      <c r="R247" s="72"/>
      <c r="S247" s="72"/>
      <c r="T247" s="72"/>
      <c r="U247" s="72"/>
      <c r="V247" s="72"/>
      <c r="W247" s="72"/>
      <c r="X247" s="72"/>
      <c r="Y247" s="72"/>
      <c r="Z247" s="72"/>
    </row>
    <row r="248" spans="1:26" ht="12.75">
      <c r="A248" s="71">
        <v>20</v>
      </c>
      <c r="B248" s="68" t="s">
        <v>91</v>
      </c>
      <c r="C248" s="146">
        <v>20096000</v>
      </c>
      <c r="D248" s="68" t="s">
        <v>61</v>
      </c>
      <c r="E248" s="69">
        <v>11437.644</v>
      </c>
      <c r="F248" s="69">
        <v>9869.794</v>
      </c>
      <c r="G248" s="70">
        <f t="shared" si="26"/>
        <v>-0.13707805558557343</v>
      </c>
      <c r="H248" s="69">
        <v>17893.419</v>
      </c>
      <c r="I248" s="69">
        <v>17625.975</v>
      </c>
      <c r="J248" s="70">
        <f t="shared" si="27"/>
        <v>-0.014946500721857747</v>
      </c>
      <c r="K248" s="68">
        <v>20</v>
      </c>
      <c r="L248" s="145">
        <f t="shared" si="28"/>
        <v>0.00926033424505672</v>
      </c>
      <c r="M248" s="86">
        <v>0.2849238703708676</v>
      </c>
      <c r="N248" s="72"/>
      <c r="O248" s="72"/>
      <c r="P248" s="72"/>
      <c r="Q248" s="72"/>
      <c r="R248" s="72"/>
      <c r="S248" s="72"/>
      <c r="T248" s="72"/>
      <c r="U248" s="72"/>
      <c r="V248" s="72"/>
      <c r="W248" s="72"/>
      <c r="X248" s="72"/>
      <c r="Y248" s="72"/>
      <c r="Z248" s="72"/>
    </row>
    <row r="249" spans="1:26" ht="12.75">
      <c r="A249" s="71"/>
      <c r="B249" s="68" t="s">
        <v>175</v>
      </c>
      <c r="C249" s="146"/>
      <c r="G249" s="70"/>
      <c r="H249" s="69">
        <f>+H250-SUM(H229:H248)</f>
        <v>260799.49399999995</v>
      </c>
      <c r="I249" s="69">
        <f>+I250-SUM(I229:I248)</f>
        <v>269863.92799999984</v>
      </c>
      <c r="J249" s="70">
        <f t="shared" si="27"/>
        <v>0.034756332771105354</v>
      </c>
      <c r="L249" s="145">
        <f t="shared" si="28"/>
        <v>0.14178110283056228</v>
      </c>
      <c r="M249" s="86"/>
      <c r="N249" s="72"/>
      <c r="O249" s="72"/>
      <c r="P249" s="72"/>
      <c r="Q249" s="72"/>
      <c r="R249" s="72"/>
      <c r="S249" s="72"/>
      <c r="T249" s="72"/>
      <c r="U249" s="72"/>
      <c r="V249" s="72"/>
      <c r="W249" s="72"/>
      <c r="X249" s="72"/>
      <c r="Y249" s="72"/>
      <c r="Z249" s="72"/>
    </row>
    <row r="250" spans="2:26" s="73" customFormat="1" ht="12.75">
      <c r="B250" s="84" t="s">
        <v>178</v>
      </c>
      <c r="C250" s="84"/>
      <c r="D250" s="84"/>
      <c r="E250" s="113"/>
      <c r="F250" s="85"/>
      <c r="G250" s="85"/>
      <c r="H250" s="85">
        <f>+'Exportacion_regional '!C14</f>
        <v>1702966.282</v>
      </c>
      <c r="I250" s="85">
        <f>+'Exportacion_regional '!D14</f>
        <v>1903384.32</v>
      </c>
      <c r="J250" s="114">
        <f>+(I250-H250)/H250</f>
        <v>0.1176876137351498</v>
      </c>
      <c r="K250" s="85"/>
      <c r="L250" s="114">
        <f>SUM(L229:L249)</f>
        <v>0.9999999999999998</v>
      </c>
      <c r="M250" s="115"/>
      <c r="N250" s="72"/>
      <c r="O250" s="72"/>
      <c r="P250" s="72"/>
      <c r="Q250" s="72"/>
      <c r="R250" s="72"/>
      <c r="S250" s="72"/>
      <c r="T250" s="72"/>
      <c r="U250" s="72"/>
      <c r="V250" s="72"/>
      <c r="W250" s="72"/>
      <c r="X250" s="72"/>
      <c r="Y250" s="72"/>
      <c r="Z250" s="72"/>
    </row>
    <row r="251" spans="5:13" s="72" customFormat="1" ht="12.75">
      <c r="E251" s="116"/>
      <c r="F251" s="111"/>
      <c r="G251" s="111"/>
      <c r="H251" s="111"/>
      <c r="I251" s="116"/>
      <c r="J251" s="111"/>
      <c r="K251" s="111"/>
      <c r="L251" s="111"/>
      <c r="M251" s="112"/>
    </row>
    <row r="252" spans="2:13" s="72" customFormat="1" ht="21" customHeight="1">
      <c r="B252" s="249" t="s">
        <v>234</v>
      </c>
      <c r="C252" s="249"/>
      <c r="D252" s="249"/>
      <c r="E252" s="249"/>
      <c r="F252" s="249"/>
      <c r="G252" s="249"/>
      <c r="H252" s="249"/>
      <c r="I252" s="249"/>
      <c r="J252" s="249"/>
      <c r="K252" s="249"/>
      <c r="L252" s="249"/>
      <c r="M252" s="249"/>
    </row>
    <row r="253" spans="13:26" ht="12.75">
      <c r="M253" s="112"/>
      <c r="N253" s="72"/>
      <c r="O253" s="72"/>
      <c r="P253" s="72"/>
      <c r="Q253" s="72"/>
      <c r="R253" s="72"/>
      <c r="S253" s="72"/>
      <c r="T253" s="72"/>
      <c r="U253" s="72"/>
      <c r="V253" s="72"/>
      <c r="W253" s="72"/>
      <c r="X253" s="72"/>
      <c r="Y253" s="72"/>
      <c r="Z253" s="72"/>
    </row>
    <row r="254" spans="2:26" s="97" customFormat="1" ht="15.75" customHeight="1">
      <c r="B254" s="247" t="s">
        <v>165</v>
      </c>
      <c r="C254" s="247"/>
      <c r="D254" s="247"/>
      <c r="E254" s="247"/>
      <c r="F254" s="247"/>
      <c r="G254" s="247"/>
      <c r="H254" s="247"/>
      <c r="I254" s="247"/>
      <c r="J254" s="247"/>
      <c r="K254" s="247"/>
      <c r="L254" s="247"/>
      <c r="M254" s="247"/>
      <c r="N254" s="72"/>
      <c r="O254" s="72"/>
      <c r="P254" s="72"/>
      <c r="Q254" s="72"/>
      <c r="R254" s="72"/>
      <c r="S254" s="72"/>
      <c r="T254" s="72"/>
      <c r="U254" s="72"/>
      <c r="V254" s="72"/>
      <c r="W254" s="72"/>
      <c r="X254" s="72"/>
      <c r="Y254" s="72"/>
      <c r="Z254" s="72"/>
    </row>
    <row r="255" spans="2:26" s="97" customFormat="1" ht="15.75" customHeight="1">
      <c r="B255" s="244" t="s">
        <v>52</v>
      </c>
      <c r="C255" s="244"/>
      <c r="D255" s="244"/>
      <c r="E255" s="244"/>
      <c r="F255" s="244"/>
      <c r="G255" s="244"/>
      <c r="H255" s="244"/>
      <c r="I255" s="244"/>
      <c r="J255" s="244"/>
      <c r="K255" s="244"/>
      <c r="L255" s="244"/>
      <c r="M255" s="244"/>
      <c r="N255" s="72"/>
      <c r="O255" s="72"/>
      <c r="P255" s="72"/>
      <c r="Q255" s="72"/>
      <c r="R255" s="72"/>
      <c r="S255" s="72"/>
      <c r="T255" s="72"/>
      <c r="U255" s="72"/>
      <c r="V255" s="72"/>
      <c r="W255" s="72"/>
      <c r="X255" s="72"/>
      <c r="Y255" s="72"/>
      <c r="Z255" s="72"/>
    </row>
    <row r="256" spans="2:26" s="98" customFormat="1" ht="15.75" customHeight="1">
      <c r="B256" s="244" t="s">
        <v>41</v>
      </c>
      <c r="C256" s="244"/>
      <c r="D256" s="244"/>
      <c r="E256" s="244"/>
      <c r="F256" s="244"/>
      <c r="G256" s="244"/>
      <c r="H256" s="244"/>
      <c r="I256" s="244"/>
      <c r="J256" s="244"/>
      <c r="K256" s="244"/>
      <c r="L256" s="244"/>
      <c r="M256" s="244"/>
      <c r="N256" s="72"/>
      <c r="O256" s="72"/>
      <c r="P256" s="72"/>
      <c r="Q256" s="72"/>
      <c r="R256" s="72"/>
      <c r="S256" s="72"/>
      <c r="T256" s="72"/>
      <c r="U256" s="72"/>
      <c r="V256" s="72"/>
      <c r="W256" s="72"/>
      <c r="X256" s="72"/>
      <c r="Y256" s="72"/>
      <c r="Z256" s="72"/>
    </row>
    <row r="257" spans="2:26" s="98" customFormat="1" ht="15.75" customHeight="1">
      <c r="B257" s="99"/>
      <c r="C257" s="99"/>
      <c r="D257" s="99"/>
      <c r="E257" s="99"/>
      <c r="F257" s="99"/>
      <c r="G257" s="99"/>
      <c r="H257" s="99"/>
      <c r="I257" s="99"/>
      <c r="J257" s="99"/>
      <c r="K257" s="99"/>
      <c r="L257" s="99"/>
      <c r="M257" s="99"/>
      <c r="N257" s="72"/>
      <c r="O257" s="72"/>
      <c r="P257" s="72"/>
      <c r="Q257" s="72"/>
      <c r="R257" s="72"/>
      <c r="S257" s="72"/>
      <c r="T257" s="72"/>
      <c r="U257" s="72"/>
      <c r="V257" s="72"/>
      <c r="W257" s="72"/>
      <c r="X257" s="72"/>
      <c r="Y257" s="72"/>
      <c r="Z257" s="72"/>
    </row>
    <row r="258" spans="2:13" s="72" customFormat="1" ht="30.75" customHeight="1">
      <c r="B258" s="100" t="s">
        <v>255</v>
      </c>
      <c r="C258" s="100" t="s">
        <v>199</v>
      </c>
      <c r="D258" s="100" t="s">
        <v>59</v>
      </c>
      <c r="E258" s="245" t="s">
        <v>189</v>
      </c>
      <c r="F258" s="245"/>
      <c r="G258" s="245"/>
      <c r="H258" s="245" t="s">
        <v>190</v>
      </c>
      <c r="I258" s="245"/>
      <c r="J258" s="245"/>
      <c r="K258" s="245"/>
      <c r="L258" s="245"/>
      <c r="M258" s="245"/>
    </row>
    <row r="259" spans="2:13" s="72" customFormat="1" ht="15.75" customHeight="1">
      <c r="B259" s="102"/>
      <c r="C259" s="102"/>
      <c r="D259" s="102"/>
      <c r="E259" s="246" t="str">
        <f>+E227</f>
        <v>ene-nov</v>
      </c>
      <c r="F259" s="246"/>
      <c r="G259" s="102" t="s">
        <v>141</v>
      </c>
      <c r="H259" s="246" t="str">
        <f>+E259</f>
        <v>ene-nov</v>
      </c>
      <c r="I259" s="246"/>
      <c r="J259" s="102" t="s">
        <v>141</v>
      </c>
      <c r="K259" s="103"/>
      <c r="L259" s="143" t="s">
        <v>248</v>
      </c>
      <c r="M259" s="104" t="s">
        <v>191</v>
      </c>
    </row>
    <row r="260" spans="2:13" s="72" customFormat="1" ht="15.75">
      <c r="B260" s="105"/>
      <c r="C260" s="105"/>
      <c r="D260" s="105"/>
      <c r="E260" s="106">
        <f aca="true" t="shared" si="29" ref="E260:J260">+E228</f>
        <v>2009</v>
      </c>
      <c r="F260" s="106">
        <f t="shared" si="29"/>
        <v>2010</v>
      </c>
      <c r="G260" s="107" t="str">
        <f t="shared" si="29"/>
        <v>10/09</v>
      </c>
      <c r="H260" s="106">
        <f t="shared" si="29"/>
        <v>2009</v>
      </c>
      <c r="I260" s="106">
        <f t="shared" si="29"/>
        <v>2010</v>
      </c>
      <c r="J260" s="107" t="str">
        <f t="shared" si="29"/>
        <v>10/09</v>
      </c>
      <c r="K260" s="105"/>
      <c r="L260" s="106">
        <v>2010</v>
      </c>
      <c r="M260" s="117" t="str">
        <f>+M228</f>
        <v>ene-nov</v>
      </c>
    </row>
    <row r="261" spans="1:26" s="71" customFormat="1" ht="12.75">
      <c r="A261" s="71">
        <v>1</v>
      </c>
      <c r="B261" s="68" t="s">
        <v>68</v>
      </c>
      <c r="C261" s="146" t="s">
        <v>362</v>
      </c>
      <c r="D261" s="68" t="s">
        <v>61</v>
      </c>
      <c r="E261" s="69">
        <v>255583.072</v>
      </c>
      <c r="F261" s="69">
        <v>324404.715</v>
      </c>
      <c r="G261" s="70">
        <f aca="true" t="shared" si="30" ref="G261:G280">+(F261-E261)/E261</f>
        <v>0.26927308785145226</v>
      </c>
      <c r="H261" s="69">
        <v>180278.506</v>
      </c>
      <c r="I261" s="69">
        <v>228252.486</v>
      </c>
      <c r="J261" s="70">
        <f aca="true" t="shared" si="31" ref="J261:J280">+(I261-H261)/H261</f>
        <v>0.26611037036217733</v>
      </c>
      <c r="K261" s="68">
        <v>1</v>
      </c>
      <c r="L261" s="145">
        <f aca="true" t="shared" si="32" ref="L261:L281">+I261/$I$282</f>
        <v>0.18875095056258848</v>
      </c>
      <c r="M261" s="86">
        <v>0.3905042546621851</v>
      </c>
      <c r="N261" s="72"/>
      <c r="O261" s="72"/>
      <c r="P261" s="72"/>
      <c r="Q261" s="72"/>
      <c r="R261" s="72"/>
      <c r="S261" s="72"/>
      <c r="T261" s="72"/>
      <c r="U261" s="72"/>
      <c r="V261" s="72"/>
      <c r="W261" s="72"/>
      <c r="X261" s="72"/>
      <c r="Y261" s="72"/>
      <c r="Z261" s="72"/>
    </row>
    <row r="262" spans="1:26" s="71" customFormat="1" ht="12.75">
      <c r="A262" s="71">
        <v>2</v>
      </c>
      <c r="B262" s="68" t="s">
        <v>100</v>
      </c>
      <c r="C262" s="146">
        <v>47031100</v>
      </c>
      <c r="D262" s="68" t="s">
        <v>61</v>
      </c>
      <c r="E262" s="69">
        <v>341899.707</v>
      </c>
      <c r="F262" s="69">
        <v>252386.172</v>
      </c>
      <c r="G262" s="70">
        <f t="shared" si="30"/>
        <v>-0.2618122600496993</v>
      </c>
      <c r="H262" s="69">
        <v>147439.594</v>
      </c>
      <c r="I262" s="69">
        <v>170119.432</v>
      </c>
      <c r="J262" s="70">
        <f t="shared" si="31"/>
        <v>0.15382460969066414</v>
      </c>
      <c r="K262" s="68">
        <v>2</v>
      </c>
      <c r="L262" s="145">
        <f t="shared" si="32"/>
        <v>0.1406784436913762</v>
      </c>
      <c r="M262" s="86">
        <v>0.9939676154079892</v>
      </c>
      <c r="N262" s="72"/>
      <c r="O262" s="72"/>
      <c r="P262" s="72"/>
      <c r="Q262" s="72"/>
      <c r="R262" s="72"/>
      <c r="S262" s="72"/>
      <c r="T262" s="72"/>
      <c r="U262" s="72"/>
      <c r="V262" s="72"/>
      <c r="W262" s="72"/>
      <c r="X262" s="72"/>
      <c r="Y262" s="72"/>
      <c r="Z262" s="72"/>
    </row>
    <row r="263" spans="1:26" s="71" customFormat="1" ht="12.75">
      <c r="A263" s="71">
        <v>3</v>
      </c>
      <c r="B263" s="68" t="s">
        <v>80</v>
      </c>
      <c r="C263" s="146">
        <v>22042110</v>
      </c>
      <c r="D263" s="68" t="s">
        <v>81</v>
      </c>
      <c r="E263" s="69">
        <v>47890.779</v>
      </c>
      <c r="F263" s="69">
        <v>47421.03</v>
      </c>
      <c r="G263" s="70">
        <f t="shared" si="30"/>
        <v>-0.009808756712852874</v>
      </c>
      <c r="H263" s="69">
        <v>146082.915</v>
      </c>
      <c r="I263" s="69">
        <v>150076.427</v>
      </c>
      <c r="J263" s="70">
        <f t="shared" si="31"/>
        <v>0.027337296767387123</v>
      </c>
      <c r="K263" s="68">
        <v>3</v>
      </c>
      <c r="L263" s="145">
        <f t="shared" si="32"/>
        <v>0.1241040952048466</v>
      </c>
      <c r="M263" s="86">
        <v>0.13786038970894537</v>
      </c>
      <c r="N263" s="72"/>
      <c r="O263" s="72"/>
      <c r="P263" s="72"/>
      <c r="Q263" s="72"/>
      <c r="R263" s="72"/>
      <c r="S263" s="72"/>
      <c r="T263" s="72"/>
      <c r="U263" s="72"/>
      <c r="V263" s="72"/>
      <c r="W263" s="72"/>
      <c r="X263" s="72"/>
      <c r="Y263" s="72"/>
      <c r="Z263" s="72"/>
    </row>
    <row r="264" spans="1:26" s="71" customFormat="1" ht="12.75">
      <c r="A264" s="71">
        <v>4</v>
      </c>
      <c r="B264" s="68" t="s">
        <v>90</v>
      </c>
      <c r="C264" s="146">
        <v>22042990</v>
      </c>
      <c r="D264" s="68" t="s">
        <v>81</v>
      </c>
      <c r="E264" s="69">
        <v>120018.637</v>
      </c>
      <c r="F264" s="69">
        <v>118289.712</v>
      </c>
      <c r="G264" s="70">
        <f t="shared" si="30"/>
        <v>-0.01440547104363469</v>
      </c>
      <c r="H264" s="69">
        <v>83074.863</v>
      </c>
      <c r="I264" s="69">
        <v>90488.789</v>
      </c>
      <c r="J264" s="70">
        <f t="shared" si="31"/>
        <v>0.08924391485304053</v>
      </c>
      <c r="K264" s="68">
        <v>4</v>
      </c>
      <c r="L264" s="145">
        <f t="shared" si="32"/>
        <v>0.07482873566164576</v>
      </c>
      <c r="M264" s="86">
        <v>0.4195552190578858</v>
      </c>
      <c r="N264" s="72"/>
      <c r="O264" s="72"/>
      <c r="P264" s="72"/>
      <c r="Q264" s="72"/>
      <c r="R264" s="72"/>
      <c r="S264" s="72"/>
      <c r="T264" s="72"/>
      <c r="U264" s="72"/>
      <c r="V264" s="72"/>
      <c r="W264" s="72"/>
      <c r="X264" s="72"/>
      <c r="Y264" s="72"/>
      <c r="Z264" s="72"/>
    </row>
    <row r="265" spans="1:26" s="71" customFormat="1" ht="12.75">
      <c r="A265" s="71">
        <v>5</v>
      </c>
      <c r="B265" s="68" t="s">
        <v>62</v>
      </c>
      <c r="C265" s="91" t="s">
        <v>383</v>
      </c>
      <c r="D265" s="68" t="s">
        <v>61</v>
      </c>
      <c r="E265" s="69">
        <v>12777.197</v>
      </c>
      <c r="F265" s="69">
        <v>14345.635</v>
      </c>
      <c r="G265" s="70">
        <f t="shared" si="30"/>
        <v>0.12275290112534072</v>
      </c>
      <c r="H265" s="69">
        <v>53531.418</v>
      </c>
      <c r="I265" s="69">
        <v>78561.705</v>
      </c>
      <c r="J265" s="70">
        <f t="shared" si="31"/>
        <v>0.4675812435979186</v>
      </c>
      <c r="K265" s="68">
        <v>5</v>
      </c>
      <c r="L265" s="145">
        <f t="shared" si="32"/>
        <v>0.06496576119029722</v>
      </c>
      <c r="M265" s="86">
        <v>0.31530476713002764</v>
      </c>
      <c r="N265" s="72"/>
      <c r="O265" s="72"/>
      <c r="P265" s="72"/>
      <c r="Q265" s="72"/>
      <c r="R265" s="72"/>
      <c r="S265" s="72"/>
      <c r="T265" s="72"/>
      <c r="U265" s="72"/>
      <c r="V265" s="72"/>
      <c r="W265" s="72"/>
      <c r="X265" s="72"/>
      <c r="Y265" s="72"/>
      <c r="Z265" s="72"/>
    </row>
    <row r="266" spans="1:26" s="71" customFormat="1" ht="12.75">
      <c r="A266" s="71">
        <v>6</v>
      </c>
      <c r="B266" s="68" t="s">
        <v>102</v>
      </c>
      <c r="C266" s="146" t="s">
        <v>374</v>
      </c>
      <c r="D266" s="68" t="s">
        <v>61</v>
      </c>
      <c r="E266" s="69">
        <v>13656.028</v>
      </c>
      <c r="F266" s="69">
        <v>20184.648</v>
      </c>
      <c r="G266" s="70">
        <f t="shared" si="30"/>
        <v>0.4780760554972501</v>
      </c>
      <c r="H266" s="69">
        <v>46327.34</v>
      </c>
      <c r="I266" s="69">
        <v>53019.966</v>
      </c>
      <c r="J266" s="70">
        <f t="shared" si="31"/>
        <v>0.14446385223066993</v>
      </c>
      <c r="K266" s="68">
        <v>6</v>
      </c>
      <c r="L266" s="145">
        <f t="shared" si="32"/>
        <v>0.04384429346936498</v>
      </c>
      <c r="M266" s="86">
        <v>0.41726572379767896</v>
      </c>
      <c r="N266" s="72"/>
      <c r="O266" s="72"/>
      <c r="P266" s="72"/>
      <c r="Q266" s="72"/>
      <c r="R266" s="72"/>
      <c r="S266" s="72"/>
      <c r="T266" s="72"/>
      <c r="U266" s="72"/>
      <c r="V266" s="72"/>
      <c r="W266" s="72"/>
      <c r="X266" s="72"/>
      <c r="Y266" s="72"/>
      <c r="Z266" s="72"/>
    </row>
    <row r="267" spans="1:26" s="71" customFormat="1" ht="12.75">
      <c r="A267" s="71">
        <v>7</v>
      </c>
      <c r="B267" s="68" t="s">
        <v>76</v>
      </c>
      <c r="C267" s="146">
        <v>20029010</v>
      </c>
      <c r="D267" s="68" t="s">
        <v>61</v>
      </c>
      <c r="E267" s="69">
        <v>36773</v>
      </c>
      <c r="F267" s="69">
        <v>49673.182</v>
      </c>
      <c r="G267" s="70">
        <f t="shared" si="30"/>
        <v>0.3508058086095777</v>
      </c>
      <c r="H267" s="69">
        <v>46844.475</v>
      </c>
      <c r="I267" s="69">
        <v>51524.187</v>
      </c>
      <c r="J267" s="70">
        <f t="shared" si="31"/>
        <v>0.09989891017030289</v>
      </c>
      <c r="K267" s="68">
        <v>7</v>
      </c>
      <c r="L267" s="145">
        <f t="shared" si="32"/>
        <v>0.042607375032991154</v>
      </c>
      <c r="M267" s="86">
        <v>0.6034803250714315</v>
      </c>
      <c r="N267" s="72"/>
      <c r="O267" s="72"/>
      <c r="P267" s="72"/>
      <c r="Q267" s="72"/>
      <c r="R267" s="72"/>
      <c r="S267" s="72"/>
      <c r="T267" s="72"/>
      <c r="U267" s="72"/>
      <c r="V267" s="72"/>
      <c r="W267" s="72"/>
      <c r="X267" s="72"/>
      <c r="Y267" s="72"/>
      <c r="Z267" s="72"/>
    </row>
    <row r="268" spans="1:26" s="71" customFormat="1" ht="12.75">
      <c r="A268" s="71">
        <v>8</v>
      </c>
      <c r="B268" s="68" t="s">
        <v>86</v>
      </c>
      <c r="C268" s="146" t="s">
        <v>390</v>
      </c>
      <c r="D268" s="68" t="s">
        <v>61</v>
      </c>
      <c r="E268" s="69">
        <v>3753.324</v>
      </c>
      <c r="F268" s="69">
        <v>7623.647</v>
      </c>
      <c r="G268" s="70">
        <f t="shared" si="30"/>
        <v>1.0311721023817821</v>
      </c>
      <c r="H268" s="69">
        <v>16173.236</v>
      </c>
      <c r="I268" s="69">
        <v>44406.271</v>
      </c>
      <c r="J268" s="70">
        <f t="shared" si="31"/>
        <v>1.7456639475241689</v>
      </c>
      <c r="K268" s="68">
        <v>8</v>
      </c>
      <c r="L268" s="145">
        <f t="shared" si="32"/>
        <v>0.036721290572011143</v>
      </c>
      <c r="M268" s="86">
        <v>0.31508507827027166</v>
      </c>
      <c r="N268" s="72"/>
      <c r="O268" s="72"/>
      <c r="P268" s="72"/>
      <c r="Q268" s="72"/>
      <c r="R268" s="72"/>
      <c r="S268" s="72"/>
      <c r="T268" s="72"/>
      <c r="U268" s="72"/>
      <c r="V268" s="72"/>
      <c r="W268" s="72"/>
      <c r="X268" s="72"/>
      <c r="Y268" s="72"/>
      <c r="Z268" s="72"/>
    </row>
    <row r="269" spans="1:26" s="71" customFormat="1" ht="12.75">
      <c r="A269" s="71">
        <v>9</v>
      </c>
      <c r="B269" s="68" t="s">
        <v>101</v>
      </c>
      <c r="C269" s="146">
        <v>20079990</v>
      </c>
      <c r="D269" s="68" t="s">
        <v>61</v>
      </c>
      <c r="E269" s="69">
        <v>48689.464</v>
      </c>
      <c r="F269" s="69">
        <v>58430.774</v>
      </c>
      <c r="G269" s="70">
        <f t="shared" si="30"/>
        <v>0.20007018356168385</v>
      </c>
      <c r="H269" s="69">
        <v>39183.569</v>
      </c>
      <c r="I269" s="69">
        <v>43119.202</v>
      </c>
      <c r="J269" s="70">
        <f t="shared" si="31"/>
        <v>0.10044090164425792</v>
      </c>
      <c r="K269" s="68">
        <v>9</v>
      </c>
      <c r="L269" s="145">
        <f t="shared" si="32"/>
        <v>0.03565696263654392</v>
      </c>
      <c r="M269" s="86">
        <v>0.7126922188965575</v>
      </c>
      <c r="N269" s="72"/>
      <c r="O269" s="72"/>
      <c r="P269" s="72"/>
      <c r="Q269" s="72"/>
      <c r="R269" s="72"/>
      <c r="S269" s="72"/>
      <c r="T269" s="72"/>
      <c r="U269" s="72"/>
      <c r="V269" s="72"/>
      <c r="W269" s="72"/>
      <c r="X269" s="72"/>
      <c r="Y269" s="72"/>
      <c r="Z269" s="72"/>
    </row>
    <row r="270" spans="1:13" s="72" customFormat="1" ht="12.75">
      <c r="A270" s="71">
        <v>10</v>
      </c>
      <c r="B270" s="68" t="s">
        <v>277</v>
      </c>
      <c r="C270" s="146" t="s">
        <v>393</v>
      </c>
      <c r="D270" s="68" t="s">
        <v>61</v>
      </c>
      <c r="E270" s="69">
        <v>63841.661</v>
      </c>
      <c r="F270" s="69">
        <v>58060.426</v>
      </c>
      <c r="G270" s="70">
        <f t="shared" si="30"/>
        <v>-0.09055583625870887</v>
      </c>
      <c r="H270" s="69">
        <v>49489.572</v>
      </c>
      <c r="I270" s="69">
        <v>42134.02</v>
      </c>
      <c r="J270" s="70">
        <f t="shared" si="31"/>
        <v>-0.14862832113399574</v>
      </c>
      <c r="K270" s="68">
        <v>10</v>
      </c>
      <c r="L270" s="145">
        <f t="shared" si="32"/>
        <v>0.034842276924962445</v>
      </c>
      <c r="M270" s="86">
        <v>0.29484251107480053</v>
      </c>
    </row>
    <row r="271" spans="1:13" s="72" customFormat="1" ht="12.75">
      <c r="A271" s="71">
        <v>11</v>
      </c>
      <c r="B271" s="68" t="s">
        <v>258</v>
      </c>
      <c r="C271" s="146" t="s">
        <v>370</v>
      </c>
      <c r="D271" s="68" t="s">
        <v>61</v>
      </c>
      <c r="E271" s="69">
        <v>27717.857</v>
      </c>
      <c r="F271" s="69">
        <v>25665.471</v>
      </c>
      <c r="G271" s="70">
        <f t="shared" si="30"/>
        <v>-0.07404562336835775</v>
      </c>
      <c r="H271" s="69">
        <v>23957.768</v>
      </c>
      <c r="I271" s="69">
        <v>22131.385</v>
      </c>
      <c r="J271" s="70">
        <f t="shared" si="31"/>
        <v>-0.07623343710482552</v>
      </c>
      <c r="K271" s="68">
        <v>11</v>
      </c>
      <c r="L271" s="145">
        <f t="shared" si="32"/>
        <v>0.018301311977897194</v>
      </c>
      <c r="M271" s="86">
        <v>0.22024613418332206</v>
      </c>
    </row>
    <row r="272" spans="1:13" s="72" customFormat="1" ht="12.75">
      <c r="A272" s="71">
        <v>12</v>
      </c>
      <c r="B272" s="68" t="s">
        <v>105</v>
      </c>
      <c r="C272" s="146" t="s">
        <v>399</v>
      </c>
      <c r="D272" s="68" t="s">
        <v>61</v>
      </c>
      <c r="E272" s="69">
        <v>2813.406</v>
      </c>
      <c r="F272" s="69">
        <v>3434.535</v>
      </c>
      <c r="G272" s="70">
        <f t="shared" si="30"/>
        <v>0.22077474776125447</v>
      </c>
      <c r="H272" s="69">
        <v>14873.532</v>
      </c>
      <c r="I272" s="69">
        <v>17080.077</v>
      </c>
      <c r="J272" s="70">
        <f t="shared" si="31"/>
        <v>0.14835380056330952</v>
      </c>
      <c r="K272" s="68">
        <v>12</v>
      </c>
      <c r="L272" s="145">
        <f t="shared" si="32"/>
        <v>0.014124186885886555</v>
      </c>
      <c r="M272" s="86">
        <v>0.5837552381372276</v>
      </c>
    </row>
    <row r="273" spans="1:25" s="72" customFormat="1" ht="12.75">
      <c r="A273" s="71">
        <v>13</v>
      </c>
      <c r="B273" s="68" t="s">
        <v>103</v>
      </c>
      <c r="C273" s="146">
        <v>20079910</v>
      </c>
      <c r="D273" s="68" t="s">
        <v>61</v>
      </c>
      <c r="E273" s="69">
        <v>20386.971</v>
      </c>
      <c r="F273" s="69">
        <v>19704.434</v>
      </c>
      <c r="G273" s="70">
        <f t="shared" si="30"/>
        <v>-0.03347907837804842</v>
      </c>
      <c r="H273" s="69">
        <v>20439.479</v>
      </c>
      <c r="I273" s="69">
        <v>17036.896</v>
      </c>
      <c r="J273" s="70">
        <f t="shared" si="31"/>
        <v>-0.16647112189112057</v>
      </c>
      <c r="K273" s="68">
        <v>13</v>
      </c>
      <c r="L273" s="145">
        <f t="shared" si="32"/>
        <v>0.014088478820055267</v>
      </c>
      <c r="M273" s="86">
        <v>0.5139806951208221</v>
      </c>
      <c r="N273" s="140"/>
      <c r="O273" s="140"/>
      <c r="P273" s="140"/>
      <c r="Q273" s="140"/>
      <c r="R273" s="141"/>
      <c r="S273" s="141"/>
      <c r="T273" s="141"/>
      <c r="U273" s="141"/>
      <c r="V273" s="142"/>
      <c r="W273" s="142"/>
      <c r="X273" s="142"/>
      <c r="Y273" s="142"/>
    </row>
    <row r="274" spans="1:25" s="72" customFormat="1" ht="12.75">
      <c r="A274" s="71">
        <v>14</v>
      </c>
      <c r="B274" s="68" t="s">
        <v>71</v>
      </c>
      <c r="C274" s="146" t="s">
        <v>379</v>
      </c>
      <c r="D274" s="68" t="s">
        <v>61</v>
      </c>
      <c r="E274" s="69">
        <v>2927.681</v>
      </c>
      <c r="F274" s="69">
        <v>3579.601</v>
      </c>
      <c r="G274" s="70">
        <f t="shared" si="30"/>
        <v>0.22267453318855437</v>
      </c>
      <c r="H274" s="69">
        <v>8820.896</v>
      </c>
      <c r="I274" s="69">
        <v>13681.07</v>
      </c>
      <c r="J274" s="70">
        <f t="shared" si="31"/>
        <v>0.550984163060079</v>
      </c>
      <c r="K274" s="68">
        <v>14</v>
      </c>
      <c r="L274" s="145">
        <f t="shared" si="32"/>
        <v>0.01131341442306706</v>
      </c>
      <c r="M274" s="86">
        <v>0.04981705861214048</v>
      </c>
      <c r="N274" s="140"/>
      <c r="O274" s="140"/>
      <c r="P274" s="140"/>
      <c r="Q274" s="140"/>
      <c r="R274" s="141"/>
      <c r="S274" s="141"/>
      <c r="T274" s="141"/>
      <c r="U274" s="141"/>
      <c r="V274" s="142"/>
      <c r="W274" s="142"/>
      <c r="X274" s="142"/>
      <c r="Y274" s="142"/>
    </row>
    <row r="275" spans="1:25" s="72" customFormat="1" ht="12.75">
      <c r="A275" s="71">
        <v>15</v>
      </c>
      <c r="B275" s="68" t="s">
        <v>106</v>
      </c>
      <c r="C275" s="146" t="s">
        <v>375</v>
      </c>
      <c r="D275" s="68" t="s">
        <v>61</v>
      </c>
      <c r="E275" s="69">
        <v>9309.513</v>
      </c>
      <c r="F275" s="69">
        <v>10120.583</v>
      </c>
      <c r="G275" s="70">
        <f t="shared" si="30"/>
        <v>0.08712270985603647</v>
      </c>
      <c r="H275" s="69">
        <v>12014.883</v>
      </c>
      <c r="I275" s="69">
        <v>12929.519</v>
      </c>
      <c r="J275" s="70">
        <f t="shared" si="31"/>
        <v>0.07612525232247376</v>
      </c>
      <c r="K275" s="68">
        <v>15</v>
      </c>
      <c r="L275" s="145">
        <f t="shared" si="32"/>
        <v>0.010691927366640153</v>
      </c>
      <c r="M275" s="86">
        <v>0.4867676349900538</v>
      </c>
      <c r="N275" s="140"/>
      <c r="O275" s="140"/>
      <c r="P275" s="140"/>
      <c r="Q275" s="140"/>
      <c r="R275" s="141"/>
      <c r="S275" s="141"/>
      <c r="T275" s="141"/>
      <c r="U275" s="141"/>
      <c r="V275" s="142"/>
      <c r="W275" s="142"/>
      <c r="X275" s="142"/>
      <c r="Y275" s="142"/>
    </row>
    <row r="276" spans="1:25" s="72" customFormat="1" ht="12.75">
      <c r="A276" s="71">
        <v>16</v>
      </c>
      <c r="B276" s="68" t="s">
        <v>301</v>
      </c>
      <c r="C276" s="146">
        <v>20086010</v>
      </c>
      <c r="D276" s="68" t="s">
        <v>61</v>
      </c>
      <c r="E276" s="69">
        <v>4112.216</v>
      </c>
      <c r="F276" s="69">
        <v>3809.522</v>
      </c>
      <c r="G276" s="70">
        <f t="shared" si="30"/>
        <v>-0.07360848749190227</v>
      </c>
      <c r="H276" s="69">
        <v>9067.904</v>
      </c>
      <c r="I276" s="69">
        <v>10206.306</v>
      </c>
      <c r="J276" s="70">
        <f t="shared" si="31"/>
        <v>0.12554191133915843</v>
      </c>
      <c r="K276" s="68">
        <v>16</v>
      </c>
      <c r="L276" s="145">
        <f t="shared" si="32"/>
        <v>0.008439995519841348</v>
      </c>
      <c r="M276" s="86">
        <v>0.9455157992565055</v>
      </c>
      <c r="N276" s="140"/>
      <c r="O276" s="140"/>
      <c r="P276" s="140"/>
      <c r="Q276" s="140"/>
      <c r="R276" s="141"/>
      <c r="S276" s="141"/>
      <c r="T276" s="141"/>
      <c r="U276" s="141"/>
      <c r="V276" s="142"/>
      <c r="W276" s="142"/>
      <c r="X276" s="142"/>
      <c r="Y276" s="142"/>
    </row>
    <row r="277" spans="1:25" s="72" customFormat="1" ht="12.75">
      <c r="A277" s="71">
        <v>17</v>
      </c>
      <c r="B277" s="68" t="s">
        <v>79</v>
      </c>
      <c r="C277" s="146" t="s">
        <v>364</v>
      </c>
      <c r="D277" s="68" t="s">
        <v>61</v>
      </c>
      <c r="E277" s="69">
        <v>8141.767</v>
      </c>
      <c r="F277" s="69">
        <v>7853.878</v>
      </c>
      <c r="G277" s="70">
        <f t="shared" si="30"/>
        <v>-0.035359523307409824</v>
      </c>
      <c r="H277" s="69">
        <v>8001.968</v>
      </c>
      <c r="I277" s="69">
        <v>9179.938</v>
      </c>
      <c r="J277" s="70">
        <f t="shared" si="31"/>
        <v>0.14721003633106258</v>
      </c>
      <c r="K277" s="68">
        <v>17</v>
      </c>
      <c r="L277" s="145">
        <f t="shared" si="32"/>
        <v>0.00759125148632829</v>
      </c>
      <c r="M277" s="86">
        <v>0.0881319005140035</v>
      </c>
      <c r="N277" s="140"/>
      <c r="O277" s="140"/>
      <c r="P277" s="140"/>
      <c r="Q277" s="140"/>
      <c r="R277" s="141"/>
      <c r="S277" s="141"/>
      <c r="T277" s="141"/>
      <c r="U277" s="141"/>
      <c r="V277" s="142"/>
      <c r="W277" s="142"/>
      <c r="X277" s="142"/>
      <c r="Y277" s="142"/>
    </row>
    <row r="278" spans="1:25" s="72" customFormat="1" ht="12.75">
      <c r="A278" s="71">
        <v>18</v>
      </c>
      <c r="B278" s="68" t="s">
        <v>104</v>
      </c>
      <c r="C278" s="146" t="s">
        <v>378</v>
      </c>
      <c r="D278" s="68" t="s">
        <v>61</v>
      </c>
      <c r="E278" s="69">
        <v>6042.953</v>
      </c>
      <c r="F278" s="69">
        <v>7400.021</v>
      </c>
      <c r="G278" s="70">
        <f t="shared" si="30"/>
        <v>0.22457033837595614</v>
      </c>
      <c r="H278" s="69">
        <v>6939.834</v>
      </c>
      <c r="I278" s="69">
        <v>9095.549</v>
      </c>
      <c r="J278" s="70">
        <f t="shared" si="31"/>
        <v>0.31062918796040384</v>
      </c>
      <c r="K278" s="68">
        <v>18</v>
      </c>
      <c r="L278" s="145">
        <f t="shared" si="32"/>
        <v>0.007521466905900867</v>
      </c>
      <c r="M278" s="86">
        <v>0.4564244576554497</v>
      </c>
      <c r="N278" s="140"/>
      <c r="O278" s="140"/>
      <c r="P278" s="140"/>
      <c r="Q278" s="140"/>
      <c r="R278" s="141"/>
      <c r="S278" s="141"/>
      <c r="T278" s="141"/>
      <c r="U278" s="141"/>
      <c r="V278" s="142"/>
      <c r="W278" s="142"/>
      <c r="X278" s="142"/>
      <c r="Y278" s="142"/>
    </row>
    <row r="279" spans="1:26" s="73" customFormat="1" ht="12.75">
      <c r="A279" s="71">
        <v>19</v>
      </c>
      <c r="B279" s="68" t="s">
        <v>74</v>
      </c>
      <c r="C279" s="146" t="s">
        <v>363</v>
      </c>
      <c r="D279" s="68" t="s">
        <v>61</v>
      </c>
      <c r="E279" s="69">
        <v>4689.206</v>
      </c>
      <c r="F279" s="69">
        <v>6892.116</v>
      </c>
      <c r="G279" s="70">
        <f t="shared" si="30"/>
        <v>0.4697831573191708</v>
      </c>
      <c r="H279" s="69">
        <v>3947.967</v>
      </c>
      <c r="I279" s="69">
        <v>8183.09</v>
      </c>
      <c r="J279" s="70">
        <f t="shared" si="31"/>
        <v>1.0727351571074428</v>
      </c>
      <c r="K279" s="68">
        <v>19</v>
      </c>
      <c r="L279" s="145">
        <f t="shared" si="32"/>
        <v>0.006766918700895166</v>
      </c>
      <c r="M279" s="86">
        <v>0.006759815073319421</v>
      </c>
      <c r="N279" s="140"/>
      <c r="O279" s="140"/>
      <c r="P279" s="140"/>
      <c r="Q279" s="140"/>
      <c r="R279" s="141"/>
      <c r="S279" s="141"/>
      <c r="T279" s="141"/>
      <c r="U279" s="141"/>
      <c r="V279" s="142"/>
      <c r="W279" s="142"/>
      <c r="X279" s="142"/>
      <c r="Y279" s="142"/>
      <c r="Z279" s="72"/>
    </row>
    <row r="280" spans="1:26" ht="12.75">
      <c r="A280" s="71">
        <v>20</v>
      </c>
      <c r="B280" s="68" t="s">
        <v>259</v>
      </c>
      <c r="C280" s="146">
        <v>10051000</v>
      </c>
      <c r="D280" s="68" t="s">
        <v>61</v>
      </c>
      <c r="E280" s="69">
        <v>3770.905</v>
      </c>
      <c r="F280" s="69">
        <v>3516.569</v>
      </c>
      <c r="G280" s="70">
        <f t="shared" si="30"/>
        <v>-0.0674469391299967</v>
      </c>
      <c r="H280" s="69">
        <v>7360.6</v>
      </c>
      <c r="I280" s="69">
        <v>8054.826</v>
      </c>
      <c r="J280" s="70">
        <f t="shared" si="31"/>
        <v>0.0943164959378311</v>
      </c>
      <c r="K280" s="68">
        <v>20</v>
      </c>
      <c r="L280" s="145">
        <f t="shared" si="32"/>
        <v>0.006660852158763573</v>
      </c>
      <c r="M280" s="86">
        <v>0.050570760651650254</v>
      </c>
      <c r="N280" s="140"/>
      <c r="O280" s="140"/>
      <c r="P280" s="140"/>
      <c r="Q280" s="140"/>
      <c r="R280" s="141"/>
      <c r="S280" s="141"/>
      <c r="T280" s="141"/>
      <c r="U280" s="141"/>
      <c r="V280" s="142"/>
      <c r="W280" s="142"/>
      <c r="X280" s="142"/>
      <c r="Y280" s="142"/>
      <c r="Z280" s="72"/>
    </row>
    <row r="281" spans="1:26" ht="12.75">
      <c r="A281" s="71"/>
      <c r="B281" s="68" t="s">
        <v>175</v>
      </c>
      <c r="C281" s="146"/>
      <c r="G281" s="70"/>
      <c r="H281" s="69">
        <f>+H282-SUM(H261:H280)</f>
        <v>126675.86699999997</v>
      </c>
      <c r="I281" s="69">
        <f>+I282-SUM(I261:I280)</f>
        <v>129997.46299999999</v>
      </c>
      <c r="J281" s="70">
        <f>+(I281-H281)/H281</f>
        <v>0.026221221758048203</v>
      </c>
      <c r="K281" s="68">
        <v>21</v>
      </c>
      <c r="L281" s="145">
        <f t="shared" si="32"/>
        <v>0.10750001080809661</v>
      </c>
      <c r="M281" s="86"/>
      <c r="N281" s="140"/>
      <c r="O281" s="140"/>
      <c r="P281" s="140"/>
      <c r="Q281" s="140"/>
      <c r="R281" s="141"/>
      <c r="S281" s="141"/>
      <c r="T281" s="141"/>
      <c r="U281" s="141"/>
      <c r="V281" s="142"/>
      <c r="W281" s="142"/>
      <c r="X281" s="142"/>
      <c r="Y281" s="142"/>
      <c r="Z281" s="72"/>
    </row>
    <row r="282" spans="2:26" s="73" customFormat="1" ht="12.75">
      <c r="B282" s="84" t="s">
        <v>178</v>
      </c>
      <c r="C282" s="84"/>
      <c r="D282" s="84"/>
      <c r="E282" s="113"/>
      <c r="F282" s="85"/>
      <c r="G282" s="85"/>
      <c r="H282" s="85">
        <f>+'Exportacion_regional '!C15</f>
        <v>1050526.186</v>
      </c>
      <c r="I282" s="85">
        <f>+'Exportacion_regional '!D15</f>
        <v>1209278.604</v>
      </c>
      <c r="J282" s="114">
        <f>+(I282-H282)/H282</f>
        <v>0.1511170498323971</v>
      </c>
      <c r="K282" s="85"/>
      <c r="L282" s="114">
        <f>SUM(L261:L281)</f>
        <v>1</v>
      </c>
      <c r="M282" s="115"/>
      <c r="N282" s="140"/>
      <c r="O282" s="140"/>
      <c r="P282" s="140"/>
      <c r="Q282" s="140"/>
      <c r="R282" s="141"/>
      <c r="S282" s="141"/>
      <c r="T282" s="141"/>
      <c r="U282" s="141"/>
      <c r="V282" s="142"/>
      <c r="W282" s="142"/>
      <c r="X282" s="142"/>
      <c r="Y282" s="142"/>
      <c r="Z282" s="72"/>
    </row>
    <row r="283" spans="5:25" s="72" customFormat="1" ht="12.75">
      <c r="E283" s="116"/>
      <c r="F283" s="111"/>
      <c r="G283" s="111"/>
      <c r="H283" s="111"/>
      <c r="I283" s="116"/>
      <c r="J283" s="111"/>
      <c r="K283" s="111"/>
      <c r="L283" s="111"/>
      <c r="M283" s="112"/>
      <c r="N283" s="140"/>
      <c r="O283" s="140"/>
      <c r="P283" s="140"/>
      <c r="Q283" s="140"/>
      <c r="R283" s="141"/>
      <c r="S283" s="141"/>
      <c r="T283" s="141"/>
      <c r="U283" s="141"/>
      <c r="V283" s="142"/>
      <c r="W283" s="142"/>
      <c r="X283" s="142"/>
      <c r="Y283" s="142"/>
    </row>
    <row r="284" spans="2:25" s="72" customFormat="1" ht="21" customHeight="1">
      <c r="B284" s="249" t="s">
        <v>234</v>
      </c>
      <c r="C284" s="249"/>
      <c r="D284" s="249"/>
      <c r="E284" s="249"/>
      <c r="F284" s="249"/>
      <c r="G284" s="249"/>
      <c r="H284" s="249"/>
      <c r="I284" s="249"/>
      <c r="J284" s="249"/>
      <c r="K284" s="249"/>
      <c r="L284" s="249"/>
      <c r="M284" s="249"/>
      <c r="N284" s="140"/>
      <c r="O284" s="140"/>
      <c r="P284" s="140"/>
      <c r="Q284" s="140"/>
      <c r="R284" s="141"/>
      <c r="S284" s="141"/>
      <c r="T284" s="141"/>
      <c r="U284" s="141"/>
      <c r="V284" s="142"/>
      <c r="W284" s="142"/>
      <c r="X284" s="142"/>
      <c r="Y284" s="142"/>
    </row>
    <row r="285" spans="13:26" ht="12.75">
      <c r="M285" s="112"/>
      <c r="N285" s="140"/>
      <c r="O285" s="140"/>
      <c r="P285" s="140"/>
      <c r="Q285" s="140"/>
      <c r="R285" s="141"/>
      <c r="S285" s="141"/>
      <c r="T285" s="141"/>
      <c r="U285" s="141"/>
      <c r="V285" s="142"/>
      <c r="W285" s="142"/>
      <c r="X285" s="142"/>
      <c r="Y285" s="142"/>
      <c r="Z285" s="72"/>
    </row>
    <row r="286" spans="2:26" s="97" customFormat="1" ht="15.75" customHeight="1">
      <c r="B286" s="247" t="s">
        <v>166</v>
      </c>
      <c r="C286" s="247"/>
      <c r="D286" s="247"/>
      <c r="E286" s="247"/>
      <c r="F286" s="247"/>
      <c r="G286" s="247"/>
      <c r="H286" s="247"/>
      <c r="I286" s="247"/>
      <c r="J286" s="247"/>
      <c r="K286" s="247"/>
      <c r="L286" s="247"/>
      <c r="M286" s="247"/>
      <c r="N286" s="140"/>
      <c r="O286" s="140"/>
      <c r="P286" s="140"/>
      <c r="Q286" s="140"/>
      <c r="R286" s="141"/>
      <c r="S286" s="141"/>
      <c r="T286" s="141"/>
      <c r="U286" s="141"/>
      <c r="V286" s="142"/>
      <c r="W286" s="142"/>
      <c r="X286" s="142"/>
      <c r="Y286" s="142"/>
      <c r="Z286" s="72"/>
    </row>
    <row r="287" spans="2:26" s="97" customFormat="1" ht="15.75" customHeight="1">
      <c r="B287" s="244" t="s">
        <v>52</v>
      </c>
      <c r="C287" s="244"/>
      <c r="D287" s="244"/>
      <c r="E287" s="244"/>
      <c r="F287" s="244"/>
      <c r="G287" s="244"/>
      <c r="H287" s="244"/>
      <c r="I287" s="244"/>
      <c r="J287" s="244"/>
      <c r="K287" s="244"/>
      <c r="L287" s="244"/>
      <c r="M287" s="244"/>
      <c r="N287" s="140"/>
      <c r="O287" s="140"/>
      <c r="P287" s="140"/>
      <c r="Q287" s="140"/>
      <c r="R287" s="141"/>
      <c r="S287" s="141"/>
      <c r="T287" s="141"/>
      <c r="U287" s="141"/>
      <c r="V287" s="142"/>
      <c r="W287" s="142"/>
      <c r="X287" s="142"/>
      <c r="Y287" s="142"/>
      <c r="Z287" s="72"/>
    </row>
    <row r="288" spans="2:26" s="98" customFormat="1" ht="15.75" customHeight="1">
      <c r="B288" s="244" t="s">
        <v>42</v>
      </c>
      <c r="C288" s="244"/>
      <c r="D288" s="244"/>
      <c r="E288" s="244"/>
      <c r="F288" s="244"/>
      <c r="G288" s="244"/>
      <c r="H288" s="244"/>
      <c r="I288" s="244"/>
      <c r="J288" s="244"/>
      <c r="K288" s="244"/>
      <c r="L288" s="244"/>
      <c r="M288" s="244"/>
      <c r="N288" s="140"/>
      <c r="O288" s="140"/>
      <c r="P288" s="140"/>
      <c r="Q288" s="140"/>
      <c r="R288" s="141"/>
      <c r="S288" s="141"/>
      <c r="T288" s="141"/>
      <c r="U288" s="141"/>
      <c r="V288" s="142"/>
      <c r="W288" s="142"/>
      <c r="X288" s="142"/>
      <c r="Y288" s="142"/>
      <c r="Z288" s="72"/>
    </row>
    <row r="289" spans="2:26" s="98" customFormat="1" ht="15.75" customHeight="1">
      <c r="B289" s="99"/>
      <c r="C289" s="99"/>
      <c r="D289" s="99"/>
      <c r="E289" s="99"/>
      <c r="F289" s="99"/>
      <c r="G289" s="99"/>
      <c r="H289" s="99"/>
      <c r="I289" s="99"/>
      <c r="J289" s="99"/>
      <c r="K289" s="99"/>
      <c r="L289" s="99"/>
      <c r="M289" s="99"/>
      <c r="N289" s="140"/>
      <c r="O289" s="140"/>
      <c r="P289" s="140"/>
      <c r="Q289" s="140"/>
      <c r="R289" s="141"/>
      <c r="S289" s="141"/>
      <c r="T289" s="141"/>
      <c r="U289" s="141"/>
      <c r="V289" s="142"/>
      <c r="W289" s="142"/>
      <c r="X289" s="142"/>
      <c r="Y289" s="142"/>
      <c r="Z289" s="72"/>
    </row>
    <row r="290" spans="2:25" s="72" customFormat="1" ht="30.75" customHeight="1">
      <c r="B290" s="100" t="s">
        <v>255</v>
      </c>
      <c r="C290" s="100" t="s">
        <v>199</v>
      </c>
      <c r="D290" s="100" t="s">
        <v>59</v>
      </c>
      <c r="E290" s="245" t="s">
        <v>189</v>
      </c>
      <c r="F290" s="245"/>
      <c r="G290" s="245"/>
      <c r="H290" s="245" t="s">
        <v>190</v>
      </c>
      <c r="I290" s="245"/>
      <c r="J290" s="245"/>
      <c r="K290" s="245"/>
      <c r="L290" s="245"/>
      <c r="M290" s="245"/>
      <c r="N290" s="140"/>
      <c r="O290" s="140"/>
      <c r="P290" s="140"/>
      <c r="Q290" s="140"/>
      <c r="R290" s="141"/>
      <c r="S290" s="141"/>
      <c r="T290" s="141"/>
      <c r="U290" s="141"/>
      <c r="V290" s="142"/>
      <c r="W290" s="142"/>
      <c r="X290" s="142"/>
      <c r="Y290" s="142"/>
    </row>
    <row r="291" spans="2:25" s="72" customFormat="1" ht="15.75" customHeight="1">
      <c r="B291" s="102"/>
      <c r="C291" s="102"/>
      <c r="D291" s="102"/>
      <c r="E291" s="246" t="str">
        <f>+E259</f>
        <v>ene-nov</v>
      </c>
      <c r="F291" s="246"/>
      <c r="G291" s="102" t="s">
        <v>141</v>
      </c>
      <c r="H291" s="246" t="str">
        <f>+E291</f>
        <v>ene-nov</v>
      </c>
      <c r="I291" s="246"/>
      <c r="J291" s="102" t="s">
        <v>141</v>
      </c>
      <c r="K291" s="103"/>
      <c r="L291" s="143" t="s">
        <v>248</v>
      </c>
      <c r="M291" s="104" t="s">
        <v>191</v>
      </c>
      <c r="N291" s="140"/>
      <c r="O291" s="140"/>
      <c r="P291" s="140"/>
      <c r="Q291" s="140"/>
      <c r="R291" s="141"/>
      <c r="S291" s="141"/>
      <c r="T291" s="141"/>
      <c r="U291" s="141"/>
      <c r="V291" s="142"/>
      <c r="W291" s="142"/>
      <c r="X291" s="142"/>
      <c r="Y291" s="142"/>
    </row>
    <row r="292" spans="2:25" s="72" customFormat="1" ht="15.75">
      <c r="B292" s="105"/>
      <c r="C292" s="105"/>
      <c r="D292" s="105"/>
      <c r="E292" s="106">
        <f aca="true" t="shared" si="33" ref="E292:J292">+E260</f>
        <v>2009</v>
      </c>
      <c r="F292" s="106">
        <f t="shared" si="33"/>
        <v>2010</v>
      </c>
      <c r="G292" s="107" t="str">
        <f t="shared" si="33"/>
        <v>10/09</v>
      </c>
      <c r="H292" s="106">
        <f t="shared" si="33"/>
        <v>2009</v>
      </c>
      <c r="I292" s="106">
        <f t="shared" si="33"/>
        <v>2010</v>
      </c>
      <c r="J292" s="107" t="str">
        <f t="shared" si="33"/>
        <v>10/09</v>
      </c>
      <c r="K292" s="105"/>
      <c r="L292" s="106">
        <v>2010</v>
      </c>
      <c r="M292" s="117" t="str">
        <f>+M260</f>
        <v>ene-nov</v>
      </c>
      <c r="N292" s="140"/>
      <c r="O292" s="140"/>
      <c r="P292" s="140"/>
      <c r="Q292" s="140"/>
      <c r="R292" s="141"/>
      <c r="S292" s="141"/>
      <c r="T292" s="141"/>
      <c r="U292" s="141"/>
      <c r="V292" s="142"/>
      <c r="W292" s="142"/>
      <c r="X292" s="142"/>
      <c r="Y292" s="142"/>
    </row>
    <row r="293" spans="1:26" s="71" customFormat="1" ht="12.75">
      <c r="A293" s="71">
        <v>1</v>
      </c>
      <c r="B293" s="68" t="s">
        <v>117</v>
      </c>
      <c r="C293" s="68">
        <v>47032900</v>
      </c>
      <c r="D293" s="68" t="s">
        <v>61</v>
      </c>
      <c r="E293" s="118">
        <v>1714286.202</v>
      </c>
      <c r="F293" s="118">
        <v>1389059.026</v>
      </c>
      <c r="G293" s="70">
        <f aca="true" t="shared" si="34" ref="G293:G312">+(F293-E293)/E293</f>
        <v>-0.18971579869252192</v>
      </c>
      <c r="H293" s="69">
        <v>742940.595</v>
      </c>
      <c r="I293" s="69">
        <v>973862.164</v>
      </c>
      <c r="J293" s="70">
        <f aca="true" t="shared" si="35" ref="J293:J313">+(I293-H293)/H293</f>
        <v>0.31082104081282574</v>
      </c>
      <c r="K293" s="68">
        <v>1</v>
      </c>
      <c r="L293" s="145">
        <f aca="true" t="shared" si="36" ref="L293:L313">+I293/$I$314</f>
        <v>0.26826823706285674</v>
      </c>
      <c r="M293" s="86">
        <v>0.998646711914965</v>
      </c>
      <c r="N293" s="72"/>
      <c r="O293" s="72"/>
      <c r="P293" s="72"/>
      <c r="Q293" s="72"/>
      <c r="R293" s="111"/>
      <c r="S293" s="111"/>
      <c r="T293" s="111"/>
      <c r="U293" s="111"/>
      <c r="V293" s="72"/>
      <c r="W293" s="72"/>
      <c r="X293" s="72"/>
      <c r="Y293" s="72"/>
      <c r="Z293" s="72"/>
    </row>
    <row r="294" spans="1:26" s="71" customFormat="1" ht="12.75">
      <c r="A294" s="71">
        <v>2</v>
      </c>
      <c r="B294" s="68" t="s">
        <v>115</v>
      </c>
      <c r="C294" s="68">
        <v>47032100</v>
      </c>
      <c r="D294" s="68" t="s">
        <v>61</v>
      </c>
      <c r="E294" s="118">
        <v>1497931.15</v>
      </c>
      <c r="F294" s="118">
        <v>1035290.041</v>
      </c>
      <c r="G294" s="70">
        <f t="shared" si="34"/>
        <v>-0.3088533868863065</v>
      </c>
      <c r="H294" s="69">
        <v>724342.897</v>
      </c>
      <c r="I294" s="69">
        <v>771682.692</v>
      </c>
      <c r="J294" s="70">
        <f t="shared" si="35"/>
        <v>0.06535550385883061</v>
      </c>
      <c r="K294" s="68">
        <v>2</v>
      </c>
      <c r="L294" s="145">
        <f t="shared" si="36"/>
        <v>0.21257418452778032</v>
      </c>
      <c r="M294" s="86">
        <v>0.7309617416917638</v>
      </c>
      <c r="N294" s="72"/>
      <c r="O294" s="72"/>
      <c r="P294" s="72"/>
      <c r="Q294" s="72"/>
      <c r="R294" s="111"/>
      <c r="S294" s="111"/>
      <c r="T294" s="111"/>
      <c r="U294" s="111"/>
      <c r="V294" s="72"/>
      <c r="W294" s="72"/>
      <c r="X294" s="72"/>
      <c r="Y294" s="72"/>
      <c r="Z294" s="72"/>
    </row>
    <row r="295" spans="1:26" s="71" customFormat="1" ht="12.75">
      <c r="A295" s="71">
        <v>3</v>
      </c>
      <c r="B295" s="68" t="s">
        <v>108</v>
      </c>
      <c r="C295" s="68">
        <v>44071012</v>
      </c>
      <c r="D295" s="68" t="s">
        <v>83</v>
      </c>
      <c r="E295" s="118">
        <v>1671.359</v>
      </c>
      <c r="F295" s="118">
        <v>2018.637</v>
      </c>
      <c r="G295" s="70">
        <f t="shared" si="34"/>
        <v>0.20778181108905988</v>
      </c>
      <c r="H295" s="69">
        <v>245441.481</v>
      </c>
      <c r="I295" s="69">
        <v>313542.37</v>
      </c>
      <c r="J295" s="70">
        <f t="shared" si="35"/>
        <v>0.27746283440980374</v>
      </c>
      <c r="K295" s="68">
        <v>3</v>
      </c>
      <c r="L295" s="145">
        <f t="shared" si="36"/>
        <v>0.08637101014267347</v>
      </c>
      <c r="M295" s="86">
        <v>0.9814188614614986</v>
      </c>
      <c r="N295" s="72"/>
      <c r="O295" s="72"/>
      <c r="P295" s="72"/>
      <c r="Q295" s="72"/>
      <c r="R295" s="111"/>
      <c r="S295" s="111"/>
      <c r="T295" s="111"/>
      <c r="U295" s="111"/>
      <c r="V295" s="72"/>
      <c r="W295" s="72"/>
      <c r="X295" s="72"/>
      <c r="Y295" s="72"/>
      <c r="Z295" s="72"/>
    </row>
    <row r="296" spans="1:26" s="71" customFormat="1" ht="12.75">
      <c r="A296" s="71">
        <v>4</v>
      </c>
      <c r="B296" s="68" t="s">
        <v>77</v>
      </c>
      <c r="C296" s="68">
        <v>44123910</v>
      </c>
      <c r="D296" s="68" t="s">
        <v>83</v>
      </c>
      <c r="E296" s="118">
        <v>1100.453</v>
      </c>
      <c r="F296" s="118">
        <v>957.36</v>
      </c>
      <c r="G296" s="70">
        <f t="shared" si="34"/>
        <v>-0.1300309963260584</v>
      </c>
      <c r="H296" s="69">
        <v>240963.835</v>
      </c>
      <c r="I296" s="69">
        <v>273322.947</v>
      </c>
      <c r="J296" s="70">
        <f t="shared" si="35"/>
        <v>0.13429032618110512</v>
      </c>
      <c r="K296" s="68">
        <v>4</v>
      </c>
      <c r="L296" s="145">
        <f t="shared" si="36"/>
        <v>0.0752918306625111</v>
      </c>
      <c r="M296" s="86">
        <v>0.9200671438453085</v>
      </c>
      <c r="N296" s="72"/>
      <c r="O296" s="72"/>
      <c r="P296" s="72"/>
      <c r="Q296" s="72"/>
      <c r="R296" s="111"/>
      <c r="S296" s="111"/>
      <c r="T296" s="111"/>
      <c r="U296" s="111"/>
      <c r="V296" s="72"/>
      <c r="W296" s="72"/>
      <c r="X296" s="72"/>
      <c r="Y296" s="72"/>
      <c r="Z296" s="72"/>
    </row>
    <row r="297" spans="1:26" s="71" customFormat="1" ht="12.75">
      <c r="A297" s="71">
        <v>5</v>
      </c>
      <c r="B297" s="68" t="s">
        <v>94</v>
      </c>
      <c r="C297" s="146">
        <v>44012200</v>
      </c>
      <c r="D297" s="68" t="s">
        <v>61</v>
      </c>
      <c r="E297" s="118">
        <v>1612124.999</v>
      </c>
      <c r="F297" s="118">
        <v>2452784.078</v>
      </c>
      <c r="G297" s="70">
        <f t="shared" si="34"/>
        <v>0.5214602338661458</v>
      </c>
      <c r="H297" s="69">
        <v>128210.283</v>
      </c>
      <c r="I297" s="69">
        <v>181538.716</v>
      </c>
      <c r="J297" s="70">
        <f t="shared" si="35"/>
        <v>0.4159450533308626</v>
      </c>
      <c r="K297" s="68">
        <v>5</v>
      </c>
      <c r="L297" s="145">
        <f t="shared" si="36"/>
        <v>0.05000817682447166</v>
      </c>
      <c r="M297" s="86">
        <v>0.6243320375468804</v>
      </c>
      <c r="N297" s="72"/>
      <c r="O297" s="72"/>
      <c r="P297" s="72"/>
      <c r="Q297" s="72"/>
      <c r="R297" s="111"/>
      <c r="S297" s="111"/>
      <c r="T297" s="111"/>
      <c r="U297" s="111"/>
      <c r="V297" s="72"/>
      <c r="W297" s="72"/>
      <c r="X297" s="72"/>
      <c r="Y297" s="72"/>
      <c r="Z297" s="72"/>
    </row>
    <row r="298" spans="1:26" s="71" customFormat="1" ht="12.75">
      <c r="A298" s="71">
        <v>6</v>
      </c>
      <c r="B298" s="68" t="s">
        <v>112</v>
      </c>
      <c r="C298" s="68">
        <v>44091020</v>
      </c>
      <c r="D298" s="68" t="s">
        <v>61</v>
      </c>
      <c r="E298" s="118">
        <v>94358.269</v>
      </c>
      <c r="F298" s="118">
        <v>106917.023</v>
      </c>
      <c r="G298" s="70">
        <f t="shared" si="34"/>
        <v>0.13309648569326765</v>
      </c>
      <c r="H298" s="69">
        <v>121643.035</v>
      </c>
      <c r="I298" s="69">
        <v>157563.802</v>
      </c>
      <c r="J298" s="70">
        <f t="shared" si="35"/>
        <v>0.2952965371178053</v>
      </c>
      <c r="K298" s="68">
        <v>6</v>
      </c>
      <c r="L298" s="145">
        <f t="shared" si="36"/>
        <v>0.043403845995870334</v>
      </c>
      <c r="M298" s="86">
        <v>0.9648463919675574</v>
      </c>
      <c r="N298" s="72"/>
      <c r="O298" s="72"/>
      <c r="P298" s="72"/>
      <c r="Q298" s="72"/>
      <c r="R298" s="111"/>
      <c r="S298" s="111"/>
      <c r="T298" s="111"/>
      <c r="U298" s="111"/>
      <c r="V298" s="72"/>
      <c r="W298" s="72"/>
      <c r="X298" s="72"/>
      <c r="Y298" s="72"/>
      <c r="Z298" s="72"/>
    </row>
    <row r="299" spans="1:26" s="71" customFormat="1" ht="12.75">
      <c r="A299" s="71">
        <v>7</v>
      </c>
      <c r="B299" s="68" t="s">
        <v>70</v>
      </c>
      <c r="C299" s="146">
        <v>48010000</v>
      </c>
      <c r="D299" s="68" t="s">
        <v>61</v>
      </c>
      <c r="E299" s="118">
        <v>210954.239</v>
      </c>
      <c r="F299" s="118">
        <v>185791.877</v>
      </c>
      <c r="G299" s="70">
        <f t="shared" si="34"/>
        <v>-0.11927876926900717</v>
      </c>
      <c r="H299" s="69">
        <v>126618.755</v>
      </c>
      <c r="I299" s="69">
        <v>109971.399</v>
      </c>
      <c r="J299" s="70">
        <f t="shared" si="35"/>
        <v>-0.13147622561918254</v>
      </c>
      <c r="K299" s="68">
        <v>7</v>
      </c>
      <c r="L299" s="145">
        <f t="shared" si="36"/>
        <v>0.03029364362600497</v>
      </c>
      <c r="M299" s="86">
        <v>0.9946422054666241</v>
      </c>
      <c r="N299" s="72"/>
      <c r="O299" s="72"/>
      <c r="P299" s="72"/>
      <c r="Q299" s="72"/>
      <c r="R299" s="111"/>
      <c r="S299" s="111"/>
      <c r="T299" s="111"/>
      <c r="U299" s="111"/>
      <c r="V299" s="72"/>
      <c r="W299" s="72"/>
      <c r="X299" s="72"/>
      <c r="Y299" s="72"/>
      <c r="Z299" s="72"/>
    </row>
    <row r="300" spans="1:26" s="71" customFormat="1" ht="12.75">
      <c r="A300" s="71">
        <v>8</v>
      </c>
      <c r="B300" s="68" t="s">
        <v>116</v>
      </c>
      <c r="C300" s="146">
        <v>44071013</v>
      </c>
      <c r="D300" s="68" t="s">
        <v>83</v>
      </c>
      <c r="E300" s="118">
        <v>300.827</v>
      </c>
      <c r="F300" s="118">
        <v>337.661</v>
      </c>
      <c r="G300" s="70">
        <f t="shared" si="34"/>
        <v>0.12244246693282186</v>
      </c>
      <c r="H300" s="69">
        <v>60595.807</v>
      </c>
      <c r="I300" s="69">
        <v>72744.539</v>
      </c>
      <c r="J300" s="70">
        <f t="shared" si="35"/>
        <v>0.2004879974616066</v>
      </c>
      <c r="K300" s="68">
        <v>8</v>
      </c>
      <c r="L300" s="145">
        <f t="shared" si="36"/>
        <v>0.020038820641028854</v>
      </c>
      <c r="M300" s="86">
        <v>0.9597751078765955</v>
      </c>
      <c r="N300" s="72"/>
      <c r="O300" s="72"/>
      <c r="P300" s="72"/>
      <c r="Q300" s="72"/>
      <c r="R300" s="111"/>
      <c r="S300" s="111"/>
      <c r="T300" s="111"/>
      <c r="U300" s="111"/>
      <c r="V300" s="72"/>
      <c r="W300" s="72"/>
      <c r="X300" s="72"/>
      <c r="Y300" s="72"/>
      <c r="Z300" s="72"/>
    </row>
    <row r="301" spans="1:26" s="71" customFormat="1" ht="12.75">
      <c r="A301" s="71">
        <v>9</v>
      </c>
      <c r="B301" s="68" t="s">
        <v>113</v>
      </c>
      <c r="C301" s="146">
        <v>44119320</v>
      </c>
      <c r="D301" s="68" t="s">
        <v>61</v>
      </c>
      <c r="E301" s="118">
        <v>67630.648</v>
      </c>
      <c r="F301" s="118">
        <v>75114.704</v>
      </c>
      <c r="G301" s="70">
        <f t="shared" si="34"/>
        <v>0.11066071701693582</v>
      </c>
      <c r="H301" s="69">
        <v>57846.798</v>
      </c>
      <c r="I301" s="69">
        <v>68466.224</v>
      </c>
      <c r="J301" s="70">
        <f t="shared" si="35"/>
        <v>0.18357845839626247</v>
      </c>
      <c r="K301" s="68">
        <v>9</v>
      </c>
      <c r="L301" s="145">
        <f t="shared" si="36"/>
        <v>0.018860280119508424</v>
      </c>
      <c r="M301" s="86">
        <v>0.9572276152762323</v>
      </c>
      <c r="N301" s="72"/>
      <c r="O301" s="72"/>
      <c r="P301" s="72"/>
      <c r="Q301" s="72"/>
      <c r="R301" s="111"/>
      <c r="S301" s="111"/>
      <c r="T301" s="111"/>
      <c r="U301" s="111"/>
      <c r="V301" s="72"/>
      <c r="W301" s="72"/>
      <c r="X301" s="72"/>
      <c r="Y301" s="72"/>
      <c r="Z301" s="72"/>
    </row>
    <row r="302" spans="1:21" s="72" customFormat="1" ht="12.75">
      <c r="A302" s="71">
        <v>10</v>
      </c>
      <c r="B302" s="68" t="s">
        <v>118</v>
      </c>
      <c r="C302" s="146">
        <v>44182000</v>
      </c>
      <c r="D302" s="68" t="s">
        <v>61</v>
      </c>
      <c r="E302" s="118">
        <v>27959.258</v>
      </c>
      <c r="F302" s="118">
        <v>31807.759</v>
      </c>
      <c r="G302" s="70">
        <f t="shared" si="34"/>
        <v>0.13764675013907723</v>
      </c>
      <c r="H302" s="69">
        <v>47868.034</v>
      </c>
      <c r="I302" s="69">
        <v>57602.33</v>
      </c>
      <c r="J302" s="70">
        <f t="shared" si="35"/>
        <v>0.20335692082110585</v>
      </c>
      <c r="K302" s="68">
        <v>10</v>
      </c>
      <c r="L302" s="145">
        <f t="shared" si="36"/>
        <v>0.015867620789724923</v>
      </c>
      <c r="M302" s="86">
        <v>0.9790785496204304</v>
      </c>
      <c r="R302" s="111"/>
      <c r="S302" s="111"/>
      <c r="T302" s="111"/>
      <c r="U302" s="111"/>
    </row>
    <row r="303" spans="1:21" s="72" customFormat="1" ht="12.75">
      <c r="A303" s="71">
        <v>11</v>
      </c>
      <c r="B303" s="68" t="s">
        <v>62</v>
      </c>
      <c r="C303" s="146" t="s">
        <v>383</v>
      </c>
      <c r="D303" s="68" t="s">
        <v>61</v>
      </c>
      <c r="E303" s="118">
        <v>4142.724</v>
      </c>
      <c r="F303" s="118">
        <v>10806.664</v>
      </c>
      <c r="G303" s="70">
        <f t="shared" si="34"/>
        <v>1.6085889380996659</v>
      </c>
      <c r="H303" s="69">
        <v>20934.694</v>
      </c>
      <c r="I303" s="69">
        <v>57186.231</v>
      </c>
      <c r="J303" s="70">
        <f t="shared" si="35"/>
        <v>1.7316487644863592</v>
      </c>
      <c r="K303" s="68">
        <v>11</v>
      </c>
      <c r="L303" s="145">
        <f t="shared" si="36"/>
        <v>0.01575299867039427</v>
      </c>
      <c r="M303" s="86">
        <v>0.2295150194168898</v>
      </c>
      <c r="R303" s="111"/>
      <c r="S303" s="111"/>
      <c r="T303" s="111"/>
      <c r="U303" s="111"/>
    </row>
    <row r="304" spans="1:21" s="72" customFormat="1" ht="12.75">
      <c r="A304" s="71">
        <v>12</v>
      </c>
      <c r="B304" s="68" t="s">
        <v>110</v>
      </c>
      <c r="C304" s="146">
        <v>44119310</v>
      </c>
      <c r="D304" s="68" t="s">
        <v>61</v>
      </c>
      <c r="E304" s="118">
        <v>104827.924</v>
      </c>
      <c r="F304" s="118">
        <v>102236.321</v>
      </c>
      <c r="G304" s="70">
        <f t="shared" si="34"/>
        <v>-0.02472244895358228</v>
      </c>
      <c r="H304" s="69">
        <v>44472.01</v>
      </c>
      <c r="I304" s="69">
        <v>53535.68</v>
      </c>
      <c r="J304" s="70">
        <f t="shared" si="35"/>
        <v>0.2038061693186343</v>
      </c>
      <c r="K304" s="68">
        <v>12</v>
      </c>
      <c r="L304" s="145">
        <f t="shared" si="36"/>
        <v>0.014747387283814055</v>
      </c>
      <c r="M304" s="86">
        <v>0.9933781568464716</v>
      </c>
      <c r="R304" s="111"/>
      <c r="S304" s="111"/>
      <c r="T304" s="111"/>
      <c r="U304" s="111"/>
    </row>
    <row r="305" spans="1:21" s="72" customFormat="1" ht="12.75">
      <c r="A305" s="71">
        <v>13</v>
      </c>
      <c r="B305" s="68" t="s">
        <v>102</v>
      </c>
      <c r="C305" s="146" t="s">
        <v>374</v>
      </c>
      <c r="D305" s="68" t="s">
        <v>61</v>
      </c>
      <c r="E305" s="118">
        <v>15874.9</v>
      </c>
      <c r="F305" s="118">
        <v>16709.294</v>
      </c>
      <c r="G305" s="70">
        <f t="shared" si="34"/>
        <v>0.05256058305879105</v>
      </c>
      <c r="H305" s="69">
        <v>58405.668</v>
      </c>
      <c r="I305" s="69">
        <v>50008.583</v>
      </c>
      <c r="J305" s="70">
        <f t="shared" si="35"/>
        <v>-0.14377174831730372</v>
      </c>
      <c r="K305" s="68">
        <v>13</v>
      </c>
      <c r="L305" s="145">
        <f t="shared" si="36"/>
        <v>0.013775783571176451</v>
      </c>
      <c r="M305" s="86">
        <v>0.39356621959341326</v>
      </c>
      <c r="R305" s="111"/>
      <c r="S305" s="111"/>
      <c r="T305" s="111"/>
      <c r="U305" s="111"/>
    </row>
    <row r="306" spans="1:21" s="72" customFormat="1" ht="12.75">
      <c r="A306" s="71">
        <v>14</v>
      </c>
      <c r="B306" s="68" t="s">
        <v>111</v>
      </c>
      <c r="C306" s="146" t="s">
        <v>372</v>
      </c>
      <c r="D306" s="68" t="s">
        <v>61</v>
      </c>
      <c r="E306" s="118">
        <v>21417.629</v>
      </c>
      <c r="F306" s="118">
        <v>25645.349</v>
      </c>
      <c r="G306" s="70">
        <f t="shared" si="34"/>
        <v>0.19739439879176157</v>
      </c>
      <c r="H306" s="69">
        <v>34868.696</v>
      </c>
      <c r="I306" s="69">
        <v>46050.745</v>
      </c>
      <c r="J306" s="70">
        <f t="shared" si="35"/>
        <v>0.32069019730476866</v>
      </c>
      <c r="K306" s="68">
        <v>14</v>
      </c>
      <c r="L306" s="145">
        <f t="shared" si="36"/>
        <v>0.012685524331122043</v>
      </c>
      <c r="M306" s="86">
        <v>0.9596933040707677</v>
      </c>
      <c r="R306" s="111"/>
      <c r="S306" s="111"/>
      <c r="T306" s="111"/>
      <c r="U306" s="111"/>
    </row>
    <row r="307" spans="1:21" s="72" customFormat="1" ht="12.75">
      <c r="A307" s="71">
        <v>15</v>
      </c>
      <c r="B307" s="68" t="s">
        <v>82</v>
      </c>
      <c r="C307" s="91">
        <v>44071016</v>
      </c>
      <c r="D307" s="68" t="s">
        <v>83</v>
      </c>
      <c r="E307" s="118">
        <v>105.426</v>
      </c>
      <c r="F307" s="118">
        <v>90</v>
      </c>
      <c r="G307" s="70">
        <f t="shared" si="34"/>
        <v>-0.14632064196687725</v>
      </c>
      <c r="H307" s="69">
        <v>32024.854</v>
      </c>
      <c r="I307" s="69">
        <v>42940.168</v>
      </c>
      <c r="J307" s="70">
        <f t="shared" si="35"/>
        <v>0.34083883723560454</v>
      </c>
      <c r="K307" s="68">
        <v>15</v>
      </c>
      <c r="L307" s="145">
        <f t="shared" si="36"/>
        <v>0.011828658710004976</v>
      </c>
      <c r="M307" s="86">
        <v>0.9976204498846375</v>
      </c>
      <c r="R307" s="111"/>
      <c r="S307" s="111"/>
      <c r="T307" s="111"/>
      <c r="U307" s="111"/>
    </row>
    <row r="308" spans="1:21" s="72" customFormat="1" ht="12.75">
      <c r="A308" s="71">
        <v>16</v>
      </c>
      <c r="B308" s="68" t="s">
        <v>107</v>
      </c>
      <c r="C308" s="92">
        <v>11082000</v>
      </c>
      <c r="D308" s="68" t="s">
        <v>61</v>
      </c>
      <c r="E308" s="118">
        <v>11447.577</v>
      </c>
      <c r="F308" s="118">
        <v>12483.125</v>
      </c>
      <c r="G308" s="70">
        <f t="shared" si="34"/>
        <v>0.09046001612393616</v>
      </c>
      <c r="H308" s="69">
        <v>41051.898</v>
      </c>
      <c r="I308" s="69">
        <v>40255.992</v>
      </c>
      <c r="J308" s="70">
        <f t="shared" si="35"/>
        <v>-0.01938780029123142</v>
      </c>
      <c r="K308" s="68">
        <v>16</v>
      </c>
      <c r="L308" s="145">
        <f t="shared" si="36"/>
        <v>0.011089253083515896</v>
      </c>
      <c r="M308" s="86">
        <v>0.9999999751589782</v>
      </c>
      <c r="R308" s="111"/>
      <c r="S308" s="111"/>
      <c r="T308" s="111"/>
      <c r="U308" s="111"/>
    </row>
    <row r="309" spans="1:21" s="72" customFormat="1" ht="12.75">
      <c r="A309" s="71">
        <v>17</v>
      </c>
      <c r="B309" s="68" t="s">
        <v>109</v>
      </c>
      <c r="C309" s="91">
        <v>44111400</v>
      </c>
      <c r="D309" s="68" t="s">
        <v>61</v>
      </c>
      <c r="E309" s="118">
        <v>72941.668</v>
      </c>
      <c r="F309" s="118">
        <v>73360.075</v>
      </c>
      <c r="G309" s="70">
        <f t="shared" si="34"/>
        <v>0.005736186345505451</v>
      </c>
      <c r="H309" s="69">
        <v>37700.457</v>
      </c>
      <c r="I309" s="69">
        <v>40212.546</v>
      </c>
      <c r="J309" s="70">
        <f t="shared" si="35"/>
        <v>0.06663285275295204</v>
      </c>
      <c r="K309" s="68">
        <v>17</v>
      </c>
      <c r="L309" s="145">
        <f t="shared" si="36"/>
        <v>0.011077285084082013</v>
      </c>
      <c r="M309" s="86">
        <v>0.7035437781047594</v>
      </c>
      <c r="R309" s="111"/>
      <c r="S309" s="111"/>
      <c r="T309" s="111"/>
      <c r="U309" s="111"/>
    </row>
    <row r="310" spans="1:21" s="72" customFormat="1" ht="12.75">
      <c r="A310" s="71">
        <v>18</v>
      </c>
      <c r="B310" s="68" t="s">
        <v>114</v>
      </c>
      <c r="C310" s="92">
        <v>44071015</v>
      </c>
      <c r="D310" s="68" t="s">
        <v>83</v>
      </c>
      <c r="E310" s="118">
        <v>120.512</v>
      </c>
      <c r="F310" s="118">
        <v>111.885</v>
      </c>
      <c r="G310" s="70">
        <f t="shared" si="34"/>
        <v>-0.07158623207647367</v>
      </c>
      <c r="H310" s="69">
        <v>35027.641</v>
      </c>
      <c r="I310" s="69">
        <v>37525.139</v>
      </c>
      <c r="J310" s="70">
        <f t="shared" si="35"/>
        <v>0.07130077643538711</v>
      </c>
      <c r="K310" s="68">
        <v>18</v>
      </c>
      <c r="L310" s="145">
        <f t="shared" si="36"/>
        <v>0.010336989419242548</v>
      </c>
      <c r="M310" s="86">
        <v>0.9712682446337272</v>
      </c>
      <c r="R310" s="111"/>
      <c r="S310" s="111"/>
      <c r="T310" s="111"/>
      <c r="U310" s="111"/>
    </row>
    <row r="311" spans="1:26" s="73" customFormat="1" ht="12.75">
      <c r="A311" s="71">
        <v>19</v>
      </c>
      <c r="B311" s="68" t="s">
        <v>260</v>
      </c>
      <c r="C311" s="146">
        <v>44119220</v>
      </c>
      <c r="D311" s="68" t="s">
        <v>61</v>
      </c>
      <c r="E311" s="118">
        <v>23772.22</v>
      </c>
      <c r="F311" s="118">
        <v>25799.933</v>
      </c>
      <c r="G311" s="70">
        <f t="shared" si="34"/>
        <v>0.08529758684716865</v>
      </c>
      <c r="H311" s="69">
        <v>19171.603</v>
      </c>
      <c r="I311" s="69">
        <v>21544.063</v>
      </c>
      <c r="J311" s="70">
        <f t="shared" si="35"/>
        <v>0.1237486505432018</v>
      </c>
      <c r="K311" s="68">
        <v>19</v>
      </c>
      <c r="L311" s="145">
        <f t="shared" si="36"/>
        <v>0.00593470823062094</v>
      </c>
      <c r="M311" s="86">
        <v>0.9949335843134937</v>
      </c>
      <c r="N311" s="72"/>
      <c r="O311" s="72"/>
      <c r="P311" s="72"/>
      <c r="Q311" s="72"/>
      <c r="R311" s="111"/>
      <c r="S311" s="111"/>
      <c r="T311" s="111"/>
      <c r="U311" s="111"/>
      <c r="V311" s="72"/>
      <c r="W311" s="72"/>
      <c r="X311" s="72"/>
      <c r="Y311" s="72"/>
      <c r="Z311" s="72"/>
    </row>
    <row r="312" spans="1:26" ht="12.75">
      <c r="A312" s="71">
        <v>20</v>
      </c>
      <c r="B312" s="68" t="s">
        <v>358</v>
      </c>
      <c r="C312" s="146">
        <v>17029000</v>
      </c>
      <c r="D312" s="68" t="s">
        <v>61</v>
      </c>
      <c r="E312" s="118">
        <v>4297.309</v>
      </c>
      <c r="F312" s="118">
        <v>6216.425</v>
      </c>
      <c r="G312" s="70">
        <f t="shared" si="34"/>
        <v>0.44658552596520285</v>
      </c>
      <c r="H312" s="69">
        <v>15910.9</v>
      </c>
      <c r="I312" s="69">
        <v>19752.35</v>
      </c>
      <c r="J312" s="70">
        <f t="shared" si="35"/>
        <v>0.24143511680671734</v>
      </c>
      <c r="K312" s="68">
        <v>20</v>
      </c>
      <c r="L312" s="145">
        <f t="shared" si="36"/>
        <v>0.0054411479449863066</v>
      </c>
      <c r="M312" s="86">
        <v>0.9960735669391734</v>
      </c>
      <c r="N312" s="72"/>
      <c r="O312" s="72"/>
      <c r="P312" s="72"/>
      <c r="Q312" s="72"/>
      <c r="R312" s="111"/>
      <c r="S312" s="111"/>
      <c r="T312" s="111"/>
      <c r="U312" s="111"/>
      <c r="V312" s="72"/>
      <c r="W312" s="72"/>
      <c r="X312" s="72"/>
      <c r="Y312" s="72"/>
      <c r="Z312" s="72"/>
    </row>
    <row r="313" spans="1:26" ht="12.75">
      <c r="A313" s="71"/>
      <c r="B313" s="68" t="s">
        <v>175</v>
      </c>
      <c r="C313" s="92"/>
      <c r="E313" s="118"/>
      <c r="F313" s="118"/>
      <c r="G313" s="70"/>
      <c r="H313" s="69">
        <f>+H314-SUM(H293:H312)</f>
        <v>241258.80100000044</v>
      </c>
      <c r="I313" s="69">
        <f>+I314-SUM(I293:I312)</f>
        <v>240871.97299999837</v>
      </c>
      <c r="J313" s="70">
        <f t="shared" si="35"/>
        <v>-0.001603373631961614</v>
      </c>
      <c r="L313" s="145">
        <f t="shared" si="36"/>
        <v>0.0663526132786093</v>
      </c>
      <c r="M313" s="86"/>
      <c r="N313" s="72"/>
      <c r="O313" s="72"/>
      <c r="P313" s="72"/>
      <c r="Q313" s="72"/>
      <c r="R313" s="111"/>
      <c r="S313" s="111"/>
      <c r="T313" s="111"/>
      <c r="U313" s="111"/>
      <c r="V313" s="72"/>
      <c r="W313" s="72"/>
      <c r="X313" s="72"/>
      <c r="Y313" s="72"/>
      <c r="Z313" s="72"/>
    </row>
    <row r="314" spans="2:26" s="73" customFormat="1" ht="12.75">
      <c r="B314" s="84" t="s">
        <v>178</v>
      </c>
      <c r="C314" s="84"/>
      <c r="D314" s="84"/>
      <c r="E314" s="113"/>
      <c r="F314" s="85"/>
      <c r="G314" s="85"/>
      <c r="H314" s="85">
        <f>+'Exportacion_regional '!C16</f>
        <v>3077298.742</v>
      </c>
      <c r="I314" s="85">
        <f>+'Exportacion_regional '!D16</f>
        <v>3630180.653</v>
      </c>
      <c r="J314" s="114">
        <f>+(I314-H314)/H314</f>
        <v>0.1796646856069198</v>
      </c>
      <c r="K314" s="85"/>
      <c r="L314" s="114">
        <f>SUM(L293:L313)</f>
        <v>0.9999999999999997</v>
      </c>
      <c r="M314" s="115"/>
      <c r="N314" s="72"/>
      <c r="O314" s="72"/>
      <c r="P314" s="72"/>
      <c r="Q314" s="72"/>
      <c r="R314" s="111"/>
      <c r="S314" s="111"/>
      <c r="T314" s="111"/>
      <c r="U314" s="111"/>
      <c r="V314" s="72"/>
      <c r="W314" s="72"/>
      <c r="X314" s="72"/>
      <c r="Y314" s="72"/>
      <c r="Z314" s="72"/>
    </row>
    <row r="315" spans="5:21" s="72" customFormat="1" ht="12.75">
      <c r="E315" s="116"/>
      <c r="F315" s="111"/>
      <c r="G315" s="111"/>
      <c r="H315" s="111"/>
      <c r="I315" s="116"/>
      <c r="J315" s="111"/>
      <c r="K315" s="111"/>
      <c r="L315" s="111"/>
      <c r="M315" s="112"/>
      <c r="R315" s="111"/>
      <c r="S315" s="111"/>
      <c r="T315" s="111"/>
      <c r="U315" s="111"/>
    </row>
    <row r="316" spans="2:21" s="72" customFormat="1" ht="21" customHeight="1">
      <c r="B316" s="249" t="s">
        <v>234</v>
      </c>
      <c r="C316" s="249"/>
      <c r="D316" s="249"/>
      <c r="E316" s="249"/>
      <c r="F316" s="249"/>
      <c r="G316" s="249"/>
      <c r="H316" s="249"/>
      <c r="I316" s="249"/>
      <c r="J316" s="249"/>
      <c r="K316" s="249"/>
      <c r="L316" s="249"/>
      <c r="M316" s="249"/>
      <c r="R316" s="111"/>
      <c r="S316" s="111"/>
      <c r="T316" s="111"/>
      <c r="U316" s="111"/>
    </row>
    <row r="317" spans="13:26" ht="12.75">
      <c r="M317" s="112"/>
      <c r="N317" s="72"/>
      <c r="O317" s="72"/>
      <c r="P317" s="72"/>
      <c r="Q317" s="72"/>
      <c r="R317" s="111"/>
      <c r="S317" s="111"/>
      <c r="T317" s="111"/>
      <c r="U317" s="111"/>
      <c r="V317" s="72"/>
      <c r="W317" s="72"/>
      <c r="X317" s="72"/>
      <c r="Y317" s="72"/>
      <c r="Z317" s="72"/>
    </row>
    <row r="318" spans="2:26" s="97" customFormat="1" ht="15.75" customHeight="1">
      <c r="B318" s="247" t="s">
        <v>167</v>
      </c>
      <c r="C318" s="247"/>
      <c r="D318" s="247"/>
      <c r="E318" s="247"/>
      <c r="F318" s="247"/>
      <c r="G318" s="247"/>
      <c r="H318" s="247"/>
      <c r="I318" s="247"/>
      <c r="J318" s="247"/>
      <c r="K318" s="247"/>
      <c r="L318" s="247"/>
      <c r="M318" s="247"/>
      <c r="N318" s="72"/>
      <c r="O318" s="72"/>
      <c r="P318" s="72"/>
      <c r="Q318" s="72"/>
      <c r="R318" s="111"/>
      <c r="S318" s="111"/>
      <c r="T318" s="111"/>
      <c r="U318" s="111"/>
      <c r="V318" s="72"/>
      <c r="W318" s="72"/>
      <c r="X318" s="72"/>
      <c r="Y318" s="72"/>
      <c r="Z318" s="72"/>
    </row>
    <row r="319" spans="2:26" s="97" customFormat="1" ht="15.75" customHeight="1">
      <c r="B319" s="244" t="s">
        <v>52</v>
      </c>
      <c r="C319" s="244"/>
      <c r="D319" s="244"/>
      <c r="E319" s="244"/>
      <c r="F319" s="244"/>
      <c r="G319" s="244"/>
      <c r="H319" s="244"/>
      <c r="I319" s="244"/>
      <c r="J319" s="244"/>
      <c r="K319" s="244"/>
      <c r="L319" s="244"/>
      <c r="M319" s="244"/>
      <c r="N319" s="33"/>
      <c r="O319" s="72"/>
      <c r="P319" s="72"/>
      <c r="Q319" s="72"/>
      <c r="R319" s="111"/>
      <c r="S319" s="72"/>
      <c r="T319" s="111"/>
      <c r="U319" s="111"/>
      <c r="V319" s="72"/>
      <c r="W319" s="72"/>
      <c r="X319" s="72"/>
      <c r="Y319" s="72"/>
      <c r="Z319" s="72"/>
    </row>
    <row r="320" spans="2:26" s="98" customFormat="1" ht="15.75" customHeight="1">
      <c r="B320" s="244" t="s">
        <v>43</v>
      </c>
      <c r="C320" s="244"/>
      <c r="D320" s="244"/>
      <c r="E320" s="244"/>
      <c r="F320" s="244"/>
      <c r="G320" s="244"/>
      <c r="H320" s="244"/>
      <c r="I320" s="244"/>
      <c r="J320" s="244"/>
      <c r="K320" s="244"/>
      <c r="L320" s="244"/>
      <c r="M320" s="244"/>
      <c r="N320" s="72"/>
      <c r="O320" s="72"/>
      <c r="P320" s="72"/>
      <c r="Q320" s="72"/>
      <c r="R320" s="111"/>
      <c r="S320" s="111"/>
      <c r="T320" s="111"/>
      <c r="U320" s="111"/>
      <c r="V320" s="72"/>
      <c r="W320" s="72"/>
      <c r="X320" s="72"/>
      <c r="Y320" s="72"/>
      <c r="Z320" s="72"/>
    </row>
    <row r="321" spans="2:26" s="98" customFormat="1" ht="15.75" customHeight="1">
      <c r="B321" s="99"/>
      <c r="C321" s="99"/>
      <c r="D321" s="99"/>
      <c r="E321" s="99"/>
      <c r="F321" s="99"/>
      <c r="G321" s="99"/>
      <c r="H321" s="99"/>
      <c r="I321" s="99"/>
      <c r="J321" s="99"/>
      <c r="K321" s="99"/>
      <c r="L321" s="99"/>
      <c r="M321" s="99"/>
      <c r="N321" s="72"/>
      <c r="O321" s="72"/>
      <c r="P321" s="72"/>
      <c r="Q321" s="72"/>
      <c r="R321" s="111"/>
      <c r="S321" s="111"/>
      <c r="T321" s="111"/>
      <c r="U321" s="111"/>
      <c r="V321" s="72"/>
      <c r="W321" s="72"/>
      <c r="X321" s="72"/>
      <c r="Y321" s="72"/>
      <c r="Z321" s="72"/>
    </row>
    <row r="322" spans="2:21" s="72" customFormat="1" ht="30.75" customHeight="1">
      <c r="B322" s="100" t="s">
        <v>255</v>
      </c>
      <c r="C322" s="100" t="s">
        <v>199</v>
      </c>
      <c r="D322" s="100" t="s">
        <v>59</v>
      </c>
      <c r="E322" s="245" t="s">
        <v>189</v>
      </c>
      <c r="F322" s="245"/>
      <c r="G322" s="245"/>
      <c r="H322" s="245" t="s">
        <v>190</v>
      </c>
      <c r="I322" s="245"/>
      <c r="J322" s="245"/>
      <c r="K322" s="245"/>
      <c r="L322" s="245"/>
      <c r="M322" s="245"/>
      <c r="R322" s="111"/>
      <c r="S322" s="111"/>
      <c r="T322" s="111"/>
      <c r="U322" s="111"/>
    </row>
    <row r="323" spans="2:21" s="72" customFormat="1" ht="15.75" customHeight="1">
      <c r="B323" s="102"/>
      <c r="C323" s="102"/>
      <c r="D323" s="102"/>
      <c r="E323" s="246" t="str">
        <f>+E291</f>
        <v>ene-nov</v>
      </c>
      <c r="F323" s="246"/>
      <c r="G323" s="102" t="s">
        <v>141</v>
      </c>
      <c r="H323" s="246" t="str">
        <f>+E323</f>
        <v>ene-nov</v>
      </c>
      <c r="I323" s="246"/>
      <c r="J323" s="102" t="s">
        <v>141</v>
      </c>
      <c r="K323" s="103"/>
      <c r="L323" s="143" t="s">
        <v>248</v>
      </c>
      <c r="M323" s="104" t="s">
        <v>191</v>
      </c>
      <c r="R323" s="111"/>
      <c r="S323" s="111"/>
      <c r="T323" s="111"/>
      <c r="U323" s="111"/>
    </row>
    <row r="324" spans="2:21" s="72" customFormat="1" ht="15.75">
      <c r="B324" s="105"/>
      <c r="C324" s="105"/>
      <c r="D324" s="105"/>
      <c r="E324" s="106">
        <f aca="true" t="shared" si="37" ref="E324:J324">+E292</f>
        <v>2009</v>
      </c>
      <c r="F324" s="106">
        <f t="shared" si="37"/>
        <v>2010</v>
      </c>
      <c r="G324" s="107" t="str">
        <f t="shared" si="37"/>
        <v>10/09</v>
      </c>
      <c r="H324" s="106">
        <f t="shared" si="37"/>
        <v>2009</v>
      </c>
      <c r="I324" s="106">
        <f t="shared" si="37"/>
        <v>2010</v>
      </c>
      <c r="J324" s="107" t="str">
        <f t="shared" si="37"/>
        <v>10/09</v>
      </c>
      <c r="K324" s="105"/>
      <c r="L324" s="106">
        <v>2010</v>
      </c>
      <c r="M324" s="117" t="str">
        <f>+M292</f>
        <v>ene-nov</v>
      </c>
      <c r="R324" s="111"/>
      <c r="S324" s="111"/>
      <c r="T324" s="111"/>
      <c r="U324" s="111"/>
    </row>
    <row r="325" spans="1:26" s="71" customFormat="1" ht="12.75">
      <c r="A325" s="71">
        <v>1</v>
      </c>
      <c r="B325" s="68" t="s">
        <v>115</v>
      </c>
      <c r="C325" s="92">
        <v>47032100</v>
      </c>
      <c r="D325" s="68" t="s">
        <v>61</v>
      </c>
      <c r="E325" s="69">
        <v>404072.821</v>
      </c>
      <c r="F325" s="69">
        <v>397333.018</v>
      </c>
      <c r="G325" s="70">
        <f aca="true" t="shared" si="38" ref="G325:G344">+(F325-E325)/E325</f>
        <v>-0.016679674181798075</v>
      </c>
      <c r="H325" s="69">
        <v>191124.458</v>
      </c>
      <c r="I325" s="69">
        <v>283569.433</v>
      </c>
      <c r="J325" s="70">
        <f aca="true" t="shared" si="39" ref="J325:J345">+(I325-H325)/H325</f>
        <v>0.48368992627829976</v>
      </c>
      <c r="K325" s="68">
        <v>1</v>
      </c>
      <c r="L325" s="145">
        <f aca="true" t="shared" si="40" ref="L325:L345">+I325/$I$346</f>
        <v>0.6796077556080473</v>
      </c>
      <c r="M325" s="86">
        <v>0.26860574791306313</v>
      </c>
      <c r="N325" s="72"/>
      <c r="O325" s="72"/>
      <c r="P325" s="72"/>
      <c r="Q325" s="72"/>
      <c r="R325" s="111"/>
      <c r="S325" s="111"/>
      <c r="T325" s="111"/>
      <c r="U325" s="111"/>
      <c r="V325" s="72"/>
      <c r="W325" s="72"/>
      <c r="X325" s="72"/>
      <c r="Y325" s="72"/>
      <c r="Z325" s="72"/>
    </row>
    <row r="326" spans="1:26" s="71" customFormat="1" ht="12.75">
      <c r="A326" s="71">
        <v>2</v>
      </c>
      <c r="B326" s="68" t="s">
        <v>77</v>
      </c>
      <c r="C326" s="146">
        <v>44123910</v>
      </c>
      <c r="D326" s="68" t="s">
        <v>83</v>
      </c>
      <c r="E326" s="69">
        <v>60.244</v>
      </c>
      <c r="F326" s="69">
        <v>61.328</v>
      </c>
      <c r="G326" s="70">
        <f t="shared" si="38"/>
        <v>0.017993493127946403</v>
      </c>
      <c r="H326" s="69">
        <v>19958.467</v>
      </c>
      <c r="I326" s="69">
        <v>22850.946</v>
      </c>
      <c r="J326" s="70">
        <f t="shared" si="39"/>
        <v>0.14492490831084368</v>
      </c>
      <c r="K326" s="68">
        <v>2</v>
      </c>
      <c r="L326" s="145">
        <f t="shared" si="40"/>
        <v>0.05476500044551941</v>
      </c>
      <c r="M326" s="86">
        <v>0.07692147641150443</v>
      </c>
      <c r="N326" s="72"/>
      <c r="O326" s="72"/>
      <c r="P326" s="72"/>
      <c r="Q326" s="72"/>
      <c r="R326" s="111"/>
      <c r="S326" s="111"/>
      <c r="T326" s="111"/>
      <c r="U326" s="111"/>
      <c r="V326" s="72"/>
      <c r="W326" s="72"/>
      <c r="X326" s="72"/>
      <c r="Y326" s="72"/>
      <c r="Z326" s="72"/>
    </row>
    <row r="327" spans="1:26" s="71" customFormat="1" ht="12.75">
      <c r="A327" s="71">
        <v>3</v>
      </c>
      <c r="B327" s="68" t="s">
        <v>68</v>
      </c>
      <c r="C327" s="146" t="s">
        <v>362</v>
      </c>
      <c r="D327" s="68" t="s">
        <v>61</v>
      </c>
      <c r="E327" s="69">
        <v>21632.393</v>
      </c>
      <c r="F327" s="69">
        <v>27034.143</v>
      </c>
      <c r="G327" s="70">
        <f t="shared" si="38"/>
        <v>0.2497065396324854</v>
      </c>
      <c r="H327" s="69">
        <v>17258.084</v>
      </c>
      <c r="I327" s="69">
        <v>22777.042</v>
      </c>
      <c r="J327" s="70">
        <f t="shared" si="39"/>
        <v>0.3197897286859887</v>
      </c>
      <c r="K327" s="68">
        <v>3</v>
      </c>
      <c r="L327" s="145">
        <f t="shared" si="40"/>
        <v>0.05458788075021551</v>
      </c>
      <c r="M327" s="86">
        <v>0.038967951523731864</v>
      </c>
      <c r="N327" s="72"/>
      <c r="O327" s="72"/>
      <c r="P327" s="72"/>
      <c r="Q327" s="72"/>
      <c r="R327" s="111"/>
      <c r="S327" s="111"/>
      <c r="T327" s="111"/>
      <c r="U327" s="111"/>
      <c r="V327" s="72"/>
      <c r="W327" s="72"/>
      <c r="X327" s="72"/>
      <c r="Y327" s="72"/>
      <c r="Z327" s="72"/>
    </row>
    <row r="328" spans="1:26" s="71" customFormat="1" ht="12.75">
      <c r="A328" s="71">
        <v>4</v>
      </c>
      <c r="B328" s="68" t="s">
        <v>62</v>
      </c>
      <c r="C328" s="91" t="s">
        <v>383</v>
      </c>
      <c r="D328" s="68" t="s">
        <v>61</v>
      </c>
      <c r="E328" s="69">
        <v>2357.643</v>
      </c>
      <c r="F328" s="69">
        <v>3299.761</v>
      </c>
      <c r="G328" s="70">
        <f t="shared" si="38"/>
        <v>0.39960163604074067</v>
      </c>
      <c r="H328" s="69">
        <v>15380.904</v>
      </c>
      <c r="I328" s="69">
        <v>21598.634</v>
      </c>
      <c r="J328" s="70">
        <f t="shared" si="39"/>
        <v>0.40424997126306733</v>
      </c>
      <c r="K328" s="68">
        <v>4</v>
      </c>
      <c r="L328" s="145">
        <f t="shared" si="40"/>
        <v>0.05176368631008145</v>
      </c>
      <c r="M328" s="86">
        <v>0.08668539288571572</v>
      </c>
      <c r="N328" s="72"/>
      <c r="O328" s="72"/>
      <c r="P328" s="72"/>
      <c r="Q328" s="72"/>
      <c r="R328" s="111"/>
      <c r="S328" s="111"/>
      <c r="T328" s="111"/>
      <c r="U328" s="111"/>
      <c r="V328" s="72"/>
      <c r="W328" s="72"/>
      <c r="X328" s="72"/>
      <c r="Y328" s="72"/>
      <c r="Z328" s="72"/>
    </row>
    <row r="329" spans="1:26" s="71" customFormat="1" ht="12.75">
      <c r="A329" s="71">
        <v>5</v>
      </c>
      <c r="B329" s="68" t="s">
        <v>119</v>
      </c>
      <c r="C329" s="146">
        <v>10040000</v>
      </c>
      <c r="D329" s="68" t="s">
        <v>61</v>
      </c>
      <c r="E329" s="69">
        <v>26547.695</v>
      </c>
      <c r="F329" s="69">
        <v>58915.035</v>
      </c>
      <c r="G329" s="70">
        <f t="shared" si="38"/>
        <v>1.2192147001839522</v>
      </c>
      <c r="H329" s="69">
        <v>6295.946</v>
      </c>
      <c r="I329" s="69">
        <v>12276.646</v>
      </c>
      <c r="J329" s="70">
        <f t="shared" si="39"/>
        <v>0.9499287319173323</v>
      </c>
      <c r="K329" s="68">
        <v>5</v>
      </c>
      <c r="L329" s="145">
        <f t="shared" si="40"/>
        <v>0.029422437200607977</v>
      </c>
      <c r="M329" s="86">
        <v>0.9573751085432031</v>
      </c>
      <c r="N329" s="72"/>
      <c r="O329" s="72"/>
      <c r="P329" s="72"/>
      <c r="Q329" s="72"/>
      <c r="R329" s="111"/>
      <c r="S329" s="111"/>
      <c r="T329" s="111"/>
      <c r="U329" s="111"/>
      <c r="V329" s="72"/>
      <c r="W329" s="72"/>
      <c r="X329" s="72"/>
      <c r="Y329" s="72"/>
      <c r="Z329" s="72"/>
    </row>
    <row r="330" spans="1:26" s="71" customFormat="1" ht="12.75">
      <c r="A330" s="71">
        <v>6</v>
      </c>
      <c r="B330" s="68" t="s">
        <v>274</v>
      </c>
      <c r="C330" s="146">
        <v>12051000</v>
      </c>
      <c r="D330" s="68" t="s">
        <v>61</v>
      </c>
      <c r="E330" s="69">
        <v>3845.88</v>
      </c>
      <c r="F330" s="69">
        <v>2265.576</v>
      </c>
      <c r="G330" s="70">
        <f t="shared" si="38"/>
        <v>-0.410908296670723</v>
      </c>
      <c r="H330" s="69">
        <v>11125.913</v>
      </c>
      <c r="I330" s="69">
        <v>6624.386</v>
      </c>
      <c r="J330" s="70">
        <f t="shared" si="39"/>
        <v>-0.4045984361013788</v>
      </c>
      <c r="K330" s="68">
        <v>6</v>
      </c>
      <c r="L330" s="145">
        <f t="shared" si="40"/>
        <v>0.015876126189318048</v>
      </c>
      <c r="M330" s="86">
        <v>0.8166295235298628</v>
      </c>
      <c r="N330" s="72"/>
      <c r="O330" s="72"/>
      <c r="P330" s="72"/>
      <c r="Q330" s="72"/>
      <c r="R330" s="111"/>
      <c r="S330" s="72"/>
      <c r="T330" s="111"/>
      <c r="U330" s="111"/>
      <c r="V330" s="72"/>
      <c r="W330" s="72"/>
      <c r="X330" s="72"/>
      <c r="Y330" s="72"/>
      <c r="Z330" s="72"/>
    </row>
    <row r="331" spans="1:26" s="71" customFormat="1" ht="12.75">
      <c r="A331" s="71">
        <v>7</v>
      </c>
      <c r="B331" s="68" t="s">
        <v>123</v>
      </c>
      <c r="C331" s="146">
        <v>12149000</v>
      </c>
      <c r="D331" s="68" t="s">
        <v>61</v>
      </c>
      <c r="E331" s="69">
        <v>8762.786</v>
      </c>
      <c r="F331" s="69">
        <v>6444.746</v>
      </c>
      <c r="G331" s="70">
        <f t="shared" si="38"/>
        <v>-0.2645323074191245</v>
      </c>
      <c r="H331" s="69">
        <v>4711.399</v>
      </c>
      <c r="I331" s="69">
        <v>5640.267</v>
      </c>
      <c r="J331" s="70">
        <f t="shared" si="39"/>
        <v>0.19715332961610754</v>
      </c>
      <c r="K331" s="68">
        <v>7</v>
      </c>
      <c r="L331" s="145">
        <f t="shared" si="40"/>
        <v>0.013517568365346818</v>
      </c>
      <c r="M331" s="86">
        <v>0.5644657414537027</v>
      </c>
      <c r="N331" s="72"/>
      <c r="O331" s="72"/>
      <c r="P331" s="72"/>
      <c r="Q331" s="72"/>
      <c r="R331" s="111"/>
      <c r="S331" s="111"/>
      <c r="T331" s="111"/>
      <c r="U331" s="111"/>
      <c r="V331" s="72"/>
      <c r="W331" s="72"/>
      <c r="X331" s="72"/>
      <c r="Y331" s="72"/>
      <c r="Z331" s="72"/>
    </row>
    <row r="332" spans="1:26" s="71" customFormat="1" ht="12.75">
      <c r="A332" s="71">
        <v>8</v>
      </c>
      <c r="B332" s="68" t="s">
        <v>122</v>
      </c>
      <c r="C332" s="146" t="s">
        <v>420</v>
      </c>
      <c r="D332" s="68" t="s">
        <v>61</v>
      </c>
      <c r="E332" s="69">
        <v>283.878</v>
      </c>
      <c r="F332" s="69">
        <v>417.279</v>
      </c>
      <c r="G332" s="70">
        <f t="shared" si="38"/>
        <v>0.46992369961744135</v>
      </c>
      <c r="H332" s="69">
        <v>1345.811</v>
      </c>
      <c r="I332" s="69">
        <v>4884.843</v>
      </c>
      <c r="J332" s="70">
        <f t="shared" si="39"/>
        <v>2.6296649380930908</v>
      </c>
      <c r="K332" s="68">
        <v>8</v>
      </c>
      <c r="L332" s="145">
        <f t="shared" si="40"/>
        <v>0.011707105214431487</v>
      </c>
      <c r="M332" s="86">
        <v>0.3487255829811877</v>
      </c>
      <c r="N332" s="72"/>
      <c r="O332" s="72"/>
      <c r="P332" s="72"/>
      <c r="Q332" s="72"/>
      <c r="R332" s="111"/>
      <c r="S332" s="111"/>
      <c r="T332" s="111"/>
      <c r="U332" s="111"/>
      <c r="V332" s="72"/>
      <c r="W332" s="72"/>
      <c r="X332" s="72"/>
      <c r="Y332" s="72"/>
      <c r="Z332" s="72"/>
    </row>
    <row r="333" spans="1:26" s="71" customFormat="1" ht="12.75">
      <c r="A333" s="71">
        <v>9</v>
      </c>
      <c r="B333" s="68" t="s">
        <v>121</v>
      </c>
      <c r="C333" s="146" t="s">
        <v>400</v>
      </c>
      <c r="D333" s="68" t="s">
        <v>61</v>
      </c>
      <c r="E333" s="69">
        <v>1650</v>
      </c>
      <c r="F333" s="69">
        <v>1225</v>
      </c>
      <c r="G333" s="70">
        <f t="shared" si="38"/>
        <v>-0.25757575757575757</v>
      </c>
      <c r="H333" s="69">
        <v>5095.229</v>
      </c>
      <c r="I333" s="69">
        <v>3821.82</v>
      </c>
      <c r="J333" s="70">
        <f t="shared" si="39"/>
        <v>-0.24992183864552506</v>
      </c>
      <c r="K333" s="68">
        <v>9</v>
      </c>
      <c r="L333" s="145">
        <f t="shared" si="40"/>
        <v>0.009159444602542713</v>
      </c>
      <c r="M333" s="86">
        <v>0.1579760781868783</v>
      </c>
      <c r="N333" s="72"/>
      <c r="O333" s="72"/>
      <c r="P333" s="72"/>
      <c r="Q333" s="72"/>
      <c r="R333" s="111"/>
      <c r="S333" s="111"/>
      <c r="T333" s="111"/>
      <c r="U333" s="111"/>
      <c r="V333" s="72"/>
      <c r="W333" s="72"/>
      <c r="X333" s="72"/>
      <c r="Y333" s="72"/>
      <c r="Z333" s="72"/>
    </row>
    <row r="334" spans="1:21" s="72" customFormat="1" ht="12.75">
      <c r="A334" s="71">
        <v>10</v>
      </c>
      <c r="B334" s="68" t="s">
        <v>261</v>
      </c>
      <c r="C334" s="91" t="s">
        <v>401</v>
      </c>
      <c r="D334" s="68" t="s">
        <v>61</v>
      </c>
      <c r="E334" s="69">
        <v>444.216</v>
      </c>
      <c r="F334" s="69">
        <v>442.083</v>
      </c>
      <c r="G334" s="70">
        <f t="shared" si="38"/>
        <v>-0.004801718083094668</v>
      </c>
      <c r="H334" s="69">
        <v>3054.475</v>
      </c>
      <c r="I334" s="69">
        <v>3476.754</v>
      </c>
      <c r="J334" s="70">
        <f t="shared" si="39"/>
        <v>0.1382492899761825</v>
      </c>
      <c r="K334" s="68">
        <v>10</v>
      </c>
      <c r="L334" s="145">
        <f t="shared" si="40"/>
        <v>0.008332453035378114</v>
      </c>
      <c r="M334" s="86">
        <v>0.25550442655811406</v>
      </c>
      <c r="R334" s="111"/>
      <c r="S334" s="111"/>
      <c r="T334" s="111"/>
      <c r="U334" s="111"/>
    </row>
    <row r="335" spans="1:21" s="72" customFormat="1" ht="12.75">
      <c r="A335" s="71">
        <v>11</v>
      </c>
      <c r="B335" s="68" t="s">
        <v>108</v>
      </c>
      <c r="C335" s="146">
        <v>44071012</v>
      </c>
      <c r="D335" s="68" t="s">
        <v>83</v>
      </c>
      <c r="E335" s="69">
        <v>6.364</v>
      </c>
      <c r="F335" s="69">
        <v>13.431</v>
      </c>
      <c r="G335" s="70">
        <f t="shared" si="38"/>
        <v>1.1104651162790697</v>
      </c>
      <c r="H335" s="69">
        <v>1236.785</v>
      </c>
      <c r="I335" s="69">
        <v>3111.063</v>
      </c>
      <c r="J335" s="70">
        <f t="shared" si="39"/>
        <v>1.5154436704843606</v>
      </c>
      <c r="K335" s="68">
        <v>11</v>
      </c>
      <c r="L335" s="145">
        <f t="shared" si="40"/>
        <v>0.007456031211182195</v>
      </c>
      <c r="M335" s="86">
        <v>0.009737937196159467</v>
      </c>
      <c r="R335" s="111"/>
      <c r="S335" s="111"/>
      <c r="T335" s="111"/>
      <c r="U335" s="111"/>
    </row>
    <row r="336" spans="1:21" s="72" customFormat="1" ht="12.75">
      <c r="A336" s="71">
        <v>12</v>
      </c>
      <c r="B336" s="68" t="s">
        <v>253</v>
      </c>
      <c r="C336" s="146" t="s">
        <v>412</v>
      </c>
      <c r="D336" s="68" t="s">
        <v>61</v>
      </c>
      <c r="E336" s="69">
        <v>150</v>
      </c>
      <c r="F336" s="69">
        <v>650</v>
      </c>
      <c r="G336" s="70">
        <f t="shared" si="38"/>
        <v>3.3333333333333335</v>
      </c>
      <c r="H336" s="69">
        <v>365.067</v>
      </c>
      <c r="I336" s="69">
        <v>2322.9</v>
      </c>
      <c r="J336" s="70">
        <f t="shared" si="39"/>
        <v>5.3629415970219165</v>
      </c>
      <c r="K336" s="68">
        <v>12</v>
      </c>
      <c r="L336" s="145">
        <f t="shared" si="40"/>
        <v>0.005567105166451185</v>
      </c>
      <c r="M336" s="86">
        <v>0.2173241465099121</v>
      </c>
      <c r="R336" s="111"/>
      <c r="S336" s="111"/>
      <c r="T336" s="111"/>
      <c r="U336" s="111"/>
    </row>
    <row r="337" spans="1:21" s="72" customFormat="1" ht="12.75">
      <c r="A337" s="71">
        <v>13</v>
      </c>
      <c r="B337" s="68" t="s">
        <v>286</v>
      </c>
      <c r="C337" s="146">
        <v>12021000</v>
      </c>
      <c r="D337" s="68" t="s">
        <v>61</v>
      </c>
      <c r="E337" s="69">
        <v>0.176</v>
      </c>
      <c r="F337" s="69">
        <v>754.816</v>
      </c>
      <c r="G337" s="70">
        <f t="shared" si="38"/>
        <v>4287.727272727273</v>
      </c>
      <c r="H337" s="69">
        <v>0.496</v>
      </c>
      <c r="I337" s="69">
        <v>2094.035</v>
      </c>
      <c r="J337" s="70">
        <f t="shared" si="39"/>
        <v>4220.844758064516</v>
      </c>
      <c r="K337" s="68">
        <v>13</v>
      </c>
      <c r="L337" s="145">
        <f t="shared" si="40"/>
        <v>0.005018603068246418</v>
      </c>
      <c r="M337" s="86">
        <v>0.9999995224532912</v>
      </c>
      <c r="R337" s="111"/>
      <c r="S337" s="111"/>
      <c r="T337" s="111"/>
      <c r="U337" s="111"/>
    </row>
    <row r="338" spans="1:21" s="72" customFormat="1" ht="12.75">
      <c r="A338" s="71">
        <v>14</v>
      </c>
      <c r="B338" s="68" t="s">
        <v>250</v>
      </c>
      <c r="C338" s="146">
        <v>15141100</v>
      </c>
      <c r="D338" s="68" t="s">
        <v>61</v>
      </c>
      <c r="E338" s="69">
        <v>3318.91</v>
      </c>
      <c r="F338" s="69">
        <v>2157.58</v>
      </c>
      <c r="G338" s="70">
        <f t="shared" si="38"/>
        <v>-0.34991307387063825</v>
      </c>
      <c r="H338" s="69">
        <v>2464.583</v>
      </c>
      <c r="I338" s="69">
        <v>1822.647</v>
      </c>
      <c r="J338" s="70">
        <f t="shared" si="39"/>
        <v>-0.2604643463011796</v>
      </c>
      <c r="K338" s="68">
        <v>14</v>
      </c>
      <c r="L338" s="145">
        <f t="shared" si="40"/>
        <v>0.004368189560599574</v>
      </c>
      <c r="M338" s="86">
        <v>0.48476356084841277</v>
      </c>
      <c r="R338" s="111"/>
      <c r="T338" s="111"/>
      <c r="U338" s="111"/>
    </row>
    <row r="339" spans="1:21" s="72" customFormat="1" ht="12.75">
      <c r="A339" s="71">
        <v>15</v>
      </c>
      <c r="B339" s="68" t="s">
        <v>284</v>
      </c>
      <c r="C339" s="146" t="s">
        <v>388</v>
      </c>
      <c r="D339" s="68" t="s">
        <v>61</v>
      </c>
      <c r="E339" s="69">
        <v>617.1</v>
      </c>
      <c r="F339" s="69">
        <v>444.3</v>
      </c>
      <c r="G339" s="70">
        <f t="shared" si="38"/>
        <v>-0.2800194457948469</v>
      </c>
      <c r="H339" s="69">
        <v>1937.902</v>
      </c>
      <c r="I339" s="69">
        <v>1496.341</v>
      </c>
      <c r="J339" s="70">
        <f t="shared" si="39"/>
        <v>-0.2278551753391039</v>
      </c>
      <c r="K339" s="68">
        <v>15</v>
      </c>
      <c r="L339" s="145">
        <f t="shared" si="40"/>
        <v>0.0035861585569214047</v>
      </c>
      <c r="M339" s="86">
        <v>0.05265000336024698</v>
      </c>
      <c r="R339" s="111"/>
      <c r="S339" s="111"/>
      <c r="T339" s="111"/>
      <c r="U339" s="111"/>
    </row>
    <row r="340" spans="1:21" s="72" customFormat="1" ht="12.75">
      <c r="A340" s="71">
        <v>16</v>
      </c>
      <c r="B340" s="68" t="s">
        <v>116</v>
      </c>
      <c r="C340" s="91">
        <v>44071013</v>
      </c>
      <c r="D340" s="68" t="s">
        <v>83</v>
      </c>
      <c r="E340" s="69">
        <v>1.768</v>
      </c>
      <c r="F340" s="69">
        <v>5.016</v>
      </c>
      <c r="G340" s="70">
        <f t="shared" si="38"/>
        <v>1.8371040723981902</v>
      </c>
      <c r="H340" s="69">
        <v>409.628</v>
      </c>
      <c r="I340" s="69">
        <v>1246.441</v>
      </c>
      <c r="J340" s="70">
        <f t="shared" si="39"/>
        <v>2.042860839591044</v>
      </c>
      <c r="K340" s="68">
        <v>16</v>
      </c>
      <c r="L340" s="145">
        <f t="shared" si="40"/>
        <v>0.0029872435880909987</v>
      </c>
      <c r="M340" s="86">
        <v>0.01644526258166007</v>
      </c>
      <c r="R340" s="111"/>
      <c r="S340" s="111"/>
      <c r="T340" s="111"/>
      <c r="U340" s="111"/>
    </row>
    <row r="341" spans="1:21" s="72" customFormat="1" ht="12.75">
      <c r="A341" s="71">
        <v>17</v>
      </c>
      <c r="B341" s="68" t="s">
        <v>285</v>
      </c>
      <c r="C341" s="146">
        <v>33012400</v>
      </c>
      <c r="D341" s="68" t="s">
        <v>61</v>
      </c>
      <c r="E341" s="69">
        <v>29.163</v>
      </c>
      <c r="F341" s="69">
        <v>29.37</v>
      </c>
      <c r="G341" s="70">
        <f t="shared" si="38"/>
        <v>0.007098035181565708</v>
      </c>
      <c r="H341" s="69">
        <v>1249.309</v>
      </c>
      <c r="I341" s="69">
        <v>1110.49</v>
      </c>
      <c r="J341" s="70">
        <f t="shared" si="39"/>
        <v>-0.11111662527044948</v>
      </c>
      <c r="K341" s="68">
        <v>17</v>
      </c>
      <c r="L341" s="145">
        <f t="shared" si="40"/>
        <v>0.002661420903307235</v>
      </c>
      <c r="M341" s="86">
        <v>0.9996696244431101</v>
      </c>
      <c r="R341" s="111"/>
      <c r="S341" s="111"/>
      <c r="T341" s="111"/>
      <c r="U341" s="111"/>
    </row>
    <row r="342" spans="1:21" s="72" customFormat="1" ht="12.75">
      <c r="A342" s="71">
        <v>18</v>
      </c>
      <c r="B342" s="68" t="s">
        <v>302</v>
      </c>
      <c r="C342" s="146">
        <v>23023000</v>
      </c>
      <c r="D342" s="68" t="s">
        <v>61</v>
      </c>
      <c r="E342" s="69">
        <v>130</v>
      </c>
      <c r="F342" s="69">
        <v>4420</v>
      </c>
      <c r="G342" s="70">
        <f t="shared" si="38"/>
        <v>33</v>
      </c>
      <c r="H342" s="69">
        <v>26.52</v>
      </c>
      <c r="I342" s="69">
        <v>790.206</v>
      </c>
      <c r="J342" s="70">
        <f t="shared" si="39"/>
        <v>28.79660633484163</v>
      </c>
      <c r="K342" s="68">
        <v>18</v>
      </c>
      <c r="L342" s="145">
        <f t="shared" si="40"/>
        <v>0.0018938223363729495</v>
      </c>
      <c r="M342" s="86">
        <v>0.9325549119850453</v>
      </c>
      <c r="R342" s="111"/>
      <c r="S342" s="111"/>
      <c r="T342" s="111"/>
      <c r="U342" s="111"/>
    </row>
    <row r="343" spans="1:26" s="73" customFormat="1" ht="12.75">
      <c r="A343" s="71">
        <v>19</v>
      </c>
      <c r="B343" s="68" t="s">
        <v>263</v>
      </c>
      <c r="C343" s="146" t="s">
        <v>402</v>
      </c>
      <c r="D343" s="68" t="s">
        <v>61</v>
      </c>
      <c r="E343" s="69">
        <v>32.772</v>
      </c>
      <c r="F343" s="69">
        <v>59.897</v>
      </c>
      <c r="G343" s="70">
        <f t="shared" si="38"/>
        <v>0.8276882704747957</v>
      </c>
      <c r="H343" s="69">
        <v>419.486</v>
      </c>
      <c r="I343" s="69">
        <v>781.282</v>
      </c>
      <c r="J343" s="70">
        <f t="shared" si="39"/>
        <v>0.8624745521900613</v>
      </c>
      <c r="K343" s="68">
        <v>19</v>
      </c>
      <c r="L343" s="145">
        <f t="shared" si="40"/>
        <v>0.0018724349126761008</v>
      </c>
      <c r="M343" s="86">
        <v>0.6191663054185631</v>
      </c>
      <c r="N343" s="72"/>
      <c r="O343" s="72"/>
      <c r="P343" s="72"/>
      <c r="Q343" s="72"/>
      <c r="R343" s="111"/>
      <c r="S343" s="111"/>
      <c r="T343" s="111"/>
      <c r="U343" s="111"/>
      <c r="V343" s="72"/>
      <c r="W343" s="72"/>
      <c r="X343" s="72"/>
      <c r="Y343" s="72"/>
      <c r="Z343" s="72"/>
    </row>
    <row r="344" spans="1:26" ht="12.75">
      <c r="A344" s="71">
        <v>20</v>
      </c>
      <c r="B344" s="68" t="s">
        <v>347</v>
      </c>
      <c r="C344" s="146" t="s">
        <v>403</v>
      </c>
      <c r="D344" s="68" t="s">
        <v>61</v>
      </c>
      <c r="E344" s="69">
        <v>95.781</v>
      </c>
      <c r="F344" s="69">
        <v>98.444</v>
      </c>
      <c r="G344" s="70">
        <f t="shared" si="38"/>
        <v>0.02780300894749477</v>
      </c>
      <c r="H344" s="69">
        <v>657.951</v>
      </c>
      <c r="I344" s="69">
        <v>775.485</v>
      </c>
      <c r="J344" s="70">
        <f t="shared" si="39"/>
        <v>0.17863640301481415</v>
      </c>
      <c r="K344" s="68">
        <v>20</v>
      </c>
      <c r="L344" s="145">
        <f t="shared" si="40"/>
        <v>0.0018585417150998307</v>
      </c>
      <c r="M344" s="86">
        <v>0.268868297404946</v>
      </c>
      <c r="N344" s="72"/>
      <c r="O344" s="72"/>
      <c r="P344" s="72"/>
      <c r="Q344" s="72"/>
      <c r="R344" s="111"/>
      <c r="S344" s="111"/>
      <c r="T344" s="111"/>
      <c r="U344" s="111"/>
      <c r="V344" s="72"/>
      <c r="W344" s="72"/>
      <c r="X344" s="72"/>
      <c r="Y344" s="72"/>
      <c r="Z344" s="72"/>
    </row>
    <row r="345" spans="1:26" ht="12.75">
      <c r="A345" s="71"/>
      <c r="B345" s="68" t="s">
        <v>175</v>
      </c>
      <c r="C345" s="146"/>
      <c r="G345" s="70"/>
      <c r="H345" s="69">
        <f>+H346-SUM(H325:H344)</f>
        <v>28434.98100000003</v>
      </c>
      <c r="I345" s="69">
        <f>+I346-SUM(I325:I344)</f>
        <v>14182.895999999892</v>
      </c>
      <c r="J345" s="70">
        <f t="shared" si="39"/>
        <v>-0.5012166176583738</v>
      </c>
      <c r="L345" s="145">
        <f t="shared" si="40"/>
        <v>0.03399099125956315</v>
      </c>
      <c r="M345" s="86"/>
      <c r="N345" s="72"/>
      <c r="O345" s="72"/>
      <c r="P345" s="72"/>
      <c r="Q345" s="72"/>
      <c r="R345" s="111"/>
      <c r="S345" s="111"/>
      <c r="T345" s="111"/>
      <c r="U345" s="111"/>
      <c r="V345" s="72"/>
      <c r="W345" s="72"/>
      <c r="X345" s="72"/>
      <c r="Y345" s="72"/>
      <c r="Z345" s="72"/>
    </row>
    <row r="346" spans="2:26" s="73" customFormat="1" ht="13.5" customHeight="1">
      <c r="B346" s="84" t="s">
        <v>178</v>
      </c>
      <c r="C346" s="84"/>
      <c r="D346" s="84"/>
      <c r="E346" s="113"/>
      <c r="F346" s="85"/>
      <c r="G346" s="85"/>
      <c r="H346" s="85">
        <f>+'Exportacion_regional '!C17</f>
        <v>312553.394</v>
      </c>
      <c r="I346" s="85">
        <f>+'Exportacion_regional '!D17</f>
        <v>417254.557</v>
      </c>
      <c r="J346" s="114">
        <f>+(I346-H346)/H346</f>
        <v>0.3349864855410913</v>
      </c>
      <c r="K346" s="85"/>
      <c r="L346" s="114">
        <f>SUM(L325:L345)</f>
        <v>0.9999999999999998</v>
      </c>
      <c r="M346" s="115"/>
      <c r="N346" s="72"/>
      <c r="O346" s="72"/>
      <c r="P346" s="72"/>
      <c r="Q346" s="72"/>
      <c r="R346" s="111"/>
      <c r="S346" s="111"/>
      <c r="T346" s="111"/>
      <c r="U346" s="111"/>
      <c r="V346" s="72"/>
      <c r="W346" s="72"/>
      <c r="X346" s="72"/>
      <c r="Y346" s="72"/>
      <c r="Z346" s="72"/>
    </row>
    <row r="347" spans="5:21" s="72" customFormat="1" ht="12.75">
      <c r="E347" s="116"/>
      <c r="F347" s="111"/>
      <c r="G347" s="111"/>
      <c r="H347" s="111"/>
      <c r="I347" s="116"/>
      <c r="J347" s="111"/>
      <c r="K347" s="111"/>
      <c r="L347" s="111"/>
      <c r="M347" s="112"/>
      <c r="R347" s="111"/>
      <c r="S347" s="111"/>
      <c r="T347" s="111"/>
      <c r="U347" s="111"/>
    </row>
    <row r="348" spans="2:21" s="72" customFormat="1" ht="21" customHeight="1">
      <c r="B348" s="249" t="s">
        <v>234</v>
      </c>
      <c r="C348" s="249"/>
      <c r="D348" s="249"/>
      <c r="E348" s="249"/>
      <c r="F348" s="249"/>
      <c r="G348" s="249"/>
      <c r="H348" s="249"/>
      <c r="I348" s="249"/>
      <c r="J348" s="249"/>
      <c r="K348" s="249"/>
      <c r="L348" s="249"/>
      <c r="M348" s="249"/>
      <c r="R348" s="111"/>
      <c r="S348" s="111"/>
      <c r="T348" s="111"/>
      <c r="U348" s="111"/>
    </row>
    <row r="349" spans="13:26" ht="12.75">
      <c r="M349" s="112"/>
      <c r="N349" s="72"/>
      <c r="O349" s="72"/>
      <c r="P349" s="72"/>
      <c r="Q349" s="72"/>
      <c r="R349" s="111"/>
      <c r="S349" s="111"/>
      <c r="T349" s="111"/>
      <c r="U349" s="111"/>
      <c r="V349" s="72"/>
      <c r="W349" s="72"/>
      <c r="X349" s="72"/>
      <c r="Y349" s="72"/>
      <c r="Z349" s="72"/>
    </row>
    <row r="350" spans="2:26" s="97" customFormat="1" ht="15.75" customHeight="1">
      <c r="B350" s="247" t="s">
        <v>58</v>
      </c>
      <c r="C350" s="247"/>
      <c r="D350" s="247"/>
      <c r="E350" s="247"/>
      <c r="F350" s="247"/>
      <c r="G350" s="247"/>
      <c r="H350" s="247"/>
      <c r="I350" s="247"/>
      <c r="J350" s="247"/>
      <c r="K350" s="247"/>
      <c r="L350" s="247"/>
      <c r="M350" s="247"/>
      <c r="N350" s="72"/>
      <c r="O350" s="72"/>
      <c r="P350" s="72"/>
      <c r="Q350" s="72"/>
      <c r="R350" s="111"/>
      <c r="S350" s="111"/>
      <c r="T350" s="111"/>
      <c r="U350" s="111"/>
      <c r="V350" s="72"/>
      <c r="W350" s="72"/>
      <c r="X350" s="72"/>
      <c r="Y350" s="72"/>
      <c r="Z350" s="72"/>
    </row>
    <row r="351" spans="2:26" s="97" customFormat="1" ht="15.75" customHeight="1">
      <c r="B351" s="244" t="s">
        <v>52</v>
      </c>
      <c r="C351" s="244"/>
      <c r="D351" s="244"/>
      <c r="E351" s="244"/>
      <c r="F351" s="244"/>
      <c r="G351" s="244"/>
      <c r="H351" s="244"/>
      <c r="I351" s="244"/>
      <c r="J351" s="244"/>
      <c r="K351" s="244"/>
      <c r="L351" s="244"/>
      <c r="M351" s="244"/>
      <c r="N351" s="72"/>
      <c r="O351" s="72"/>
      <c r="P351" s="72"/>
      <c r="Q351" s="72"/>
      <c r="R351" s="111"/>
      <c r="S351" s="111"/>
      <c r="T351" s="111"/>
      <c r="U351" s="111"/>
      <c r="V351" s="72"/>
      <c r="W351" s="72"/>
      <c r="X351" s="72"/>
      <c r="Y351" s="72"/>
      <c r="Z351" s="72"/>
    </row>
    <row r="352" spans="2:26" s="98" customFormat="1" ht="15.75" customHeight="1">
      <c r="B352" s="244" t="s">
        <v>44</v>
      </c>
      <c r="C352" s="244"/>
      <c r="D352" s="244"/>
      <c r="E352" s="244"/>
      <c r="F352" s="244"/>
      <c r="G352" s="244"/>
      <c r="H352" s="244"/>
      <c r="I352" s="244"/>
      <c r="J352" s="244"/>
      <c r="K352" s="244"/>
      <c r="L352" s="244"/>
      <c r="M352" s="244"/>
      <c r="N352" s="72"/>
      <c r="O352" s="72"/>
      <c r="P352" s="72"/>
      <c r="Q352" s="72"/>
      <c r="R352" s="111"/>
      <c r="S352" s="111"/>
      <c r="T352" s="111"/>
      <c r="U352" s="111"/>
      <c r="V352" s="72"/>
      <c r="W352" s="72"/>
      <c r="X352" s="72"/>
      <c r="Y352" s="72"/>
      <c r="Z352" s="72"/>
    </row>
    <row r="353" spans="2:26" s="98" customFormat="1" ht="15.75" customHeight="1">
      <c r="B353" s="99"/>
      <c r="C353" s="99"/>
      <c r="D353" s="99"/>
      <c r="E353" s="99"/>
      <c r="F353" s="99"/>
      <c r="G353" s="99"/>
      <c r="H353" s="99"/>
      <c r="I353" s="99"/>
      <c r="J353" s="99"/>
      <c r="K353" s="99"/>
      <c r="L353" s="99"/>
      <c r="M353" s="99"/>
      <c r="N353" s="72"/>
      <c r="O353" s="72"/>
      <c r="P353" s="72"/>
      <c r="Q353" s="72"/>
      <c r="R353" s="111"/>
      <c r="S353" s="111"/>
      <c r="T353" s="111"/>
      <c r="U353" s="111"/>
      <c r="V353" s="72"/>
      <c r="W353" s="72"/>
      <c r="X353" s="72"/>
      <c r="Y353" s="72"/>
      <c r="Z353" s="72"/>
    </row>
    <row r="354" spans="2:21" s="72" customFormat="1" ht="30.75" customHeight="1">
      <c r="B354" s="100" t="s">
        <v>255</v>
      </c>
      <c r="C354" s="100" t="s">
        <v>199</v>
      </c>
      <c r="D354" s="100" t="s">
        <v>59</v>
      </c>
      <c r="E354" s="245" t="s">
        <v>189</v>
      </c>
      <c r="F354" s="245"/>
      <c r="G354" s="245"/>
      <c r="H354" s="245" t="s">
        <v>190</v>
      </c>
      <c r="I354" s="245"/>
      <c r="J354" s="245"/>
      <c r="K354" s="245"/>
      <c r="L354" s="245"/>
      <c r="M354" s="245"/>
      <c r="R354" s="111"/>
      <c r="S354" s="111"/>
      <c r="T354" s="111"/>
      <c r="U354" s="111"/>
    </row>
    <row r="355" spans="2:21" s="72" customFormat="1" ht="15.75" customHeight="1">
      <c r="B355" s="102"/>
      <c r="C355" s="102"/>
      <c r="D355" s="102"/>
      <c r="E355" s="246" t="str">
        <f>+E291</f>
        <v>ene-nov</v>
      </c>
      <c r="F355" s="246"/>
      <c r="G355" s="102" t="s">
        <v>141</v>
      </c>
      <c r="H355" s="246" t="str">
        <f>+E355</f>
        <v>ene-nov</v>
      </c>
      <c r="I355" s="246"/>
      <c r="J355" s="102" t="s">
        <v>141</v>
      </c>
      <c r="K355" s="103"/>
      <c r="L355" s="143" t="s">
        <v>248</v>
      </c>
      <c r="M355" s="104" t="s">
        <v>191</v>
      </c>
      <c r="T355" s="111"/>
      <c r="U355" s="111"/>
    </row>
    <row r="356" spans="2:21" s="72" customFormat="1" ht="15.75">
      <c r="B356" s="105"/>
      <c r="C356" s="105"/>
      <c r="D356" s="105"/>
      <c r="E356" s="106">
        <f aca="true" t="shared" si="41" ref="E356:J356">+E324</f>
        <v>2009</v>
      </c>
      <c r="F356" s="106">
        <f t="shared" si="41"/>
        <v>2010</v>
      </c>
      <c r="G356" s="107" t="str">
        <f t="shared" si="41"/>
        <v>10/09</v>
      </c>
      <c r="H356" s="106">
        <f t="shared" si="41"/>
        <v>2009</v>
      </c>
      <c r="I356" s="106">
        <f t="shared" si="41"/>
        <v>2010</v>
      </c>
      <c r="J356" s="107" t="str">
        <f t="shared" si="41"/>
        <v>10/09</v>
      </c>
      <c r="K356" s="105"/>
      <c r="L356" s="106">
        <v>2010</v>
      </c>
      <c r="M356" s="117" t="str">
        <f>+M292</f>
        <v>ene-nov</v>
      </c>
      <c r="R356" s="111"/>
      <c r="T356" s="111"/>
      <c r="U356" s="111"/>
    </row>
    <row r="357" spans="1:21" s="72" customFormat="1" ht="12.75">
      <c r="A357" s="71"/>
      <c r="B357" s="68" t="s">
        <v>94</v>
      </c>
      <c r="C357" s="146">
        <v>44012200</v>
      </c>
      <c r="D357" s="68" t="s">
        <v>61</v>
      </c>
      <c r="E357" s="69">
        <v>136181.26</v>
      </c>
      <c r="F357" s="69">
        <v>130154.05</v>
      </c>
      <c r="G357" s="70">
        <f>+(F357-E357)/E357</f>
        <v>-0.044258732809492336</v>
      </c>
      <c r="H357" s="69">
        <v>9510.669</v>
      </c>
      <c r="I357" s="69">
        <v>8408.897</v>
      </c>
      <c r="J357" s="70">
        <f>+(I357-H357)/H357</f>
        <v>-0.11584589895831714</v>
      </c>
      <c r="K357" s="68"/>
      <c r="L357" s="145">
        <f aca="true" t="shared" si="42" ref="L357:L377">+I357/$I$378</f>
        <v>0.5656073937071859</v>
      </c>
      <c r="M357" s="86">
        <v>0.028919141399743345</v>
      </c>
      <c r="R357" s="111"/>
      <c r="T357" s="111"/>
      <c r="U357" s="111"/>
    </row>
    <row r="358" spans="1:21" s="72" customFormat="1" ht="12.75">
      <c r="A358" s="71"/>
      <c r="B358" s="68" t="s">
        <v>202</v>
      </c>
      <c r="C358" s="146">
        <v>44101200</v>
      </c>
      <c r="D358" s="68" t="s">
        <v>61</v>
      </c>
      <c r="E358" s="69">
        <v>9486.089</v>
      </c>
      <c r="F358" s="69">
        <v>5935.969</v>
      </c>
      <c r="G358" s="70">
        <f>+(F358-E358)/E358</f>
        <v>-0.37424485475521047</v>
      </c>
      <c r="H358" s="69">
        <v>3692.024</v>
      </c>
      <c r="I358" s="69">
        <v>2665.138</v>
      </c>
      <c r="J358" s="70">
        <f>+(I358-H358)/H358</f>
        <v>-0.27813632847457115</v>
      </c>
      <c r="K358" s="68"/>
      <c r="L358" s="145">
        <f t="shared" si="42"/>
        <v>0.1792650995784562</v>
      </c>
      <c r="M358" s="86">
        <v>0.9309338721874766</v>
      </c>
      <c r="R358" s="111"/>
      <c r="S358" s="111"/>
      <c r="T358" s="111"/>
      <c r="U358" s="111"/>
    </row>
    <row r="359" spans="1:21" s="72" customFormat="1" ht="12.75">
      <c r="A359" s="71"/>
      <c r="B359" s="68" t="s">
        <v>62</v>
      </c>
      <c r="C359" s="146" t="s">
        <v>383</v>
      </c>
      <c r="D359" s="68" t="s">
        <v>61</v>
      </c>
      <c r="E359" s="69">
        <v>35.509</v>
      </c>
      <c r="F359" s="69">
        <v>248.559</v>
      </c>
      <c r="G359" s="70">
        <f aca="true" t="shared" si="43" ref="G359:G376">+(F359-E359)/E359</f>
        <v>5.999887352502183</v>
      </c>
      <c r="H359" s="69">
        <v>183.002</v>
      </c>
      <c r="I359" s="69">
        <v>1656.55</v>
      </c>
      <c r="J359" s="70">
        <f>+(I359-H359)/H359</f>
        <v>8.052086862438662</v>
      </c>
      <c r="K359" s="68"/>
      <c r="L359" s="145">
        <f t="shared" si="42"/>
        <v>0.1114244743449276</v>
      </c>
      <c r="M359" s="86">
        <v>0.0066485078447476075</v>
      </c>
      <c r="R359" s="111"/>
      <c r="S359" s="111"/>
      <c r="T359" s="111"/>
      <c r="U359" s="111"/>
    </row>
    <row r="360" spans="1:21" s="72" customFormat="1" ht="12.75">
      <c r="A360" s="71"/>
      <c r="B360" s="68" t="s">
        <v>284</v>
      </c>
      <c r="C360" s="146" t="s">
        <v>388</v>
      </c>
      <c r="D360" s="68" t="s">
        <v>61</v>
      </c>
      <c r="E360" s="69">
        <v>0</v>
      </c>
      <c r="F360" s="69">
        <v>222.881</v>
      </c>
      <c r="G360" s="70"/>
      <c r="H360" s="69">
        <v>0</v>
      </c>
      <c r="I360" s="69">
        <v>806.024</v>
      </c>
      <c r="J360" s="70"/>
      <c r="K360" s="68"/>
      <c r="L360" s="145">
        <f t="shared" si="42"/>
        <v>0.054215568808303964</v>
      </c>
      <c r="M360" s="86">
        <v>0.028360625224089768</v>
      </c>
      <c r="R360" s="111"/>
      <c r="T360" s="111"/>
      <c r="U360" s="111"/>
    </row>
    <row r="361" spans="1:21" s="72" customFormat="1" ht="12.75">
      <c r="A361" s="71"/>
      <c r="B361" s="68" t="s">
        <v>203</v>
      </c>
      <c r="C361" s="146">
        <v>44079910</v>
      </c>
      <c r="D361" s="68" t="s">
        <v>83</v>
      </c>
      <c r="E361" s="69">
        <v>0.412</v>
      </c>
      <c r="F361" s="69">
        <v>0.628</v>
      </c>
      <c r="G361" s="70">
        <f t="shared" si="43"/>
        <v>0.5242718446601943</v>
      </c>
      <c r="H361" s="69">
        <v>334.889</v>
      </c>
      <c r="I361" s="69">
        <v>476.551</v>
      </c>
      <c r="J361" s="70">
        <f aca="true" t="shared" si="44" ref="J360:J376">+(I361-H361)/H361</f>
        <v>0.4230118039111466</v>
      </c>
      <c r="K361" s="68"/>
      <c r="L361" s="145">
        <f t="shared" si="42"/>
        <v>0.03205423601675144</v>
      </c>
      <c r="M361" s="86">
        <v>0.8047727288079493</v>
      </c>
      <c r="R361" s="111"/>
      <c r="S361" s="111"/>
      <c r="T361" s="111"/>
      <c r="U361" s="111"/>
    </row>
    <row r="362" spans="1:21" s="72" customFormat="1" ht="12.75">
      <c r="A362" s="71"/>
      <c r="B362" s="68" t="s">
        <v>261</v>
      </c>
      <c r="C362" s="146" t="s">
        <v>401</v>
      </c>
      <c r="D362" s="68" t="s">
        <v>61</v>
      </c>
      <c r="E362" s="69">
        <v>0</v>
      </c>
      <c r="F362" s="69">
        <v>12.261</v>
      </c>
      <c r="G362" s="70"/>
      <c r="H362" s="69">
        <v>0</v>
      </c>
      <c r="I362" s="69">
        <v>325.684</v>
      </c>
      <c r="J362" s="70"/>
      <c r="K362" s="68"/>
      <c r="L362" s="145">
        <f t="shared" si="42"/>
        <v>0.021906473395039934</v>
      </c>
      <c r="M362" s="86">
        <v>0.023934308742911584</v>
      </c>
      <c r="R362" s="111"/>
      <c r="S362" s="111"/>
      <c r="T362" s="111"/>
      <c r="U362" s="111"/>
    </row>
    <row r="363" spans="1:21" s="72" customFormat="1" ht="12.75">
      <c r="A363" s="71"/>
      <c r="B363" s="68" t="s">
        <v>204</v>
      </c>
      <c r="C363" s="146">
        <v>44071090</v>
      </c>
      <c r="D363" s="68" t="s">
        <v>83</v>
      </c>
      <c r="E363" s="69">
        <v>0.872</v>
      </c>
      <c r="F363" s="69">
        <v>0.649</v>
      </c>
      <c r="G363" s="70">
        <f t="shared" si="43"/>
        <v>-0.25573394495412843</v>
      </c>
      <c r="H363" s="69">
        <v>199.218</v>
      </c>
      <c r="I363" s="69">
        <v>145.632</v>
      </c>
      <c r="J363" s="70">
        <f t="shared" si="44"/>
        <v>-0.26898171851941083</v>
      </c>
      <c r="K363" s="68"/>
      <c r="L363" s="145">
        <f t="shared" si="42"/>
        <v>0.00979564096936434</v>
      </c>
      <c r="M363" s="86">
        <v>0.13652662949883423</v>
      </c>
      <c r="R363" s="111"/>
      <c r="T363" s="111"/>
      <c r="U363" s="111"/>
    </row>
    <row r="364" spans="1:21" s="72" customFormat="1" ht="12.75">
      <c r="A364" s="71"/>
      <c r="B364" s="68" t="s">
        <v>278</v>
      </c>
      <c r="C364" s="91" t="s">
        <v>373</v>
      </c>
      <c r="D364" s="68" t="s">
        <v>59</v>
      </c>
      <c r="E364" s="69">
        <v>38.771</v>
      </c>
      <c r="F364" s="69">
        <v>8.05</v>
      </c>
      <c r="G364" s="70">
        <f t="shared" si="43"/>
        <v>-0.7923705862629284</v>
      </c>
      <c r="H364" s="69">
        <v>173.105</v>
      </c>
      <c r="I364" s="69">
        <v>71.059</v>
      </c>
      <c r="J364" s="70">
        <f t="shared" si="44"/>
        <v>-0.5895034805464892</v>
      </c>
      <c r="K364" s="68"/>
      <c r="L364" s="145">
        <f t="shared" si="42"/>
        <v>0.004779639444916369</v>
      </c>
      <c r="M364" s="86">
        <v>0.002242774084832088</v>
      </c>
      <c r="R364" s="111"/>
      <c r="S364" s="111"/>
      <c r="T364" s="111"/>
      <c r="U364" s="111"/>
    </row>
    <row r="365" spans="1:21" s="72" customFormat="1" ht="12.75">
      <c r="A365" s="71"/>
      <c r="B365" s="68" t="s">
        <v>275</v>
      </c>
      <c r="C365" s="146">
        <v>41015000</v>
      </c>
      <c r="D365" s="68" t="s">
        <v>61</v>
      </c>
      <c r="E365" s="69">
        <v>0</v>
      </c>
      <c r="F365" s="69">
        <v>53.356</v>
      </c>
      <c r="G365" s="70"/>
      <c r="H365" s="69">
        <v>0</v>
      </c>
      <c r="I365" s="69">
        <v>65.095</v>
      </c>
      <c r="J365" s="70"/>
      <c r="K365" s="68"/>
      <c r="L365" s="145">
        <f t="shared" si="42"/>
        <v>0.004378483086826876</v>
      </c>
      <c r="M365" s="86">
        <v>0.01028991818807653</v>
      </c>
      <c r="R365" s="111"/>
      <c r="T365" s="111"/>
      <c r="U365" s="111"/>
    </row>
    <row r="366" spans="1:21" s="72" customFormat="1" ht="12.75">
      <c r="A366" s="71"/>
      <c r="B366" s="68" t="s">
        <v>102</v>
      </c>
      <c r="C366" s="146" t="s">
        <v>374</v>
      </c>
      <c r="D366" s="68" t="s">
        <v>61</v>
      </c>
      <c r="E366" s="69">
        <v>0</v>
      </c>
      <c r="F366" s="69">
        <v>22</v>
      </c>
      <c r="G366" s="70"/>
      <c r="H366" s="69">
        <v>0</v>
      </c>
      <c r="I366" s="69">
        <v>62.37</v>
      </c>
      <c r="J366" s="70"/>
      <c r="K366" s="68"/>
      <c r="L366" s="145">
        <f t="shared" si="42"/>
        <v>0.004195191491287999</v>
      </c>
      <c r="M366" s="86">
        <v>0.0004908502429681158</v>
      </c>
      <c r="R366" s="111"/>
      <c r="S366" s="111"/>
      <c r="T366" s="111"/>
      <c r="U366" s="111"/>
    </row>
    <row r="367" spans="1:21" s="72" customFormat="1" ht="12.75">
      <c r="A367" s="71"/>
      <c r="B367" s="68" t="s">
        <v>295</v>
      </c>
      <c r="C367" s="146" t="s">
        <v>404</v>
      </c>
      <c r="D367" s="68" t="s">
        <v>61</v>
      </c>
      <c r="E367" s="69">
        <v>0</v>
      </c>
      <c r="F367" s="69">
        <v>301.9</v>
      </c>
      <c r="G367" s="70"/>
      <c r="H367" s="69">
        <v>0</v>
      </c>
      <c r="I367" s="69">
        <v>57.101</v>
      </c>
      <c r="J367" s="70"/>
      <c r="K367" s="68"/>
      <c r="L367" s="145">
        <f t="shared" si="42"/>
        <v>0.0038407828979322755</v>
      </c>
      <c r="M367" s="86">
        <v>0.2676550825450693</v>
      </c>
      <c r="R367" s="111"/>
      <c r="T367" s="111"/>
      <c r="U367" s="111"/>
    </row>
    <row r="368" spans="1:21" s="72" customFormat="1" ht="12.75">
      <c r="A368" s="71"/>
      <c r="B368" s="68" t="s">
        <v>262</v>
      </c>
      <c r="C368" s="146" t="s">
        <v>405</v>
      </c>
      <c r="D368" s="68" t="s">
        <v>61</v>
      </c>
      <c r="E368" s="69">
        <v>1.606</v>
      </c>
      <c r="F368" s="69">
        <v>2.151</v>
      </c>
      <c r="G368" s="70">
        <f t="shared" si="43"/>
        <v>0.3393524283935241</v>
      </c>
      <c r="H368" s="69">
        <v>17.238</v>
      </c>
      <c r="I368" s="69">
        <v>28.373</v>
      </c>
      <c r="J368" s="70">
        <f t="shared" si="44"/>
        <v>0.6459566074950691</v>
      </c>
      <c r="K368" s="68"/>
      <c r="L368" s="145">
        <f t="shared" si="42"/>
        <v>0.0019084522716420458</v>
      </c>
      <c r="M368" s="86">
        <v>0.142167817451171</v>
      </c>
      <c r="R368" s="111"/>
      <c r="S368" s="111"/>
      <c r="T368" s="111"/>
      <c r="U368" s="111"/>
    </row>
    <row r="369" spans="1:21" s="72" customFormat="1" ht="12.75">
      <c r="A369" s="71"/>
      <c r="B369" s="68" t="s">
        <v>287</v>
      </c>
      <c r="C369" s="146" t="s">
        <v>406</v>
      </c>
      <c r="D369" s="68" t="s">
        <v>59</v>
      </c>
      <c r="E369" s="69">
        <v>1.663</v>
      </c>
      <c r="F369" s="69">
        <v>0.891</v>
      </c>
      <c r="G369" s="70">
        <f t="shared" si="43"/>
        <v>-0.46422128683102826</v>
      </c>
      <c r="H369" s="69">
        <v>32.877</v>
      </c>
      <c r="I369" s="69">
        <v>24.53</v>
      </c>
      <c r="J369" s="70">
        <f t="shared" si="44"/>
        <v>-0.25388569516683396</v>
      </c>
      <c r="K369" s="68"/>
      <c r="L369" s="145">
        <f t="shared" si="42"/>
        <v>0.0016499606747040984</v>
      </c>
      <c r="M369" s="86">
        <v>1</v>
      </c>
      <c r="R369" s="111"/>
      <c r="T369" s="111"/>
      <c r="U369" s="111"/>
    </row>
    <row r="370" spans="1:21" s="72" customFormat="1" ht="12.75">
      <c r="A370" s="71"/>
      <c r="B370" s="68" t="s">
        <v>276</v>
      </c>
      <c r="C370" s="146" t="s">
        <v>407</v>
      </c>
      <c r="D370" s="68" t="s">
        <v>61</v>
      </c>
      <c r="E370" s="69">
        <v>0.55</v>
      </c>
      <c r="F370" s="69">
        <v>0.822</v>
      </c>
      <c r="G370" s="70">
        <f t="shared" si="43"/>
        <v>0.49454545454545434</v>
      </c>
      <c r="H370" s="69">
        <v>1.305</v>
      </c>
      <c r="I370" s="69">
        <v>12.794</v>
      </c>
      <c r="J370" s="70">
        <f t="shared" si="44"/>
        <v>8.803831417624522</v>
      </c>
      <c r="K370" s="68"/>
      <c r="L370" s="145">
        <f t="shared" si="42"/>
        <v>0.0008605624489263855</v>
      </c>
      <c r="M370" s="86">
        <v>0.01200007503564193</v>
      </c>
      <c r="R370" s="111"/>
      <c r="S370" s="111"/>
      <c r="T370" s="111"/>
      <c r="U370" s="111"/>
    </row>
    <row r="371" spans="1:21" s="72" customFormat="1" ht="12.75">
      <c r="A371" s="71"/>
      <c r="B371" s="68" t="s">
        <v>252</v>
      </c>
      <c r="C371" s="146">
        <v>20089900</v>
      </c>
      <c r="D371" s="68" t="s">
        <v>61</v>
      </c>
      <c r="E371" s="69">
        <v>0</v>
      </c>
      <c r="F371" s="69">
        <v>0.504</v>
      </c>
      <c r="G371" s="70"/>
      <c r="H371" s="69">
        <v>0</v>
      </c>
      <c r="I371" s="69">
        <v>12.6</v>
      </c>
      <c r="J371" s="70"/>
      <c r="K371" s="68"/>
      <c r="L371" s="145">
        <f t="shared" si="42"/>
        <v>0.0008475134325834341</v>
      </c>
      <c r="M371" s="86">
        <v>0.003524242875155654</v>
      </c>
      <c r="R371" s="111"/>
      <c r="T371" s="111"/>
      <c r="U371" s="111"/>
    </row>
    <row r="372" spans="1:21" s="72" customFormat="1" ht="12.75">
      <c r="A372" s="71"/>
      <c r="B372" s="68" t="s">
        <v>263</v>
      </c>
      <c r="C372" s="146" t="s">
        <v>402</v>
      </c>
      <c r="D372" s="68" t="s">
        <v>61</v>
      </c>
      <c r="E372" s="69">
        <v>0</v>
      </c>
      <c r="F372" s="69">
        <v>1.045</v>
      </c>
      <c r="G372" s="70"/>
      <c r="H372" s="69">
        <v>0</v>
      </c>
      <c r="I372" s="69">
        <v>12.482</v>
      </c>
      <c r="J372" s="70"/>
      <c r="K372" s="68"/>
      <c r="L372" s="145">
        <f t="shared" si="42"/>
        <v>0.0008395764020243194</v>
      </c>
      <c r="M372" s="86">
        <v>0.009891990119104887</v>
      </c>
      <c r="R372" s="111"/>
      <c r="S372" s="111"/>
      <c r="T372" s="111"/>
      <c r="U372" s="111"/>
    </row>
    <row r="373" spans="1:21" s="72" customFormat="1" ht="12.75">
      <c r="A373" s="71"/>
      <c r="B373" s="68" t="s">
        <v>359</v>
      </c>
      <c r="C373" s="146">
        <v>44071019</v>
      </c>
      <c r="D373" s="68" t="s">
        <v>83</v>
      </c>
      <c r="E373" s="69">
        <v>0</v>
      </c>
      <c r="F373" s="69">
        <v>0.04</v>
      </c>
      <c r="G373" s="70"/>
      <c r="H373" s="69">
        <v>0</v>
      </c>
      <c r="I373" s="69">
        <v>9.289</v>
      </c>
      <c r="J373" s="70"/>
      <c r="K373" s="68"/>
      <c r="L373" s="145">
        <f t="shared" si="42"/>
        <v>0.0006248057361323428</v>
      </c>
      <c r="M373" s="86">
        <v>0.0010970408124219646</v>
      </c>
      <c r="R373" s="111"/>
      <c r="T373" s="111"/>
      <c r="U373" s="111"/>
    </row>
    <row r="374" spans="1:21" s="72" customFormat="1" ht="12.75">
      <c r="A374" s="71"/>
      <c r="B374" s="68" t="s">
        <v>118</v>
      </c>
      <c r="C374" s="146">
        <v>44182000</v>
      </c>
      <c r="D374" s="68" t="s">
        <v>61</v>
      </c>
      <c r="E374" s="69">
        <v>1.968</v>
      </c>
      <c r="F374" s="69">
        <v>2.744</v>
      </c>
      <c r="G374" s="70">
        <f t="shared" si="43"/>
        <v>0.39430894308943104</v>
      </c>
      <c r="H374" s="69">
        <v>3.71</v>
      </c>
      <c r="I374" s="69">
        <v>5.528</v>
      </c>
      <c r="J374" s="70">
        <f t="shared" si="44"/>
        <v>0.4900269541778975</v>
      </c>
      <c r="K374" s="68"/>
      <c r="L374" s="145">
        <f t="shared" si="42"/>
        <v>0.0003718297028032717</v>
      </c>
      <c r="M374" s="86">
        <v>9.396054330270561E-05</v>
      </c>
      <c r="R374" s="111"/>
      <c r="S374" s="111"/>
      <c r="T374" s="111"/>
      <c r="U374" s="111"/>
    </row>
    <row r="375" spans="1:21" s="72" customFormat="1" ht="12.75">
      <c r="A375" s="71"/>
      <c r="B375" s="68" t="s">
        <v>277</v>
      </c>
      <c r="C375" s="146" t="s">
        <v>393</v>
      </c>
      <c r="D375" s="68" t="s">
        <v>61</v>
      </c>
      <c r="E375" s="69">
        <v>0.195</v>
      </c>
      <c r="F375" s="69">
        <v>0.483</v>
      </c>
      <c r="G375" s="70">
        <f t="shared" si="43"/>
        <v>1.4769230769230768</v>
      </c>
      <c r="H375" s="69">
        <v>1.211</v>
      </c>
      <c r="I375" s="69">
        <v>3.988</v>
      </c>
      <c r="J375" s="70">
        <f t="shared" si="44"/>
        <v>2.2931461601981833</v>
      </c>
      <c r="K375" s="68"/>
      <c r="L375" s="145">
        <f t="shared" si="42"/>
        <v>0.0002682447277097409</v>
      </c>
      <c r="M375" s="86">
        <v>2.7906948688169428E-05</v>
      </c>
      <c r="R375" s="111"/>
      <c r="T375" s="111"/>
      <c r="U375" s="111"/>
    </row>
    <row r="376" spans="1:21" s="72" customFormat="1" ht="12.75">
      <c r="A376" s="71"/>
      <c r="B376" s="68" t="s">
        <v>205</v>
      </c>
      <c r="C376" s="146" t="s">
        <v>408</v>
      </c>
      <c r="D376" s="68" t="s">
        <v>61</v>
      </c>
      <c r="E376" s="69">
        <v>0</v>
      </c>
      <c r="F376" s="69">
        <v>0.225</v>
      </c>
      <c r="G376" s="70"/>
      <c r="H376" s="69">
        <v>0</v>
      </c>
      <c r="I376" s="69">
        <v>3.957</v>
      </c>
      <c r="J376" s="70"/>
      <c r="K376" s="68"/>
      <c r="L376" s="145">
        <f t="shared" si="42"/>
        <v>0.0002661595756137023</v>
      </c>
      <c r="M376" s="86">
        <v>0.005096448714167407</v>
      </c>
      <c r="R376" s="111"/>
      <c r="S376" s="111"/>
      <c r="T376" s="111"/>
      <c r="U376" s="111"/>
    </row>
    <row r="377" spans="2:21" s="72" customFormat="1" ht="15.75">
      <c r="B377" t="s">
        <v>175</v>
      </c>
      <c r="C377"/>
      <c r="D377"/>
      <c r="E377" s="69"/>
      <c r="F377" s="69"/>
      <c r="G377" s="70"/>
      <c r="H377" s="69">
        <f>+H378-SUM(H357:H376)</f>
        <v>135.0510000000031</v>
      </c>
      <c r="I377" s="69">
        <f>+I378-SUM(I357:I376)</f>
        <v>13.379000000002634</v>
      </c>
      <c r="J377" s="70">
        <f>+(I377-H377)/H377</f>
        <v>-0.9009337213348859</v>
      </c>
      <c r="K377" s="102"/>
      <c r="L377" s="144">
        <f t="shared" si="42"/>
        <v>0.0008999112868679363</v>
      </c>
      <c r="M377" s="86"/>
      <c r="N377" s="111"/>
      <c r="R377" s="111"/>
      <c r="S377" s="111"/>
      <c r="T377" s="111"/>
      <c r="U377" s="111"/>
    </row>
    <row r="378" spans="2:26" s="73" customFormat="1" ht="12.75">
      <c r="B378" s="84" t="s">
        <v>178</v>
      </c>
      <c r="C378" s="84"/>
      <c r="D378" s="84"/>
      <c r="E378" s="113"/>
      <c r="F378" s="85"/>
      <c r="G378" s="85"/>
      <c r="H378" s="85">
        <f>+'Exportacion_regional '!C18</f>
        <v>14284.299</v>
      </c>
      <c r="I378" s="85">
        <f>+'Exportacion_regional '!D18</f>
        <v>14867.021</v>
      </c>
      <c r="J378" s="114">
        <f>+(I378-H378)/H378</f>
        <v>0.04079458151919109</v>
      </c>
      <c r="K378" s="85"/>
      <c r="L378" s="164">
        <f>SUM(L357:L377)</f>
        <v>1</v>
      </c>
      <c r="M378" s="115"/>
      <c r="N378" s="72"/>
      <c r="O378" s="72"/>
      <c r="P378" s="72"/>
      <c r="Q378" s="72"/>
      <c r="R378" s="111"/>
      <c r="S378" s="72"/>
      <c r="T378" s="111"/>
      <c r="U378" s="72"/>
      <c r="V378" s="72"/>
      <c r="W378" s="72"/>
      <c r="X378" s="72"/>
      <c r="Y378" s="72"/>
      <c r="Z378" s="72"/>
    </row>
    <row r="379" spans="5:21" s="72" customFormat="1" ht="12.75">
      <c r="E379" s="116"/>
      <c r="F379" s="111"/>
      <c r="G379" s="111"/>
      <c r="H379" s="111"/>
      <c r="I379" s="116"/>
      <c r="J379" s="111"/>
      <c r="K379" s="111"/>
      <c r="L379" s="111"/>
      <c r="M379" s="112"/>
      <c r="R379" s="111"/>
      <c r="S379" s="111"/>
      <c r="T379" s="111"/>
      <c r="U379" s="111"/>
    </row>
    <row r="380" spans="2:20" s="72" customFormat="1" ht="21" customHeight="1">
      <c r="B380" s="249" t="s">
        <v>234</v>
      </c>
      <c r="C380" s="249"/>
      <c r="D380" s="249"/>
      <c r="E380" s="249"/>
      <c r="F380" s="249"/>
      <c r="G380" s="249"/>
      <c r="H380" s="249"/>
      <c r="I380" s="249"/>
      <c r="J380" s="249"/>
      <c r="K380" s="249"/>
      <c r="L380" s="249"/>
      <c r="M380" s="249"/>
      <c r="T380" s="111"/>
    </row>
    <row r="381" spans="13:26" ht="12.75">
      <c r="M381" s="112"/>
      <c r="N381" s="72"/>
      <c r="O381" s="72"/>
      <c r="P381" s="72"/>
      <c r="Q381" s="72"/>
      <c r="R381" s="111"/>
      <c r="S381" s="111"/>
      <c r="T381" s="111"/>
      <c r="U381" s="111"/>
      <c r="V381" s="72"/>
      <c r="W381" s="72"/>
      <c r="X381" s="72"/>
      <c r="Y381" s="72"/>
      <c r="Z381" s="72"/>
    </row>
    <row r="382" spans="2:26" s="97" customFormat="1" ht="15.75" customHeight="1">
      <c r="B382" s="247" t="s">
        <v>184</v>
      </c>
      <c r="C382" s="247"/>
      <c r="D382" s="247"/>
      <c r="E382" s="247"/>
      <c r="F382" s="247"/>
      <c r="G382" s="247"/>
      <c r="H382" s="247"/>
      <c r="I382" s="247"/>
      <c r="J382" s="247"/>
      <c r="K382" s="247"/>
      <c r="L382" s="247"/>
      <c r="M382" s="247"/>
      <c r="N382" s="72"/>
      <c r="O382" s="72"/>
      <c r="P382" s="72"/>
      <c r="Q382" s="72"/>
      <c r="R382" s="111"/>
      <c r="S382" s="111"/>
      <c r="T382" s="111"/>
      <c r="U382" s="111"/>
      <c r="V382" s="72"/>
      <c r="W382" s="72"/>
      <c r="X382" s="72"/>
      <c r="Y382" s="72"/>
      <c r="Z382" s="72"/>
    </row>
    <row r="383" spans="2:26" s="97" customFormat="1" ht="15.75" customHeight="1">
      <c r="B383" s="244" t="s">
        <v>52</v>
      </c>
      <c r="C383" s="244"/>
      <c r="D383" s="244"/>
      <c r="E383" s="244"/>
      <c r="F383" s="244"/>
      <c r="G383" s="244"/>
      <c r="H383" s="244"/>
      <c r="I383" s="244"/>
      <c r="J383" s="244"/>
      <c r="K383" s="244"/>
      <c r="L383" s="244"/>
      <c r="M383" s="244"/>
      <c r="N383" s="72"/>
      <c r="O383" s="72"/>
      <c r="P383" s="72"/>
      <c r="Q383" s="72"/>
      <c r="R383" s="111"/>
      <c r="S383" s="111"/>
      <c r="T383" s="111"/>
      <c r="U383" s="111"/>
      <c r="V383" s="72"/>
      <c r="W383" s="72"/>
      <c r="X383" s="72"/>
      <c r="Y383" s="72"/>
      <c r="Z383" s="72"/>
    </row>
    <row r="384" spans="2:26" s="98" customFormat="1" ht="15.75" customHeight="1">
      <c r="B384" s="244" t="s">
        <v>45</v>
      </c>
      <c r="C384" s="244"/>
      <c r="D384" s="244"/>
      <c r="E384" s="244"/>
      <c r="F384" s="244"/>
      <c r="G384" s="244"/>
      <c r="H384" s="244"/>
      <c r="I384" s="244"/>
      <c r="J384" s="244"/>
      <c r="K384" s="244"/>
      <c r="L384" s="244"/>
      <c r="M384" s="244"/>
      <c r="N384" s="72"/>
      <c r="O384" s="72"/>
      <c r="P384" s="72"/>
      <c r="Q384" s="72"/>
      <c r="R384" s="111"/>
      <c r="S384" s="72"/>
      <c r="T384" s="111"/>
      <c r="U384" s="72"/>
      <c r="V384" s="72"/>
      <c r="W384" s="72"/>
      <c r="X384" s="72"/>
      <c r="Y384" s="72"/>
      <c r="Z384" s="72"/>
    </row>
    <row r="385" spans="2:26" s="98" customFormat="1" ht="15.75" customHeight="1">
      <c r="B385" s="99"/>
      <c r="C385" s="99"/>
      <c r="D385" s="99"/>
      <c r="E385" s="99"/>
      <c r="F385" s="99"/>
      <c r="G385" s="99"/>
      <c r="H385" s="99"/>
      <c r="I385" s="99"/>
      <c r="J385" s="99"/>
      <c r="K385" s="99"/>
      <c r="L385" s="99"/>
      <c r="M385" s="99"/>
      <c r="N385" s="72"/>
      <c r="O385" s="72"/>
      <c r="P385" s="72"/>
      <c r="Q385" s="72"/>
      <c r="R385" s="111"/>
      <c r="S385" s="111"/>
      <c r="T385" s="111"/>
      <c r="U385" s="111"/>
      <c r="V385" s="72"/>
      <c r="W385" s="72"/>
      <c r="X385" s="72"/>
      <c r="Y385" s="72"/>
      <c r="Z385" s="72"/>
    </row>
    <row r="386" spans="2:21" s="72" customFormat="1" ht="30.75" customHeight="1">
      <c r="B386" s="100" t="s">
        <v>255</v>
      </c>
      <c r="C386" s="100" t="s">
        <v>199</v>
      </c>
      <c r="D386" s="100" t="s">
        <v>59</v>
      </c>
      <c r="E386" s="245" t="s">
        <v>189</v>
      </c>
      <c r="F386" s="245"/>
      <c r="G386" s="245"/>
      <c r="H386" s="245" t="s">
        <v>190</v>
      </c>
      <c r="I386" s="245"/>
      <c r="J386" s="245"/>
      <c r="K386" s="245"/>
      <c r="L386" s="245"/>
      <c r="M386" s="245"/>
      <c r="R386" s="111"/>
      <c r="S386" s="111"/>
      <c r="T386" s="111"/>
      <c r="U386" s="111"/>
    </row>
    <row r="387" spans="2:21" s="72" customFormat="1" ht="15.75" customHeight="1">
      <c r="B387" s="102"/>
      <c r="C387" s="102"/>
      <c r="D387" s="102"/>
      <c r="E387" s="246" t="str">
        <f>+E323</f>
        <v>ene-nov</v>
      </c>
      <c r="F387" s="246"/>
      <c r="G387" s="102" t="s">
        <v>141</v>
      </c>
      <c r="H387" s="246" t="str">
        <f>+E387</f>
        <v>ene-nov</v>
      </c>
      <c r="I387" s="246"/>
      <c r="J387" s="102" t="s">
        <v>141</v>
      </c>
      <c r="K387" s="103"/>
      <c r="L387" s="143" t="s">
        <v>248</v>
      </c>
      <c r="M387" s="104" t="s">
        <v>191</v>
      </c>
      <c r="R387" s="111"/>
      <c r="S387" s="111"/>
      <c r="T387" s="111"/>
      <c r="U387" s="111"/>
    </row>
    <row r="388" spans="2:21" s="72" customFormat="1" ht="15.75">
      <c r="B388" s="105"/>
      <c r="C388" s="105"/>
      <c r="D388" s="105"/>
      <c r="E388" s="106">
        <f aca="true" t="shared" si="45" ref="E388:J388">+E356</f>
        <v>2009</v>
      </c>
      <c r="F388" s="106">
        <f t="shared" si="45"/>
        <v>2010</v>
      </c>
      <c r="G388" s="107" t="str">
        <f t="shared" si="45"/>
        <v>10/09</v>
      </c>
      <c r="H388" s="106">
        <f t="shared" si="45"/>
        <v>2009</v>
      </c>
      <c r="I388" s="106">
        <f t="shared" si="45"/>
        <v>2010</v>
      </c>
      <c r="J388" s="107" t="str">
        <f t="shared" si="45"/>
        <v>10/09</v>
      </c>
      <c r="K388" s="105"/>
      <c r="L388" s="106">
        <v>2010</v>
      </c>
      <c r="M388" s="117" t="str">
        <f>+M324</f>
        <v>ene-nov</v>
      </c>
      <c r="R388" s="111"/>
      <c r="S388" s="111"/>
      <c r="T388" s="111"/>
      <c r="U388" s="111"/>
    </row>
    <row r="389" spans="1:26" s="71" customFormat="1" ht="12.75">
      <c r="A389" s="71">
        <v>1</v>
      </c>
      <c r="B389" s="68" t="s">
        <v>94</v>
      </c>
      <c r="C389" s="146">
        <v>44012200</v>
      </c>
      <c r="D389" s="68" t="s">
        <v>61</v>
      </c>
      <c r="E389" s="69">
        <v>1228269.28</v>
      </c>
      <c r="F389" s="69">
        <v>1082357.11</v>
      </c>
      <c r="G389" s="70">
        <f aca="true" t="shared" si="46" ref="G389:G408">+(F389-E389)/E389</f>
        <v>-0.1187949355861118</v>
      </c>
      <c r="H389" s="69">
        <v>80552.696</v>
      </c>
      <c r="I389" s="69">
        <v>64553.284</v>
      </c>
      <c r="J389" s="70">
        <f aca="true" t="shared" si="47" ref="J389:J409">+(I389-H389)/H389</f>
        <v>-0.19862044095954276</v>
      </c>
      <c r="K389" s="68">
        <v>1</v>
      </c>
      <c r="L389" s="145">
        <f aca="true" t="shared" si="48" ref="L389:L409">+I389/$I$410</f>
        <v>0.24276074732615652</v>
      </c>
      <c r="M389" s="86">
        <v>0.2220059952944827</v>
      </c>
      <c r="N389" s="72"/>
      <c r="O389" s="72"/>
      <c r="P389" s="72"/>
      <c r="Q389" s="72"/>
      <c r="R389" s="111"/>
      <c r="S389" s="111"/>
      <c r="T389" s="111"/>
      <c r="U389" s="111"/>
      <c r="V389" s="72"/>
      <c r="W389" s="72"/>
      <c r="X389" s="72"/>
      <c r="Y389" s="72"/>
      <c r="Z389" s="72"/>
    </row>
    <row r="390" spans="1:26" s="71" customFormat="1" ht="12.75">
      <c r="A390" s="71">
        <v>2</v>
      </c>
      <c r="B390" s="68" t="s">
        <v>120</v>
      </c>
      <c r="C390" s="146" t="s">
        <v>409</v>
      </c>
      <c r="D390" s="68" t="s">
        <v>61</v>
      </c>
      <c r="E390" s="69">
        <v>7500.526</v>
      </c>
      <c r="F390" s="69">
        <v>8190.311</v>
      </c>
      <c r="G390" s="70">
        <f t="shared" si="46"/>
        <v>0.09196488352950179</v>
      </c>
      <c r="H390" s="69">
        <v>21840.456</v>
      </c>
      <c r="I390" s="69">
        <v>33467.903</v>
      </c>
      <c r="J390" s="70">
        <f t="shared" si="47"/>
        <v>0.5323811462544555</v>
      </c>
      <c r="K390" s="68">
        <v>2</v>
      </c>
      <c r="L390" s="145">
        <f t="shared" si="48"/>
        <v>0.12586026055187705</v>
      </c>
      <c r="M390" s="86">
        <v>0.8382515676687227</v>
      </c>
      <c r="N390" s="72"/>
      <c r="O390" s="72"/>
      <c r="P390" s="72"/>
      <c r="Q390" s="72"/>
      <c r="R390" s="111"/>
      <c r="S390" s="72"/>
      <c r="T390" s="111"/>
      <c r="U390" s="72"/>
      <c r="V390" s="72"/>
      <c r="W390" s="72"/>
      <c r="X390" s="72"/>
      <c r="Y390" s="72"/>
      <c r="Z390" s="72"/>
    </row>
    <row r="391" spans="1:26" s="71" customFormat="1" ht="12.75">
      <c r="A391" s="71">
        <v>3</v>
      </c>
      <c r="B391" s="68" t="s">
        <v>278</v>
      </c>
      <c r="C391" s="146" t="s">
        <v>373</v>
      </c>
      <c r="D391" s="68" t="s">
        <v>59</v>
      </c>
      <c r="E391" s="69">
        <v>9785.025</v>
      </c>
      <c r="F391" s="69">
        <v>9236.955</v>
      </c>
      <c r="G391" s="70">
        <f t="shared" si="46"/>
        <v>-0.056011098591981084</v>
      </c>
      <c r="H391" s="69">
        <v>26844.979</v>
      </c>
      <c r="I391" s="69">
        <v>26298.563</v>
      </c>
      <c r="J391" s="70">
        <f t="shared" si="47"/>
        <v>-0.020354495341568385</v>
      </c>
      <c r="K391" s="68">
        <v>3</v>
      </c>
      <c r="L391" s="145">
        <f t="shared" si="48"/>
        <v>0.09889905535222666</v>
      </c>
      <c r="M391" s="86">
        <v>0.8300389192744622</v>
      </c>
      <c r="N391" s="72"/>
      <c r="O391" s="72"/>
      <c r="P391" s="72"/>
      <c r="Q391" s="72"/>
      <c r="R391" s="111"/>
      <c r="S391" s="111"/>
      <c r="T391" s="111"/>
      <c r="U391" s="111"/>
      <c r="V391" s="72"/>
      <c r="W391" s="72"/>
      <c r="X391" s="72"/>
      <c r="Y391" s="72"/>
      <c r="Z391" s="72"/>
    </row>
    <row r="392" spans="1:26" s="71" customFormat="1" ht="12.75">
      <c r="A392" s="71">
        <v>4</v>
      </c>
      <c r="B392" s="68" t="s">
        <v>121</v>
      </c>
      <c r="C392" s="146" t="s">
        <v>400</v>
      </c>
      <c r="D392" s="68" t="s">
        <v>61</v>
      </c>
      <c r="E392" s="69">
        <v>10296.915</v>
      </c>
      <c r="F392" s="69">
        <v>5159.256</v>
      </c>
      <c r="G392" s="70">
        <f t="shared" si="46"/>
        <v>-0.4989512878371823</v>
      </c>
      <c r="H392" s="69">
        <v>34368.956</v>
      </c>
      <c r="I392" s="69">
        <v>15573.557</v>
      </c>
      <c r="J392" s="70">
        <f t="shared" si="47"/>
        <v>-0.5468713975484154</v>
      </c>
      <c r="K392" s="68">
        <v>4</v>
      </c>
      <c r="L392" s="145">
        <f t="shared" si="48"/>
        <v>0.05856632074437137</v>
      </c>
      <c r="M392" s="86">
        <v>0.6437376585709965</v>
      </c>
      <c r="N392" s="72"/>
      <c r="O392" s="72"/>
      <c r="P392" s="72"/>
      <c r="Q392" s="72"/>
      <c r="R392" s="111"/>
      <c r="S392" s="111"/>
      <c r="T392" s="111"/>
      <c r="U392" s="111"/>
      <c r="V392" s="72"/>
      <c r="W392" s="72"/>
      <c r="X392" s="72"/>
      <c r="Y392" s="72"/>
      <c r="Z392" s="72"/>
    </row>
    <row r="393" spans="1:26" s="71" customFormat="1" ht="12.75">
      <c r="A393" s="71">
        <v>5</v>
      </c>
      <c r="B393" s="68" t="s">
        <v>62</v>
      </c>
      <c r="C393" s="146" t="s">
        <v>383</v>
      </c>
      <c r="D393" s="68" t="s">
        <v>61</v>
      </c>
      <c r="E393" s="69">
        <v>3651.669</v>
      </c>
      <c r="F393" s="69">
        <v>2181.755</v>
      </c>
      <c r="G393" s="70">
        <f t="shared" si="46"/>
        <v>-0.40253210244411525</v>
      </c>
      <c r="H393" s="69">
        <v>17326.837</v>
      </c>
      <c r="I393" s="69">
        <v>15185.295</v>
      </c>
      <c r="J393" s="70">
        <f t="shared" si="47"/>
        <v>-0.12359682266301689</v>
      </c>
      <c r="K393" s="68">
        <v>5</v>
      </c>
      <c r="L393" s="145">
        <f t="shared" si="48"/>
        <v>0.05710621263773579</v>
      </c>
      <c r="M393" s="86">
        <v>0.060945671988353274</v>
      </c>
      <c r="N393" s="72"/>
      <c r="O393" s="72"/>
      <c r="P393" s="72"/>
      <c r="Q393" s="72"/>
      <c r="R393" s="111"/>
      <c r="S393" s="72"/>
      <c r="T393" s="111"/>
      <c r="U393" s="72"/>
      <c r="V393" s="72"/>
      <c r="W393" s="72"/>
      <c r="X393" s="72"/>
      <c r="Y393" s="72"/>
      <c r="Z393" s="72"/>
    </row>
    <row r="394" spans="1:26" s="71" customFormat="1" ht="12.75">
      <c r="A394" s="71">
        <v>6</v>
      </c>
      <c r="B394" s="68" t="s">
        <v>84</v>
      </c>
      <c r="C394" s="146">
        <v>20098000</v>
      </c>
      <c r="D394" s="68" t="s">
        <v>61</v>
      </c>
      <c r="E394" s="69">
        <v>2755.644</v>
      </c>
      <c r="F394" s="69">
        <v>2786.203</v>
      </c>
      <c r="G394" s="70">
        <f t="shared" si="46"/>
        <v>0.011089603736912387</v>
      </c>
      <c r="H394" s="69">
        <v>34830.905</v>
      </c>
      <c r="I394" s="69">
        <v>14754.347</v>
      </c>
      <c r="J394" s="70">
        <f t="shared" si="47"/>
        <v>-0.576400699321479</v>
      </c>
      <c r="K394" s="68">
        <v>6</v>
      </c>
      <c r="L394" s="145">
        <f t="shared" si="48"/>
        <v>0.055485578456851786</v>
      </c>
      <c r="M394" s="86">
        <v>0.3565612087300197</v>
      </c>
      <c r="N394" s="72"/>
      <c r="O394" s="72"/>
      <c r="P394" s="72"/>
      <c r="Q394" s="72"/>
      <c r="R394" s="111"/>
      <c r="S394" s="111"/>
      <c r="T394" s="111"/>
      <c r="U394" s="111"/>
      <c r="V394" s="72"/>
      <c r="W394" s="72"/>
      <c r="X394" s="72"/>
      <c r="Y394" s="72"/>
      <c r="Z394" s="72"/>
    </row>
    <row r="395" spans="1:26" s="71" customFormat="1" ht="12.75">
      <c r="A395" s="71">
        <v>7</v>
      </c>
      <c r="B395" s="68" t="s">
        <v>127</v>
      </c>
      <c r="C395" s="146">
        <v>23099090</v>
      </c>
      <c r="D395" s="68" t="s">
        <v>61</v>
      </c>
      <c r="E395" s="69">
        <v>20995.24</v>
      </c>
      <c r="F395" s="69">
        <v>9525.44</v>
      </c>
      <c r="G395" s="70">
        <f t="shared" si="46"/>
        <v>-0.546304781464751</v>
      </c>
      <c r="H395" s="69">
        <v>15989.068</v>
      </c>
      <c r="I395" s="69">
        <v>13907.343</v>
      </c>
      <c r="J395" s="70">
        <f t="shared" si="47"/>
        <v>-0.13019676944272165</v>
      </c>
      <c r="K395" s="68">
        <v>7</v>
      </c>
      <c r="L395" s="145">
        <f t="shared" si="48"/>
        <v>0.052300313334968235</v>
      </c>
      <c r="M395" s="86">
        <v>0.750084097201641</v>
      </c>
      <c r="N395" s="72"/>
      <c r="O395" s="72"/>
      <c r="P395" s="72"/>
      <c r="Q395" s="72"/>
      <c r="R395" s="72"/>
      <c r="S395" s="72"/>
      <c r="T395" s="111"/>
      <c r="U395" s="72"/>
      <c r="V395" s="72"/>
      <c r="W395" s="72"/>
      <c r="X395" s="72"/>
      <c r="Y395" s="72"/>
      <c r="Z395" s="72"/>
    </row>
    <row r="396" spans="1:26" s="71" customFormat="1" ht="12.75">
      <c r="A396" s="71">
        <v>8</v>
      </c>
      <c r="B396" s="68" t="s">
        <v>124</v>
      </c>
      <c r="C396" s="146">
        <v>11071000</v>
      </c>
      <c r="D396" s="68" t="s">
        <v>61</v>
      </c>
      <c r="E396" s="69">
        <v>28994.92</v>
      </c>
      <c r="F396" s="69">
        <v>19027.95</v>
      </c>
      <c r="G396" s="70">
        <f t="shared" si="46"/>
        <v>-0.3437488360029963</v>
      </c>
      <c r="H396" s="69">
        <v>16019.946</v>
      </c>
      <c r="I396" s="69">
        <v>9547.331</v>
      </c>
      <c r="J396" s="70">
        <f t="shared" si="47"/>
        <v>-0.40403475767021935</v>
      </c>
      <c r="K396" s="68">
        <v>8</v>
      </c>
      <c r="L396" s="145">
        <f t="shared" si="48"/>
        <v>0.035903939581604885</v>
      </c>
      <c r="M396" s="86">
        <v>0.4116550611444166</v>
      </c>
      <c r="N396" s="72"/>
      <c r="O396" s="72"/>
      <c r="P396" s="72"/>
      <c r="Q396" s="72"/>
      <c r="R396" s="111"/>
      <c r="S396" s="72"/>
      <c r="T396" s="111"/>
      <c r="U396" s="111"/>
      <c r="V396" s="72"/>
      <c r="W396" s="72"/>
      <c r="X396" s="72"/>
      <c r="Y396" s="72"/>
      <c r="Z396" s="72"/>
    </row>
    <row r="397" spans="1:26" s="71" customFormat="1" ht="12.75">
      <c r="A397" s="71">
        <v>9</v>
      </c>
      <c r="B397" s="68" t="s">
        <v>125</v>
      </c>
      <c r="C397" s="146">
        <v>14049020</v>
      </c>
      <c r="D397" s="68" t="s">
        <v>61</v>
      </c>
      <c r="E397" s="69">
        <v>1282.554</v>
      </c>
      <c r="F397" s="69">
        <v>2500.228</v>
      </c>
      <c r="G397" s="70">
        <f t="shared" si="46"/>
        <v>0.9494134360034743</v>
      </c>
      <c r="H397" s="69">
        <v>4586.508</v>
      </c>
      <c r="I397" s="69">
        <v>8264.461</v>
      </c>
      <c r="J397" s="70">
        <f t="shared" si="47"/>
        <v>0.8019070281791724</v>
      </c>
      <c r="K397" s="68">
        <v>9</v>
      </c>
      <c r="L397" s="145">
        <f t="shared" si="48"/>
        <v>0.031079545520997422</v>
      </c>
      <c r="M397" s="86">
        <v>0.671124855879429</v>
      </c>
      <c r="N397" s="72"/>
      <c r="O397" s="72"/>
      <c r="P397" s="72"/>
      <c r="Q397" s="72"/>
      <c r="R397" s="111"/>
      <c r="S397" s="111"/>
      <c r="T397" s="111"/>
      <c r="U397" s="111"/>
      <c r="V397" s="72"/>
      <c r="W397" s="72"/>
      <c r="X397" s="72"/>
      <c r="Y397" s="72"/>
      <c r="Z397" s="72"/>
    </row>
    <row r="398" spans="1:21" s="72" customFormat="1" ht="12.75">
      <c r="A398" s="71">
        <v>10</v>
      </c>
      <c r="B398" s="68" t="s">
        <v>288</v>
      </c>
      <c r="C398" s="146" t="s">
        <v>410</v>
      </c>
      <c r="D398" s="68" t="s">
        <v>61</v>
      </c>
      <c r="E398" s="69">
        <v>125</v>
      </c>
      <c r="F398" s="69">
        <v>2233.2</v>
      </c>
      <c r="G398" s="70">
        <f t="shared" si="46"/>
        <v>16.865599999999997</v>
      </c>
      <c r="H398" s="69">
        <v>355</v>
      </c>
      <c r="I398" s="69">
        <v>6920.494</v>
      </c>
      <c r="J398" s="70">
        <f t="shared" si="47"/>
        <v>18.494349295774647</v>
      </c>
      <c r="K398" s="68">
        <v>10</v>
      </c>
      <c r="L398" s="145">
        <f t="shared" si="48"/>
        <v>0.026025388503955617</v>
      </c>
      <c r="M398" s="86">
        <v>0.9724434537095858</v>
      </c>
      <c r="R398" s="111"/>
      <c r="S398" s="111"/>
      <c r="T398" s="111"/>
      <c r="U398" s="111"/>
    </row>
    <row r="399" spans="1:20" s="72" customFormat="1" ht="12.75">
      <c r="A399" s="71">
        <v>11</v>
      </c>
      <c r="B399" s="68" t="s">
        <v>128</v>
      </c>
      <c r="C399" s="146" t="s">
        <v>411</v>
      </c>
      <c r="D399" s="68" t="s">
        <v>61</v>
      </c>
      <c r="E399" s="118">
        <v>8716.015</v>
      </c>
      <c r="F399" s="69">
        <v>6499</v>
      </c>
      <c r="G399" s="70">
        <f t="shared" si="46"/>
        <v>-0.2543610812969</v>
      </c>
      <c r="H399" s="69">
        <v>4262.517</v>
      </c>
      <c r="I399" s="69">
        <v>6710.865</v>
      </c>
      <c r="J399" s="70">
        <f t="shared" si="47"/>
        <v>0.5743902018455294</v>
      </c>
      <c r="K399" s="68">
        <v>11</v>
      </c>
      <c r="L399" s="145">
        <f t="shared" si="48"/>
        <v>0.02523705227149942</v>
      </c>
      <c r="M399" s="86">
        <v>0.9957341776941264</v>
      </c>
      <c r="R399" s="111"/>
      <c r="T399" s="111"/>
    </row>
    <row r="400" spans="1:21" s="72" customFormat="1" ht="12.75">
      <c r="A400" s="71">
        <v>12</v>
      </c>
      <c r="B400" s="68" t="s">
        <v>129</v>
      </c>
      <c r="C400" s="146">
        <v>16025000</v>
      </c>
      <c r="D400" s="68" t="s">
        <v>61</v>
      </c>
      <c r="E400" s="69">
        <v>949.041</v>
      </c>
      <c r="F400" s="69">
        <v>1492.772</v>
      </c>
      <c r="G400" s="70">
        <f t="shared" si="46"/>
        <v>0.5729267755555343</v>
      </c>
      <c r="H400" s="69">
        <v>3615.211</v>
      </c>
      <c r="I400" s="69">
        <v>5889.766</v>
      </c>
      <c r="J400" s="70">
        <f t="shared" si="47"/>
        <v>0.6291624472264551</v>
      </c>
      <c r="K400" s="68">
        <v>12</v>
      </c>
      <c r="L400" s="145">
        <f t="shared" si="48"/>
        <v>0.02214920616178392</v>
      </c>
      <c r="M400" s="86">
        <v>0.9259683277951205</v>
      </c>
      <c r="R400" s="111"/>
      <c r="S400" s="111"/>
      <c r="T400" s="111"/>
      <c r="U400" s="111"/>
    </row>
    <row r="401" spans="1:21" s="72" customFormat="1" ht="12.75">
      <c r="A401" s="71">
        <v>13</v>
      </c>
      <c r="B401" s="68" t="s">
        <v>253</v>
      </c>
      <c r="C401" s="146" t="s">
        <v>412</v>
      </c>
      <c r="D401" s="68" t="s">
        <v>61</v>
      </c>
      <c r="E401" s="69">
        <v>400</v>
      </c>
      <c r="F401" s="69">
        <v>1300</v>
      </c>
      <c r="G401" s="70">
        <f t="shared" si="46"/>
        <v>2.25</v>
      </c>
      <c r="H401" s="69">
        <v>1235.174</v>
      </c>
      <c r="I401" s="69">
        <v>5037.105</v>
      </c>
      <c r="J401" s="70">
        <f t="shared" si="47"/>
        <v>3.0780529706745767</v>
      </c>
      <c r="K401" s="68">
        <v>13</v>
      </c>
      <c r="L401" s="145">
        <f t="shared" si="48"/>
        <v>0.018942667179570903</v>
      </c>
      <c r="M401" s="86">
        <v>0.4712577144973141</v>
      </c>
      <c r="R401" s="111"/>
      <c r="T401" s="111"/>
      <c r="U401" s="111"/>
    </row>
    <row r="402" spans="1:21" s="72" customFormat="1" ht="12.75">
      <c r="A402" s="71">
        <v>14</v>
      </c>
      <c r="B402" s="68" t="s">
        <v>261</v>
      </c>
      <c r="C402" s="146" t="s">
        <v>401</v>
      </c>
      <c r="D402" s="68" t="s">
        <v>61</v>
      </c>
      <c r="E402" s="69">
        <v>378.239</v>
      </c>
      <c r="F402" s="69">
        <v>531.259</v>
      </c>
      <c r="G402" s="70">
        <f t="shared" si="46"/>
        <v>0.40455902220553686</v>
      </c>
      <c r="H402" s="69">
        <v>3422.922</v>
      </c>
      <c r="I402" s="69">
        <v>4410.125</v>
      </c>
      <c r="J402" s="70">
        <f t="shared" si="47"/>
        <v>0.2884094349798213</v>
      </c>
      <c r="K402" s="68">
        <v>14</v>
      </c>
      <c r="L402" s="145">
        <f t="shared" si="48"/>
        <v>0.01658482999566321</v>
      </c>
      <c r="M402" s="86">
        <v>0.32409726404991634</v>
      </c>
      <c r="R402" s="111"/>
      <c r="S402" s="111"/>
      <c r="T402" s="111"/>
      <c r="U402" s="111"/>
    </row>
    <row r="403" spans="1:20" s="72" customFormat="1" ht="12.75">
      <c r="A403" s="71">
        <v>15</v>
      </c>
      <c r="B403" s="68" t="s">
        <v>102</v>
      </c>
      <c r="C403" s="146" t="s">
        <v>374</v>
      </c>
      <c r="D403" s="68" t="s">
        <v>61</v>
      </c>
      <c r="E403" s="69">
        <v>1601.114</v>
      </c>
      <c r="F403" s="69">
        <v>1240.169</v>
      </c>
      <c r="G403" s="70">
        <f t="shared" si="46"/>
        <v>-0.22543366680948385</v>
      </c>
      <c r="H403" s="69">
        <v>5794.759</v>
      </c>
      <c r="I403" s="69">
        <v>3602.484</v>
      </c>
      <c r="J403" s="70">
        <f t="shared" si="47"/>
        <v>-0.3783203063319803</v>
      </c>
      <c r="K403" s="68">
        <v>15</v>
      </c>
      <c r="L403" s="145">
        <f t="shared" si="48"/>
        <v>0.013547594388389622</v>
      </c>
      <c r="M403" s="86">
        <v>0.028351453370029655</v>
      </c>
      <c r="T403" s="111"/>
    </row>
    <row r="404" spans="1:21" s="72" customFormat="1" ht="12.75">
      <c r="A404" s="71">
        <v>16</v>
      </c>
      <c r="B404" s="68" t="s">
        <v>251</v>
      </c>
      <c r="C404" s="91">
        <v>21021000</v>
      </c>
      <c r="D404" s="68" t="s">
        <v>61</v>
      </c>
      <c r="E404" s="69">
        <v>979.9</v>
      </c>
      <c r="F404" s="69">
        <v>972.007</v>
      </c>
      <c r="G404" s="70">
        <f t="shared" si="46"/>
        <v>-0.008054903561587947</v>
      </c>
      <c r="H404" s="69">
        <v>2753.57</v>
      </c>
      <c r="I404" s="69">
        <v>2705.987</v>
      </c>
      <c r="J404" s="70">
        <f t="shared" si="47"/>
        <v>-0.017280475891297508</v>
      </c>
      <c r="K404" s="68">
        <v>16</v>
      </c>
      <c r="L404" s="145">
        <f t="shared" si="48"/>
        <v>0.01017620461222181</v>
      </c>
      <c r="M404" s="86">
        <v>0.3332667453488683</v>
      </c>
      <c r="R404" s="111"/>
      <c r="S404" s="111"/>
      <c r="T404" s="111"/>
      <c r="U404" s="111"/>
    </row>
    <row r="405" spans="1:20" s="72" customFormat="1" ht="12.75">
      <c r="A405" s="71">
        <v>17</v>
      </c>
      <c r="B405" s="68" t="s">
        <v>108</v>
      </c>
      <c r="C405" s="146">
        <v>44071012</v>
      </c>
      <c r="D405" s="68" t="s">
        <v>83</v>
      </c>
      <c r="E405" s="69">
        <v>4.44</v>
      </c>
      <c r="F405" s="69">
        <v>10.572</v>
      </c>
      <c r="G405" s="70">
        <f t="shared" si="46"/>
        <v>1.3810810810810807</v>
      </c>
      <c r="H405" s="69">
        <v>775.275</v>
      </c>
      <c r="I405" s="69">
        <v>2339.964</v>
      </c>
      <c r="J405" s="70">
        <f t="shared" si="47"/>
        <v>2.0182373996323886</v>
      </c>
      <c r="K405" s="68">
        <v>17</v>
      </c>
      <c r="L405" s="145">
        <f t="shared" si="48"/>
        <v>0.008799729063455585</v>
      </c>
      <c r="M405" s="86">
        <v>0.00732432048893709</v>
      </c>
      <c r="R405" s="111"/>
      <c r="T405" s="111"/>
    </row>
    <row r="406" spans="1:21" s="72" customFormat="1" ht="12.75">
      <c r="A406" s="71">
        <v>18</v>
      </c>
      <c r="B406" s="68" t="s">
        <v>126</v>
      </c>
      <c r="C406" s="146">
        <v>44129910</v>
      </c>
      <c r="D406" s="68" t="s">
        <v>61</v>
      </c>
      <c r="E406" s="69">
        <v>3519.985</v>
      </c>
      <c r="F406" s="69">
        <v>1816.783</v>
      </c>
      <c r="G406" s="70">
        <f t="shared" si="46"/>
        <v>-0.4838662664755674</v>
      </c>
      <c r="H406" s="69">
        <v>4079.218</v>
      </c>
      <c r="I406" s="69">
        <v>2117.872</v>
      </c>
      <c r="J406" s="70">
        <f t="shared" si="47"/>
        <v>-0.4808142148813817</v>
      </c>
      <c r="K406" s="68">
        <v>18</v>
      </c>
      <c r="L406" s="145">
        <f t="shared" si="48"/>
        <v>0.007964524151259937</v>
      </c>
      <c r="M406" s="86">
        <v>0.9767007287421013</v>
      </c>
      <c r="T406" s="111"/>
      <c r="U406" s="111"/>
    </row>
    <row r="407" spans="1:26" s="73" customFormat="1" ht="12.75">
      <c r="A407" s="71">
        <v>19</v>
      </c>
      <c r="B407" s="68" t="s">
        <v>275</v>
      </c>
      <c r="C407" s="146">
        <v>41015000</v>
      </c>
      <c r="D407" s="68" t="s">
        <v>61</v>
      </c>
      <c r="E407" s="69">
        <v>773.09</v>
      </c>
      <c r="F407" s="69">
        <v>1253.313</v>
      </c>
      <c r="G407" s="70">
        <f t="shared" si="46"/>
        <v>0.6211734726875268</v>
      </c>
      <c r="H407" s="69">
        <v>473.717</v>
      </c>
      <c r="I407" s="69">
        <v>1626.327</v>
      </c>
      <c r="J407" s="70">
        <f t="shared" si="47"/>
        <v>2.433119351849311</v>
      </c>
      <c r="K407" s="68">
        <v>19</v>
      </c>
      <c r="L407" s="145">
        <f t="shared" si="48"/>
        <v>0.006116007326857393</v>
      </c>
      <c r="M407" s="86">
        <v>0.25708229168230956</v>
      </c>
      <c r="N407" s="72"/>
      <c r="O407" s="72"/>
      <c r="P407" s="72"/>
      <c r="Q407" s="72"/>
      <c r="R407" s="72"/>
      <c r="S407" s="72"/>
      <c r="T407" s="111"/>
      <c r="U407" s="72"/>
      <c r="V407" s="72"/>
      <c r="W407" s="72"/>
      <c r="X407" s="72"/>
      <c r="Y407" s="72"/>
      <c r="Z407" s="72"/>
    </row>
    <row r="408" spans="1:26" ht="12.75">
      <c r="A408" s="71">
        <v>20</v>
      </c>
      <c r="B408" s="68" t="s">
        <v>122</v>
      </c>
      <c r="C408" s="146">
        <v>2023000</v>
      </c>
      <c r="D408" s="68" t="s">
        <v>61</v>
      </c>
      <c r="E408" s="69">
        <v>82.151</v>
      </c>
      <c r="F408" s="69">
        <v>301.067</v>
      </c>
      <c r="G408" s="70">
        <f t="shared" si="46"/>
        <v>2.6648001850251366</v>
      </c>
      <c r="H408" s="69">
        <v>256.883</v>
      </c>
      <c r="I408" s="69">
        <v>1568.581</v>
      </c>
      <c r="J408" s="70">
        <f t="shared" si="47"/>
        <v>5.106207884523304</v>
      </c>
      <c r="L408" s="145">
        <f t="shared" si="48"/>
        <v>0.005898846227584795</v>
      </c>
      <c r="M408" s="86">
        <v>0.11197991904309194</v>
      </c>
      <c r="N408" s="72"/>
      <c r="O408" s="72"/>
      <c r="P408" s="72"/>
      <c r="Q408" s="72"/>
      <c r="R408" s="111"/>
      <c r="S408" s="111"/>
      <c r="T408" s="111"/>
      <c r="U408" s="111"/>
      <c r="V408" s="72"/>
      <c r="W408" s="72"/>
      <c r="X408" s="72"/>
      <c r="Y408" s="72"/>
      <c r="Z408" s="72"/>
    </row>
    <row r="409" spans="1:26" ht="12.75">
      <c r="A409" s="71"/>
      <c r="B409" s="68" t="s">
        <v>175</v>
      </c>
      <c r="C409" s="146"/>
      <c r="G409" s="70"/>
      <c r="H409" s="69">
        <f>+H410-SUM(H389:H408)</f>
        <v>19452.03700000001</v>
      </c>
      <c r="I409" s="69">
        <f>+I410-SUM(I389:I408)</f>
        <v>21431.532999999938</v>
      </c>
      <c r="J409" s="70">
        <f t="shared" si="47"/>
        <v>0.10176291562677602</v>
      </c>
      <c r="L409" s="145">
        <f t="shared" si="48"/>
        <v>0.08059597661096793</v>
      </c>
      <c r="M409" s="86"/>
      <c r="N409" s="72"/>
      <c r="O409" s="72"/>
      <c r="P409" s="72"/>
      <c r="Q409" s="72"/>
      <c r="R409" s="111"/>
      <c r="S409" s="111"/>
      <c r="T409" s="111"/>
      <c r="U409" s="111"/>
      <c r="V409" s="72"/>
      <c r="W409" s="72"/>
      <c r="X409" s="72"/>
      <c r="Y409" s="72"/>
      <c r="Z409" s="72"/>
    </row>
    <row r="410" spans="2:26" s="73" customFormat="1" ht="12.75">
      <c r="B410" s="84" t="s">
        <v>178</v>
      </c>
      <c r="C410" s="84"/>
      <c r="D410" s="84"/>
      <c r="E410" s="113"/>
      <c r="F410" s="85"/>
      <c r="G410" s="85"/>
      <c r="H410" s="85">
        <f>+'Exportacion_regional '!C19</f>
        <v>298836.634</v>
      </c>
      <c r="I410" s="85">
        <f>+'Exportacion_regional '!D19</f>
        <v>265913.187</v>
      </c>
      <c r="J410" s="114">
        <f>+(I410-H410)/H410</f>
        <v>-0.11017205808843383</v>
      </c>
      <c r="K410" s="85"/>
      <c r="L410" s="114">
        <f>SUM(L389:L409)</f>
        <v>0.9999999999999998</v>
      </c>
      <c r="M410" s="115"/>
      <c r="N410" s="72"/>
      <c r="O410" s="72"/>
      <c r="P410" s="72"/>
      <c r="Q410" s="72"/>
      <c r="R410" s="72"/>
      <c r="S410" s="72"/>
      <c r="T410" s="72"/>
      <c r="U410" s="72"/>
      <c r="V410" s="72"/>
      <c r="W410" s="72"/>
      <c r="X410" s="72"/>
      <c r="Y410" s="72"/>
      <c r="Z410" s="72"/>
    </row>
    <row r="411" spans="5:21" s="72" customFormat="1" ht="12.75">
      <c r="E411" s="116"/>
      <c r="F411" s="111"/>
      <c r="G411" s="111"/>
      <c r="H411" s="111"/>
      <c r="I411" s="116"/>
      <c r="J411" s="111"/>
      <c r="K411" s="111"/>
      <c r="L411" s="111"/>
      <c r="M411" s="112"/>
      <c r="T411" s="111"/>
      <c r="U411" s="111"/>
    </row>
    <row r="412" spans="2:21" s="72" customFormat="1" ht="21" customHeight="1">
      <c r="B412" s="249" t="s">
        <v>234</v>
      </c>
      <c r="C412" s="249"/>
      <c r="D412" s="249"/>
      <c r="E412" s="249"/>
      <c r="F412" s="249"/>
      <c r="G412" s="249"/>
      <c r="H412" s="249"/>
      <c r="I412" s="249"/>
      <c r="J412" s="249"/>
      <c r="K412" s="249"/>
      <c r="L412" s="249"/>
      <c r="M412" s="249"/>
      <c r="T412" s="111"/>
      <c r="U412" s="111"/>
    </row>
    <row r="413" spans="13:26" ht="12.75">
      <c r="M413" s="112"/>
      <c r="N413" s="72"/>
      <c r="O413" s="72"/>
      <c r="P413" s="72"/>
      <c r="Q413" s="72"/>
      <c r="R413" s="111"/>
      <c r="S413" s="72"/>
      <c r="T413" s="111"/>
      <c r="U413" s="72"/>
      <c r="V413" s="72"/>
      <c r="W413" s="72"/>
      <c r="X413" s="72"/>
      <c r="Y413" s="72"/>
      <c r="Z413" s="72"/>
    </row>
    <row r="414" spans="2:26" s="97" customFormat="1" ht="15.75" customHeight="1">
      <c r="B414" s="247" t="s">
        <v>195</v>
      </c>
      <c r="C414" s="247"/>
      <c r="D414" s="247"/>
      <c r="E414" s="247"/>
      <c r="F414" s="247"/>
      <c r="G414" s="247"/>
      <c r="H414" s="247"/>
      <c r="I414" s="247"/>
      <c r="J414" s="247"/>
      <c r="K414" s="247"/>
      <c r="L414" s="247"/>
      <c r="M414" s="247"/>
      <c r="N414" s="72"/>
      <c r="O414" s="72"/>
      <c r="P414" s="72"/>
      <c r="Q414" s="72"/>
      <c r="R414" s="111"/>
      <c r="S414" s="72"/>
      <c r="T414" s="111"/>
      <c r="U414" s="72"/>
      <c r="V414" s="72"/>
      <c r="W414" s="72"/>
      <c r="X414" s="72"/>
      <c r="Y414" s="72"/>
      <c r="Z414" s="72"/>
    </row>
    <row r="415" spans="2:26" s="97" customFormat="1" ht="15.75" customHeight="1">
      <c r="B415" s="244" t="s">
        <v>52</v>
      </c>
      <c r="C415" s="244"/>
      <c r="D415" s="244"/>
      <c r="E415" s="244"/>
      <c r="F415" s="244"/>
      <c r="G415" s="244"/>
      <c r="H415" s="244"/>
      <c r="I415" s="244"/>
      <c r="J415" s="244"/>
      <c r="K415" s="244"/>
      <c r="L415" s="244"/>
      <c r="M415" s="244"/>
      <c r="N415" s="72"/>
      <c r="O415" s="72"/>
      <c r="P415" s="72"/>
      <c r="Q415" s="72"/>
      <c r="R415" s="111"/>
      <c r="S415" s="72"/>
      <c r="T415" s="111"/>
      <c r="U415" s="72"/>
      <c r="V415" s="72"/>
      <c r="W415" s="72"/>
      <c r="X415" s="72"/>
      <c r="Y415" s="72"/>
      <c r="Z415" s="72"/>
    </row>
    <row r="416" spans="2:26" s="98" customFormat="1" ht="15.75" customHeight="1">
      <c r="B416" s="244" t="s">
        <v>142</v>
      </c>
      <c r="C416" s="244"/>
      <c r="D416" s="244"/>
      <c r="E416" s="244"/>
      <c r="F416" s="244"/>
      <c r="G416" s="244"/>
      <c r="H416" s="244"/>
      <c r="I416" s="244"/>
      <c r="J416" s="244"/>
      <c r="K416" s="244"/>
      <c r="L416" s="244"/>
      <c r="M416" s="244"/>
      <c r="N416" s="72"/>
      <c r="O416" s="72"/>
      <c r="P416" s="72"/>
      <c r="Q416" s="72"/>
      <c r="R416" s="111"/>
      <c r="S416" s="111"/>
      <c r="T416" s="111"/>
      <c r="U416" s="111"/>
      <c r="V416" s="72"/>
      <c r="W416" s="72"/>
      <c r="X416" s="72"/>
      <c r="Y416" s="72"/>
      <c r="Z416" s="72"/>
    </row>
    <row r="417" spans="2:26" s="98" customFormat="1" ht="15.75" customHeight="1">
      <c r="B417" s="99"/>
      <c r="C417" s="99"/>
      <c r="D417" s="99"/>
      <c r="E417" s="99"/>
      <c r="F417" s="99"/>
      <c r="G417" s="99"/>
      <c r="H417" s="99"/>
      <c r="I417" s="99"/>
      <c r="J417" s="99"/>
      <c r="K417" s="99"/>
      <c r="L417" s="99"/>
      <c r="M417" s="99"/>
      <c r="N417" s="72"/>
      <c r="O417" s="72"/>
      <c r="P417" s="72"/>
      <c r="Q417" s="72"/>
      <c r="R417" s="111"/>
      <c r="S417" s="111"/>
      <c r="T417" s="111"/>
      <c r="U417" s="111"/>
      <c r="V417" s="72"/>
      <c r="W417" s="72"/>
      <c r="X417" s="72"/>
      <c r="Y417" s="72"/>
      <c r="Z417" s="72"/>
    </row>
    <row r="418" spans="2:21" s="72" customFormat="1" ht="30.75" customHeight="1">
      <c r="B418" s="100" t="s">
        <v>255</v>
      </c>
      <c r="C418" s="100" t="s">
        <v>199</v>
      </c>
      <c r="D418" s="100" t="s">
        <v>59</v>
      </c>
      <c r="E418" s="245" t="s">
        <v>189</v>
      </c>
      <c r="F418" s="245"/>
      <c r="G418" s="245"/>
      <c r="H418" s="245" t="s">
        <v>190</v>
      </c>
      <c r="I418" s="245"/>
      <c r="J418" s="245"/>
      <c r="K418" s="245"/>
      <c r="L418" s="245"/>
      <c r="M418" s="245"/>
      <c r="R418" s="111"/>
      <c r="S418" s="111"/>
      <c r="T418" s="111"/>
      <c r="U418" s="111"/>
    </row>
    <row r="419" spans="2:20" s="72" customFormat="1" ht="15.75" customHeight="1">
      <c r="B419" s="102"/>
      <c r="C419" s="102"/>
      <c r="D419" s="102"/>
      <c r="E419" s="246" t="str">
        <f>+E387</f>
        <v>ene-nov</v>
      </c>
      <c r="F419" s="246"/>
      <c r="G419" s="102" t="s">
        <v>141</v>
      </c>
      <c r="H419" s="246" t="str">
        <f>+E419</f>
        <v>ene-nov</v>
      </c>
      <c r="I419" s="246"/>
      <c r="J419" s="102" t="s">
        <v>141</v>
      </c>
      <c r="K419" s="103"/>
      <c r="L419" s="143" t="s">
        <v>248</v>
      </c>
      <c r="M419" s="104" t="s">
        <v>191</v>
      </c>
      <c r="R419" s="111"/>
      <c r="T419" s="111"/>
    </row>
    <row r="420" spans="2:21" s="72" customFormat="1" ht="15.75">
      <c r="B420" s="105"/>
      <c r="C420" s="105"/>
      <c r="D420" s="105"/>
      <c r="E420" s="106">
        <f aca="true" t="shared" si="49" ref="E420:J420">+E388</f>
        <v>2009</v>
      </c>
      <c r="F420" s="106">
        <f t="shared" si="49"/>
        <v>2010</v>
      </c>
      <c r="G420" s="107" t="str">
        <f t="shared" si="49"/>
        <v>10/09</v>
      </c>
      <c r="H420" s="106">
        <f t="shared" si="49"/>
        <v>2009</v>
      </c>
      <c r="I420" s="106">
        <f t="shared" si="49"/>
        <v>2010</v>
      </c>
      <c r="J420" s="107" t="str">
        <f t="shared" si="49"/>
        <v>10/09</v>
      </c>
      <c r="K420" s="105"/>
      <c r="L420" s="106">
        <v>2010</v>
      </c>
      <c r="M420" s="117" t="str">
        <f>+M388</f>
        <v>ene-nov</v>
      </c>
      <c r="R420" s="111"/>
      <c r="S420" s="111"/>
      <c r="T420" s="111"/>
      <c r="U420" s="111"/>
    </row>
    <row r="421" spans="1:26" s="71" customFormat="1" ht="12.75">
      <c r="A421" s="71">
        <v>1</v>
      </c>
      <c r="B421" s="68" t="s">
        <v>134</v>
      </c>
      <c r="C421" s="146">
        <v>51011100</v>
      </c>
      <c r="D421" s="68" t="s">
        <v>61</v>
      </c>
      <c r="E421" s="163">
        <v>423.571</v>
      </c>
      <c r="F421" s="163">
        <v>468.56</v>
      </c>
      <c r="G421" s="70">
        <f aca="true" t="shared" si="50" ref="G421:G434">+(F421-E421)/E421</f>
        <v>0.10621359819251075</v>
      </c>
      <c r="H421" s="69">
        <v>692.728</v>
      </c>
      <c r="I421" s="69">
        <v>1005.413</v>
      </c>
      <c r="J421" s="70">
        <f aca="true" t="shared" si="51" ref="J421:J435">+(I421-H421)/H421</f>
        <v>0.4513820720398195</v>
      </c>
      <c r="K421" s="68">
        <v>1</v>
      </c>
      <c r="L421" s="145">
        <f aca="true" t="shared" si="52" ref="L421:L435">+I421/$I$436</f>
        <v>0.4368124658948327</v>
      </c>
      <c r="M421" s="86">
        <v>0.108780933569401</v>
      </c>
      <c r="N421" s="72"/>
      <c r="O421" s="72"/>
      <c r="P421" s="72"/>
      <c r="Q421" s="72"/>
      <c r="R421" s="111"/>
      <c r="S421" s="111"/>
      <c r="T421" s="111"/>
      <c r="U421" s="111"/>
      <c r="V421" s="72"/>
      <c r="W421" s="72"/>
      <c r="X421" s="72"/>
      <c r="Y421" s="72"/>
      <c r="Z421" s="72"/>
    </row>
    <row r="422" spans="2:26" s="71" customFormat="1" ht="12.75">
      <c r="B422" s="68" t="s">
        <v>265</v>
      </c>
      <c r="C422" s="146" t="s">
        <v>413</v>
      </c>
      <c r="D422" s="68" t="s">
        <v>61</v>
      </c>
      <c r="E422" s="163">
        <v>0</v>
      </c>
      <c r="F422" s="163">
        <v>99.661</v>
      </c>
      <c r="G422" s="70"/>
      <c r="H422" s="69">
        <v>0</v>
      </c>
      <c r="I422" s="69">
        <v>375.23</v>
      </c>
      <c r="J422" s="70"/>
      <c r="K422" s="68"/>
      <c r="L422" s="145">
        <f t="shared" si="52"/>
        <v>0.16302269970421912</v>
      </c>
      <c r="M422" s="86">
        <v>0.08895494123919594</v>
      </c>
      <c r="N422" s="72"/>
      <c r="O422" s="72"/>
      <c r="P422" s="72"/>
      <c r="Q422" s="72"/>
      <c r="R422" s="111"/>
      <c r="S422" s="111"/>
      <c r="T422" s="111"/>
      <c r="U422" s="111"/>
      <c r="V422" s="72"/>
      <c r="W422" s="72"/>
      <c r="X422" s="72"/>
      <c r="Y422" s="72"/>
      <c r="Z422" s="72"/>
    </row>
    <row r="423" spans="2:26" s="71" customFormat="1" ht="12.75">
      <c r="B423" s="68" t="s">
        <v>322</v>
      </c>
      <c r="C423" s="146" t="s">
        <v>414</v>
      </c>
      <c r="D423" s="68" t="s">
        <v>61</v>
      </c>
      <c r="E423" s="163">
        <v>69.863</v>
      </c>
      <c r="F423" s="163">
        <v>43.01</v>
      </c>
      <c r="G423" s="70">
        <f t="shared" si="50"/>
        <v>-0.3843665459542247</v>
      </c>
      <c r="H423" s="69">
        <v>435.6</v>
      </c>
      <c r="I423" s="69">
        <v>255.143</v>
      </c>
      <c r="J423" s="70">
        <f t="shared" si="51"/>
        <v>-0.4142722681359045</v>
      </c>
      <c r="K423" s="68"/>
      <c r="L423" s="145">
        <f t="shared" si="52"/>
        <v>0.11084961402508749</v>
      </c>
      <c r="M423" s="86">
        <v>0.439516010949012</v>
      </c>
      <c r="N423" s="72"/>
      <c r="O423" s="72"/>
      <c r="P423" s="72"/>
      <c r="Q423" s="72"/>
      <c r="R423" s="111"/>
      <c r="S423" s="111"/>
      <c r="T423" s="111"/>
      <c r="U423" s="111"/>
      <c r="V423" s="72"/>
      <c r="W423" s="72"/>
      <c r="X423" s="72"/>
      <c r="Y423" s="72"/>
      <c r="Z423" s="72"/>
    </row>
    <row r="424" spans="2:26" s="71" customFormat="1" ht="12.75">
      <c r="B424" s="68" t="s">
        <v>130</v>
      </c>
      <c r="C424" s="146" t="s">
        <v>415</v>
      </c>
      <c r="D424" s="68" t="s">
        <v>61</v>
      </c>
      <c r="E424" s="163">
        <v>44.564</v>
      </c>
      <c r="F424" s="163">
        <v>25.003</v>
      </c>
      <c r="G424" s="70">
        <f t="shared" si="50"/>
        <v>-0.4389417467013733</v>
      </c>
      <c r="H424" s="69">
        <v>212.858</v>
      </c>
      <c r="I424" s="69">
        <v>130.632</v>
      </c>
      <c r="J424" s="70">
        <f t="shared" si="51"/>
        <v>-0.38629508874460905</v>
      </c>
      <c r="K424" s="68"/>
      <c r="L424" s="145">
        <f t="shared" si="52"/>
        <v>0.056754474076597165</v>
      </c>
      <c r="M424" s="86">
        <v>0.0056931786713772204</v>
      </c>
      <c r="N424" s="72"/>
      <c r="O424" s="72"/>
      <c r="P424" s="72"/>
      <c r="Q424" s="72"/>
      <c r="R424" s="111"/>
      <c r="S424" s="111"/>
      <c r="T424" s="111"/>
      <c r="U424" s="111"/>
      <c r="V424" s="72"/>
      <c r="W424" s="72"/>
      <c r="X424" s="72"/>
      <c r="Y424" s="72"/>
      <c r="Z424" s="72"/>
    </row>
    <row r="425" spans="2:26" s="71" customFormat="1" ht="12.75">
      <c r="B425" s="68" t="s">
        <v>133</v>
      </c>
      <c r="C425" s="146">
        <v>44079920</v>
      </c>
      <c r="D425" s="68" t="s">
        <v>83</v>
      </c>
      <c r="E425" s="163">
        <v>0.467</v>
      </c>
      <c r="F425" s="163">
        <v>0.182</v>
      </c>
      <c r="G425" s="70">
        <f t="shared" si="50"/>
        <v>-0.6102783725910065</v>
      </c>
      <c r="H425" s="69">
        <v>303.216</v>
      </c>
      <c r="I425" s="69">
        <v>117.757</v>
      </c>
      <c r="J425" s="70">
        <f t="shared" si="51"/>
        <v>-0.6116398870771991</v>
      </c>
      <c r="K425" s="68"/>
      <c r="L425" s="145">
        <f t="shared" si="52"/>
        <v>0.05116079217831659</v>
      </c>
      <c r="M425" s="86">
        <v>0.05111673108511222</v>
      </c>
      <c r="N425" s="72"/>
      <c r="O425" s="72"/>
      <c r="P425" s="72"/>
      <c r="Q425" s="72"/>
      <c r="R425" s="111"/>
      <c r="S425" s="111"/>
      <c r="T425" s="111"/>
      <c r="U425" s="111"/>
      <c r="V425" s="72"/>
      <c r="W425" s="72"/>
      <c r="X425" s="72"/>
      <c r="Y425" s="72"/>
      <c r="Z425" s="72"/>
    </row>
    <row r="426" spans="2:26" s="71" customFormat="1" ht="12.75">
      <c r="B426" s="68" t="s">
        <v>86</v>
      </c>
      <c r="C426" s="146" t="s">
        <v>390</v>
      </c>
      <c r="D426" s="68" t="s">
        <v>61</v>
      </c>
      <c r="E426" s="163">
        <v>84.8</v>
      </c>
      <c r="F426" s="163">
        <v>16.26</v>
      </c>
      <c r="G426" s="70">
        <f t="shared" si="50"/>
        <v>-0.808254716981132</v>
      </c>
      <c r="H426" s="69">
        <v>482.46</v>
      </c>
      <c r="I426" s="69">
        <v>96.498</v>
      </c>
      <c r="J426" s="70">
        <f t="shared" si="51"/>
        <v>-0.7999875637358538</v>
      </c>
      <c r="K426" s="68"/>
      <c r="L426" s="145">
        <f t="shared" si="52"/>
        <v>0.04192459152002169</v>
      </c>
      <c r="M426" s="86">
        <v>0.000684702389960298</v>
      </c>
      <c r="N426" s="72"/>
      <c r="O426" s="72"/>
      <c r="P426" s="72"/>
      <c r="Q426" s="72"/>
      <c r="R426" s="111"/>
      <c r="S426" s="111"/>
      <c r="T426" s="111"/>
      <c r="U426" s="111"/>
      <c r="V426" s="72"/>
      <c r="W426" s="72"/>
      <c r="X426" s="72"/>
      <c r="Y426" s="72"/>
      <c r="Z426" s="72"/>
    </row>
    <row r="427" spans="2:26" s="71" customFormat="1" ht="12.75">
      <c r="B427" s="68" t="s">
        <v>303</v>
      </c>
      <c r="C427" s="146">
        <v>44089090</v>
      </c>
      <c r="D427" s="68" t="s">
        <v>61</v>
      </c>
      <c r="E427" s="163">
        <v>0</v>
      </c>
      <c r="F427" s="163">
        <v>16.65</v>
      </c>
      <c r="G427" s="70"/>
      <c r="H427" s="69">
        <v>0</v>
      </c>
      <c r="I427" s="69">
        <v>63.332</v>
      </c>
      <c r="J427" s="70"/>
      <c r="K427" s="68"/>
      <c r="L427" s="145">
        <f t="shared" si="52"/>
        <v>0.027515266950050916</v>
      </c>
      <c r="M427" s="86">
        <v>0.1293191814331862</v>
      </c>
      <c r="N427" s="72"/>
      <c r="O427" s="72"/>
      <c r="P427" s="72"/>
      <c r="Q427" s="72"/>
      <c r="R427" s="111"/>
      <c r="S427" s="111"/>
      <c r="T427" s="111"/>
      <c r="U427" s="111"/>
      <c r="V427" s="72"/>
      <c r="W427" s="72"/>
      <c r="X427" s="72"/>
      <c r="Y427" s="72"/>
      <c r="Z427" s="72"/>
    </row>
    <row r="428" spans="2:26" s="71" customFormat="1" ht="12.75">
      <c r="B428" s="68" t="s">
        <v>132</v>
      </c>
      <c r="C428" s="146" t="s">
        <v>416</v>
      </c>
      <c r="D428" s="68" t="s">
        <v>61</v>
      </c>
      <c r="E428" s="163">
        <v>0.004</v>
      </c>
      <c r="F428" s="163">
        <v>0.351</v>
      </c>
      <c r="G428" s="70">
        <f t="shared" si="50"/>
        <v>86.74999999999999</v>
      </c>
      <c r="H428" s="69">
        <v>0.97</v>
      </c>
      <c r="I428" s="69">
        <v>53.634</v>
      </c>
      <c r="J428" s="70">
        <f t="shared" si="51"/>
        <v>54.292783505154645</v>
      </c>
      <c r="K428" s="68"/>
      <c r="L428" s="145">
        <f t="shared" si="52"/>
        <v>0.023301866790864507</v>
      </c>
      <c r="M428" s="86">
        <v>0.06595725580234221</v>
      </c>
      <c r="N428" s="72"/>
      <c r="O428" s="72"/>
      <c r="P428" s="72"/>
      <c r="Q428" s="72"/>
      <c r="R428" s="111"/>
      <c r="S428" s="111"/>
      <c r="T428" s="111"/>
      <c r="U428" s="111"/>
      <c r="V428" s="72"/>
      <c r="W428" s="72"/>
      <c r="X428" s="72"/>
      <c r="Y428" s="72"/>
      <c r="Z428" s="72"/>
    </row>
    <row r="429" spans="2:26" s="71" customFormat="1" ht="12.75">
      <c r="B429" s="68" t="s">
        <v>131</v>
      </c>
      <c r="C429" s="146" t="s">
        <v>417</v>
      </c>
      <c r="D429" s="68" t="s">
        <v>61</v>
      </c>
      <c r="E429" s="163">
        <v>43.054</v>
      </c>
      <c r="F429" s="163">
        <v>10.339</v>
      </c>
      <c r="G429" s="70">
        <f t="shared" si="50"/>
        <v>-0.7598597110605286</v>
      </c>
      <c r="H429" s="69">
        <v>182.089</v>
      </c>
      <c r="I429" s="69">
        <v>50.067</v>
      </c>
      <c r="J429" s="70">
        <f t="shared" si="51"/>
        <v>-0.7250410513540082</v>
      </c>
      <c r="K429" s="68"/>
      <c r="L429" s="145">
        <f t="shared" si="52"/>
        <v>0.021752145367084558</v>
      </c>
      <c r="M429" s="86">
        <v>0.01344566385598662</v>
      </c>
      <c r="N429" s="72"/>
      <c r="O429" s="72"/>
      <c r="P429" s="72"/>
      <c r="Q429" s="72"/>
      <c r="R429" s="111"/>
      <c r="S429" s="111"/>
      <c r="T429" s="111"/>
      <c r="U429" s="111"/>
      <c r="V429" s="72"/>
      <c r="W429" s="72"/>
      <c r="X429" s="72"/>
      <c r="Y429" s="72"/>
      <c r="Z429" s="72"/>
    </row>
    <row r="430" spans="2:26" s="71" customFormat="1" ht="12.75">
      <c r="B430" s="68" t="s">
        <v>296</v>
      </c>
      <c r="C430" s="146" t="s">
        <v>418</v>
      </c>
      <c r="D430" s="68" t="s">
        <v>61</v>
      </c>
      <c r="E430" s="163">
        <v>0</v>
      </c>
      <c r="F430" s="163">
        <v>9.37</v>
      </c>
      <c r="G430" s="70"/>
      <c r="H430" s="69">
        <v>0</v>
      </c>
      <c r="I430" s="69">
        <v>35.606</v>
      </c>
      <c r="J430" s="70"/>
      <c r="K430" s="68"/>
      <c r="L430" s="145">
        <f t="shared" si="52"/>
        <v>0.015469408751081807</v>
      </c>
      <c r="M430" s="86">
        <v>1</v>
      </c>
      <c r="N430" s="72"/>
      <c r="O430" s="72"/>
      <c r="P430" s="72"/>
      <c r="Q430" s="72"/>
      <c r="R430" s="111"/>
      <c r="S430" s="111"/>
      <c r="T430" s="111"/>
      <c r="U430" s="111"/>
      <c r="V430" s="72"/>
      <c r="W430" s="72"/>
      <c r="X430" s="72"/>
      <c r="Y430" s="72"/>
      <c r="Z430" s="72"/>
    </row>
    <row r="431" spans="2:26" s="71" customFormat="1" ht="12.75">
      <c r="B431" s="68" t="s">
        <v>264</v>
      </c>
      <c r="C431" s="146">
        <v>41039000</v>
      </c>
      <c r="D431" s="68" t="s">
        <v>61</v>
      </c>
      <c r="E431" s="163">
        <v>5.552</v>
      </c>
      <c r="F431" s="163">
        <v>5.576</v>
      </c>
      <c r="G431" s="70">
        <f t="shared" si="50"/>
        <v>0.004322766570605191</v>
      </c>
      <c r="H431" s="69">
        <v>54.543</v>
      </c>
      <c r="I431" s="69">
        <v>31.022</v>
      </c>
      <c r="J431" s="70">
        <f t="shared" si="51"/>
        <v>-0.4312377390315898</v>
      </c>
      <c r="K431" s="68"/>
      <c r="L431" s="145">
        <f t="shared" si="52"/>
        <v>0.013477840764928938</v>
      </c>
      <c r="M431" s="86">
        <v>0.13485422163875135</v>
      </c>
      <c r="N431" s="72"/>
      <c r="O431" s="72"/>
      <c r="P431" s="72"/>
      <c r="Q431" s="72"/>
      <c r="R431" s="111"/>
      <c r="S431" s="111"/>
      <c r="T431" s="111"/>
      <c r="U431" s="111"/>
      <c r="V431" s="72"/>
      <c r="W431" s="72"/>
      <c r="X431" s="72"/>
      <c r="Y431" s="72"/>
      <c r="Z431" s="72"/>
    </row>
    <row r="432" spans="2:26" s="71" customFormat="1" ht="12.75">
      <c r="B432" s="68" t="s">
        <v>68</v>
      </c>
      <c r="C432" s="146" t="s">
        <v>362</v>
      </c>
      <c r="D432" s="68" t="s">
        <v>61</v>
      </c>
      <c r="E432" s="163">
        <v>0</v>
      </c>
      <c r="F432" s="163">
        <v>39.102</v>
      </c>
      <c r="G432" s="70"/>
      <c r="H432" s="69">
        <v>0</v>
      </c>
      <c r="I432" s="69">
        <v>27.146</v>
      </c>
      <c r="J432" s="70"/>
      <c r="K432" s="68"/>
      <c r="L432" s="145">
        <f t="shared" si="52"/>
        <v>0.011793870975590258</v>
      </c>
      <c r="M432" s="86">
        <v>4.6442554395923104E-05</v>
      </c>
      <c r="N432" s="72"/>
      <c r="O432" s="72"/>
      <c r="P432" s="72"/>
      <c r="Q432" s="72"/>
      <c r="R432" s="111"/>
      <c r="S432" s="111"/>
      <c r="T432" s="111"/>
      <c r="U432" s="111"/>
      <c r="V432" s="72"/>
      <c r="W432" s="72"/>
      <c r="X432" s="72"/>
      <c r="Y432" s="72"/>
      <c r="Z432" s="72"/>
    </row>
    <row r="433" spans="2:26" s="71" customFormat="1" ht="12.75">
      <c r="B433" s="68" t="s">
        <v>125</v>
      </c>
      <c r="C433" s="146">
        <v>14049020</v>
      </c>
      <c r="D433" s="68" t="s">
        <v>61</v>
      </c>
      <c r="E433" s="163">
        <v>7</v>
      </c>
      <c r="F433" s="163">
        <v>8.23</v>
      </c>
      <c r="G433" s="70">
        <f t="shared" si="50"/>
        <v>0.17571428571428577</v>
      </c>
      <c r="H433" s="69">
        <v>29.6</v>
      </c>
      <c r="I433" s="69">
        <v>24.63</v>
      </c>
      <c r="J433" s="70">
        <f t="shared" si="51"/>
        <v>-0.16790540540540547</v>
      </c>
      <c r="K433" s="68"/>
      <c r="L433" s="145">
        <f t="shared" si="52"/>
        <v>0.01070076777900199</v>
      </c>
      <c r="M433" s="86">
        <v>0.0020001068672609547</v>
      </c>
      <c r="N433" s="72"/>
      <c r="O433" s="72"/>
      <c r="P433" s="72"/>
      <c r="Q433" s="72"/>
      <c r="R433" s="111"/>
      <c r="S433" s="111"/>
      <c r="T433" s="111"/>
      <c r="U433" s="111"/>
      <c r="V433" s="72"/>
      <c r="W433" s="72"/>
      <c r="X433" s="72"/>
      <c r="Y433" s="72"/>
      <c r="Z433" s="72"/>
    </row>
    <row r="434" spans="2:26" s="71" customFormat="1" ht="12.75">
      <c r="B434" s="68" t="s">
        <v>205</v>
      </c>
      <c r="C434" s="146" t="s">
        <v>408</v>
      </c>
      <c r="D434" s="68" t="s">
        <v>61</v>
      </c>
      <c r="E434" s="163">
        <v>0.53</v>
      </c>
      <c r="F434" s="163">
        <v>1.235</v>
      </c>
      <c r="G434" s="70">
        <f t="shared" si="50"/>
        <v>1.330188679245283</v>
      </c>
      <c r="H434" s="69">
        <v>4.913</v>
      </c>
      <c r="I434" s="69">
        <v>9.049</v>
      </c>
      <c r="J434" s="70">
        <f t="shared" si="51"/>
        <v>0.8418481579483003</v>
      </c>
      <c r="K434" s="68"/>
      <c r="L434" s="145">
        <f t="shared" si="52"/>
        <v>0.003931435145440074</v>
      </c>
      <c r="M434" s="86">
        <v>0.011654729445160692</v>
      </c>
      <c r="N434" s="72"/>
      <c r="O434" s="72"/>
      <c r="P434" s="72"/>
      <c r="Q434" s="72"/>
      <c r="R434" s="111"/>
      <c r="S434" s="111"/>
      <c r="T434" s="111"/>
      <c r="U434" s="111"/>
      <c r="V434" s="72"/>
      <c r="W434" s="72"/>
      <c r="X434" s="72"/>
      <c r="Y434" s="72"/>
      <c r="Z434" s="72"/>
    </row>
    <row r="435" spans="2:26" s="71" customFormat="1" ht="12.75">
      <c r="B435" s="68" t="s">
        <v>175</v>
      </c>
      <c r="C435" s="146"/>
      <c r="D435" s="68"/>
      <c r="E435" s="69"/>
      <c r="F435" s="69"/>
      <c r="G435" s="70"/>
      <c r="H435" s="69">
        <f>+H436-SUM(H421:H434)</f>
        <v>428.7930000000001</v>
      </c>
      <c r="I435" s="69">
        <f>+I436-SUM(I421:I434)</f>
        <v>26.544999999999618</v>
      </c>
      <c r="J435" s="70">
        <f t="shared" si="51"/>
        <v>-0.9380936722381205</v>
      </c>
      <c r="K435" s="68"/>
      <c r="L435" s="145">
        <f t="shared" si="52"/>
        <v>0.011532760076882004</v>
      </c>
      <c r="M435" s="86"/>
      <c r="N435" s="72"/>
      <c r="O435" s="72"/>
      <c r="P435" s="72"/>
      <c r="Q435" s="72"/>
      <c r="R435" s="111"/>
      <c r="S435" s="111"/>
      <c r="T435" s="111"/>
      <c r="U435" s="111"/>
      <c r="V435" s="72"/>
      <c r="W435" s="72"/>
      <c r="X435" s="72"/>
      <c r="Y435" s="72"/>
      <c r="Z435" s="72"/>
    </row>
    <row r="436" spans="2:26" s="73" customFormat="1" ht="12.75">
      <c r="B436" s="84" t="s">
        <v>178</v>
      </c>
      <c r="C436" s="84"/>
      <c r="D436" s="84"/>
      <c r="E436" s="113"/>
      <c r="F436" s="85"/>
      <c r="G436" s="85"/>
      <c r="H436" s="85">
        <f>+'Exportacion_regional '!C20</f>
        <v>2827.77</v>
      </c>
      <c r="I436" s="85">
        <f>+'Exportacion_regional '!D20</f>
        <v>2301.704</v>
      </c>
      <c r="J436" s="114">
        <f>+(I436-H436)/H436</f>
        <v>-0.1860356393907566</v>
      </c>
      <c r="K436" s="85"/>
      <c r="L436" s="114">
        <f>SUM(L421:L435)</f>
        <v>0.9999999999999999</v>
      </c>
      <c r="M436" s="115"/>
      <c r="N436" s="72"/>
      <c r="O436" s="72"/>
      <c r="P436" s="72"/>
      <c r="Q436" s="72"/>
      <c r="R436" s="72"/>
      <c r="S436" s="72"/>
      <c r="T436" s="111"/>
      <c r="U436" s="72"/>
      <c r="V436" s="72"/>
      <c r="W436" s="72"/>
      <c r="X436" s="72"/>
      <c r="Y436" s="72"/>
      <c r="Z436" s="72"/>
    </row>
    <row r="437" spans="2:26" s="73" customFormat="1" ht="12.75">
      <c r="B437" s="35"/>
      <c r="C437" s="35"/>
      <c r="D437" s="35"/>
      <c r="E437" s="119"/>
      <c r="F437" s="120"/>
      <c r="G437" s="120"/>
      <c r="H437" s="121"/>
      <c r="I437" s="119"/>
      <c r="J437" s="120"/>
      <c r="K437" s="120"/>
      <c r="L437" s="120"/>
      <c r="M437" s="112"/>
      <c r="N437" s="72"/>
      <c r="O437" s="72"/>
      <c r="P437" s="72"/>
      <c r="Q437" s="72"/>
      <c r="R437" s="72"/>
      <c r="S437" s="72"/>
      <c r="T437" s="111"/>
      <c r="U437" s="111"/>
      <c r="V437" s="72"/>
      <c r="W437" s="72"/>
      <c r="X437" s="72"/>
      <c r="Y437" s="72"/>
      <c r="Z437" s="72"/>
    </row>
    <row r="438" spans="2:20" s="72" customFormat="1" ht="21" customHeight="1">
      <c r="B438" s="249" t="s">
        <v>234</v>
      </c>
      <c r="C438" s="249"/>
      <c r="D438" s="249"/>
      <c r="E438" s="249"/>
      <c r="F438" s="249"/>
      <c r="G438" s="249"/>
      <c r="H438" s="249"/>
      <c r="I438" s="249"/>
      <c r="J438" s="249"/>
      <c r="K438" s="249"/>
      <c r="L438" s="249"/>
      <c r="M438" s="249"/>
      <c r="R438" s="111"/>
      <c r="T438" s="111"/>
    </row>
    <row r="439" spans="13:26" ht="12.75">
      <c r="M439" s="112"/>
      <c r="N439" s="72"/>
      <c r="O439" s="72"/>
      <c r="P439" s="72"/>
      <c r="Q439" s="72"/>
      <c r="R439" s="111"/>
      <c r="S439" s="111"/>
      <c r="T439" s="111"/>
      <c r="U439" s="111"/>
      <c r="V439" s="72"/>
      <c r="W439" s="72"/>
      <c r="X439" s="72"/>
      <c r="Y439" s="72"/>
      <c r="Z439" s="72"/>
    </row>
    <row r="440" spans="2:26" s="97" customFormat="1" ht="15.75" customHeight="1">
      <c r="B440" s="247" t="s">
        <v>196</v>
      </c>
      <c r="C440" s="247"/>
      <c r="D440" s="247"/>
      <c r="E440" s="247"/>
      <c r="F440" s="247"/>
      <c r="G440" s="247"/>
      <c r="H440" s="247"/>
      <c r="I440" s="247"/>
      <c r="J440" s="247"/>
      <c r="K440" s="247"/>
      <c r="L440" s="247"/>
      <c r="M440" s="247"/>
      <c r="N440" s="72"/>
      <c r="O440" s="72"/>
      <c r="P440" s="72"/>
      <c r="Q440" s="72"/>
      <c r="R440" s="111"/>
      <c r="S440" s="111"/>
      <c r="T440" s="111"/>
      <c r="U440" s="111"/>
      <c r="V440" s="72"/>
      <c r="W440" s="72"/>
      <c r="X440" s="72"/>
      <c r="Y440" s="72"/>
      <c r="Z440" s="72"/>
    </row>
    <row r="441" spans="2:26" s="97" customFormat="1" ht="15.75" customHeight="1">
      <c r="B441" s="244" t="s">
        <v>52</v>
      </c>
      <c r="C441" s="244"/>
      <c r="D441" s="244"/>
      <c r="E441" s="244"/>
      <c r="F441" s="244"/>
      <c r="G441" s="244"/>
      <c r="H441" s="244"/>
      <c r="I441" s="244"/>
      <c r="J441" s="244"/>
      <c r="K441" s="244"/>
      <c r="L441" s="244"/>
      <c r="M441" s="244"/>
      <c r="N441" s="72"/>
      <c r="O441" s="142"/>
      <c r="P441" s="72"/>
      <c r="Q441" s="72"/>
      <c r="R441" s="72"/>
      <c r="S441" s="72"/>
      <c r="T441" s="111"/>
      <c r="U441" s="72"/>
      <c r="V441" s="72"/>
      <c r="W441" s="72"/>
      <c r="X441" s="72"/>
      <c r="Y441" s="72"/>
      <c r="Z441" s="72"/>
    </row>
    <row r="442" spans="2:26" s="98" customFormat="1" ht="15.75" customHeight="1">
      <c r="B442" s="244" t="s">
        <v>47</v>
      </c>
      <c r="C442" s="244"/>
      <c r="D442" s="244"/>
      <c r="E442" s="244"/>
      <c r="F442" s="244"/>
      <c r="G442" s="244"/>
      <c r="H442" s="244"/>
      <c r="I442" s="244"/>
      <c r="J442" s="244"/>
      <c r="K442" s="244"/>
      <c r="L442" s="244"/>
      <c r="M442" s="244"/>
      <c r="N442" s="72"/>
      <c r="O442" s="72"/>
      <c r="P442" s="72"/>
      <c r="Q442" s="72"/>
      <c r="R442" s="111"/>
      <c r="S442" s="72"/>
      <c r="T442" s="111"/>
      <c r="U442" s="72"/>
      <c r="V442" s="72"/>
      <c r="W442" s="72"/>
      <c r="X442" s="72"/>
      <c r="Y442" s="72"/>
      <c r="Z442" s="72"/>
    </row>
    <row r="443" spans="2:26" s="98" customFormat="1" ht="15.75" customHeight="1">
      <c r="B443" s="99"/>
      <c r="C443" s="99"/>
      <c r="D443" s="99"/>
      <c r="E443" s="99"/>
      <c r="F443" s="99"/>
      <c r="G443" s="99"/>
      <c r="H443" s="99"/>
      <c r="I443" s="99"/>
      <c r="J443" s="99"/>
      <c r="K443" s="99"/>
      <c r="L443" s="99"/>
      <c r="M443" s="99"/>
      <c r="N443" s="72"/>
      <c r="O443" s="72"/>
      <c r="P443" s="72"/>
      <c r="Q443" s="72"/>
      <c r="R443" s="111"/>
      <c r="S443" s="111"/>
      <c r="T443" s="111"/>
      <c r="U443" s="111"/>
      <c r="V443" s="72"/>
      <c r="W443" s="72"/>
      <c r="X443" s="72"/>
      <c r="Y443" s="72"/>
      <c r="Z443" s="72"/>
    </row>
    <row r="444" spans="2:20" s="72" customFormat="1" ht="30.75" customHeight="1">
      <c r="B444" s="100" t="s">
        <v>255</v>
      </c>
      <c r="C444" s="100" t="s">
        <v>199</v>
      </c>
      <c r="D444" s="100" t="s">
        <v>59</v>
      </c>
      <c r="E444" s="245" t="s">
        <v>189</v>
      </c>
      <c r="F444" s="245"/>
      <c r="G444" s="245"/>
      <c r="H444" s="245" t="s">
        <v>190</v>
      </c>
      <c r="I444" s="245"/>
      <c r="J444" s="245"/>
      <c r="K444" s="245"/>
      <c r="L444" s="245"/>
      <c r="M444" s="245"/>
      <c r="R444" s="111"/>
      <c r="T444" s="111"/>
    </row>
    <row r="445" spans="2:21" s="72" customFormat="1" ht="15.75" customHeight="1">
      <c r="B445" s="102"/>
      <c r="C445" s="102"/>
      <c r="D445" s="102"/>
      <c r="E445" s="246" t="str">
        <f>+E419</f>
        <v>ene-nov</v>
      </c>
      <c r="F445" s="246"/>
      <c r="G445" s="102" t="s">
        <v>141</v>
      </c>
      <c r="H445" s="246" t="str">
        <f>+E445</f>
        <v>ene-nov</v>
      </c>
      <c r="I445" s="246"/>
      <c r="J445" s="102" t="s">
        <v>141</v>
      </c>
      <c r="K445" s="103"/>
      <c r="L445" s="143" t="s">
        <v>248</v>
      </c>
      <c r="M445" s="104" t="s">
        <v>191</v>
      </c>
      <c r="R445" s="111"/>
      <c r="S445" s="111"/>
      <c r="T445" s="111"/>
      <c r="U445" s="111"/>
    </row>
    <row r="446" spans="2:20" s="72" customFormat="1" ht="15.75">
      <c r="B446" s="105"/>
      <c r="C446" s="105"/>
      <c r="D446" s="105"/>
      <c r="E446" s="106">
        <f aca="true" t="shared" si="53" ref="E446:J446">+E420</f>
        <v>2009</v>
      </c>
      <c r="F446" s="106">
        <f t="shared" si="53"/>
        <v>2010</v>
      </c>
      <c r="G446" s="107" t="str">
        <f t="shared" si="53"/>
        <v>10/09</v>
      </c>
      <c r="H446" s="106">
        <f t="shared" si="53"/>
        <v>2009</v>
      </c>
      <c r="I446" s="106">
        <f t="shared" si="53"/>
        <v>2010</v>
      </c>
      <c r="J446" s="107" t="str">
        <f t="shared" si="53"/>
        <v>10/09</v>
      </c>
      <c r="K446" s="105"/>
      <c r="L446" s="106">
        <v>2010</v>
      </c>
      <c r="M446" s="117" t="str">
        <f>+M420</f>
        <v>ene-nov</v>
      </c>
      <c r="R446" s="111"/>
      <c r="T446" s="111"/>
    </row>
    <row r="447" spans="1:26" s="71" customFormat="1" ht="12.75">
      <c r="A447" s="71">
        <v>1</v>
      </c>
      <c r="B447" s="68" t="s">
        <v>130</v>
      </c>
      <c r="C447" s="146" t="s">
        <v>415</v>
      </c>
      <c r="D447" s="68" t="s">
        <v>61</v>
      </c>
      <c r="E447" s="69">
        <v>4032.367</v>
      </c>
      <c r="F447" s="69">
        <v>4499.835</v>
      </c>
      <c r="G447" s="70">
        <f aca="true" t="shared" si="54" ref="G447:G466">+(F447-E447)/E447</f>
        <v>0.11592893206397131</v>
      </c>
      <c r="H447" s="69">
        <v>18304.483</v>
      </c>
      <c r="I447" s="69">
        <v>21209.793</v>
      </c>
      <c r="J447" s="70">
        <f aca="true" t="shared" si="55" ref="J447:J467">+(I447-H447)/H447</f>
        <v>0.15872122692566631</v>
      </c>
      <c r="K447" s="68"/>
      <c r="L447" s="145">
        <f aca="true" t="shared" si="56" ref="L447:L467">+I447/$I$468</f>
        <v>0.3565489477139316</v>
      </c>
      <c r="M447" s="86">
        <v>0.9243611146727133</v>
      </c>
      <c r="N447" s="72"/>
      <c r="O447" s="72"/>
      <c r="P447" s="72"/>
      <c r="Q447" s="72"/>
      <c r="R447" s="111"/>
      <c r="S447" s="111"/>
      <c r="T447" s="111"/>
      <c r="U447" s="111"/>
      <c r="V447" s="72"/>
      <c r="W447" s="72"/>
      <c r="X447" s="72"/>
      <c r="Y447" s="72"/>
      <c r="Z447" s="72"/>
    </row>
    <row r="448" spans="1:26" s="71" customFormat="1" ht="12.75">
      <c r="A448" s="71">
        <v>2</v>
      </c>
      <c r="B448" s="68" t="s">
        <v>136</v>
      </c>
      <c r="C448" s="92">
        <v>51052910</v>
      </c>
      <c r="D448" s="68" t="s">
        <v>61</v>
      </c>
      <c r="E448" s="69">
        <v>1859.586</v>
      </c>
      <c r="F448" s="69">
        <v>1924.512</v>
      </c>
      <c r="G448" s="70">
        <f t="shared" si="54"/>
        <v>0.03491422284314892</v>
      </c>
      <c r="H448" s="69">
        <v>5891.63</v>
      </c>
      <c r="I448" s="69">
        <v>9103.71</v>
      </c>
      <c r="J448" s="70">
        <f t="shared" si="55"/>
        <v>0.5451937748976088</v>
      </c>
      <c r="K448" s="68"/>
      <c r="L448" s="145">
        <f t="shared" si="56"/>
        <v>0.15303865628451893</v>
      </c>
      <c r="M448" s="86">
        <v>0.9394540549610513</v>
      </c>
      <c r="N448" s="72"/>
      <c r="O448" s="72"/>
      <c r="P448" s="72"/>
      <c r="Q448" s="72"/>
      <c r="R448" s="72"/>
      <c r="S448" s="72"/>
      <c r="T448" s="111"/>
      <c r="U448" s="111"/>
      <c r="V448" s="72"/>
      <c r="W448" s="72"/>
      <c r="X448" s="72"/>
      <c r="Y448" s="72"/>
      <c r="Z448" s="72"/>
    </row>
    <row r="449" spans="1:26" s="71" customFormat="1" ht="12.75">
      <c r="A449" s="71">
        <v>3</v>
      </c>
      <c r="B449" s="68" t="s">
        <v>134</v>
      </c>
      <c r="C449" s="146">
        <v>51011100</v>
      </c>
      <c r="D449" s="68" t="s">
        <v>61</v>
      </c>
      <c r="E449" s="69">
        <v>3076.274</v>
      </c>
      <c r="F449" s="69">
        <v>2914.649</v>
      </c>
      <c r="G449" s="70">
        <f t="shared" si="54"/>
        <v>-0.052539208145958395</v>
      </c>
      <c r="H449" s="69">
        <v>6082.777</v>
      </c>
      <c r="I449" s="69">
        <v>8170.587</v>
      </c>
      <c r="J449" s="70">
        <f t="shared" si="55"/>
        <v>0.34323303320177617</v>
      </c>
      <c r="K449" s="68"/>
      <c r="L449" s="145">
        <f t="shared" si="56"/>
        <v>0.13735231631233408</v>
      </c>
      <c r="M449" s="86">
        <v>0.8840188874323401</v>
      </c>
      <c r="N449" s="72"/>
      <c r="O449" s="72"/>
      <c r="P449" s="72"/>
      <c r="Q449" s="72"/>
      <c r="R449" s="111"/>
      <c r="S449" s="72"/>
      <c r="T449" s="111"/>
      <c r="U449" s="72"/>
      <c r="V449" s="72"/>
      <c r="W449" s="72"/>
      <c r="X449" s="72"/>
      <c r="Y449" s="72"/>
      <c r="Z449" s="72"/>
    </row>
    <row r="450" spans="1:26" s="71" customFormat="1" ht="12.75">
      <c r="A450" s="71">
        <v>4</v>
      </c>
      <c r="B450" s="68" t="s">
        <v>265</v>
      </c>
      <c r="C450" s="146" t="s">
        <v>413</v>
      </c>
      <c r="D450" s="68" t="s">
        <v>61</v>
      </c>
      <c r="E450" s="69">
        <v>563.918</v>
      </c>
      <c r="F450" s="69">
        <v>844.308</v>
      </c>
      <c r="G450" s="70">
        <f t="shared" si="54"/>
        <v>0.49721768058476584</v>
      </c>
      <c r="H450" s="69">
        <v>2167.923</v>
      </c>
      <c r="I450" s="69">
        <v>3540.772</v>
      </c>
      <c r="J450" s="70">
        <f t="shared" si="55"/>
        <v>0.633255424662223</v>
      </c>
      <c r="K450" s="68"/>
      <c r="L450" s="145">
        <f t="shared" si="56"/>
        <v>0.05952243525879545</v>
      </c>
      <c r="M450" s="86">
        <v>0.8394029400671329</v>
      </c>
      <c r="N450" s="72"/>
      <c r="O450" s="72"/>
      <c r="P450" s="72"/>
      <c r="Q450" s="72"/>
      <c r="R450" s="111"/>
      <c r="S450" s="72"/>
      <c r="T450" s="111"/>
      <c r="U450" s="72"/>
      <c r="V450" s="72"/>
      <c r="W450" s="72"/>
      <c r="X450" s="72"/>
      <c r="Y450" s="72"/>
      <c r="Z450" s="72"/>
    </row>
    <row r="451" spans="1:26" s="71" customFormat="1" ht="12.75">
      <c r="A451" s="71">
        <v>5</v>
      </c>
      <c r="B451" s="68" t="s">
        <v>131</v>
      </c>
      <c r="C451" s="146" t="s">
        <v>417</v>
      </c>
      <c r="D451" s="68" t="s">
        <v>61</v>
      </c>
      <c r="E451" s="69">
        <v>658.049</v>
      </c>
      <c r="F451" s="69">
        <v>567.598</v>
      </c>
      <c r="G451" s="70">
        <f t="shared" si="54"/>
        <v>-0.13745328995257197</v>
      </c>
      <c r="H451" s="69">
        <v>3522.006</v>
      </c>
      <c r="I451" s="69">
        <v>3518.883</v>
      </c>
      <c r="J451" s="70">
        <f t="shared" si="55"/>
        <v>-0.0008867105848201415</v>
      </c>
      <c r="K451" s="68"/>
      <c r="L451" s="145">
        <f t="shared" si="56"/>
        <v>0.05915446844664833</v>
      </c>
      <c r="M451" s="86">
        <v>0.9450080485458638</v>
      </c>
      <c r="N451" s="72"/>
      <c r="O451" s="72"/>
      <c r="P451" s="72"/>
      <c r="Q451" s="72"/>
      <c r="R451" s="72"/>
      <c r="S451" s="72"/>
      <c r="T451" s="111"/>
      <c r="U451" s="111"/>
      <c r="V451" s="72"/>
      <c r="W451" s="72"/>
      <c r="X451" s="72"/>
      <c r="Y451" s="72"/>
      <c r="Z451" s="72"/>
    </row>
    <row r="452" spans="1:26" s="71" customFormat="1" ht="12.75">
      <c r="A452" s="71">
        <v>6</v>
      </c>
      <c r="B452" s="68" t="s">
        <v>206</v>
      </c>
      <c r="C452" s="91">
        <v>41021000</v>
      </c>
      <c r="D452" s="68" t="s">
        <v>61</v>
      </c>
      <c r="E452" s="69">
        <v>1405.852</v>
      </c>
      <c r="F452" s="69">
        <v>2179.387</v>
      </c>
      <c r="G452" s="70">
        <f t="shared" si="54"/>
        <v>0.5502250592523253</v>
      </c>
      <c r="H452" s="69">
        <v>1353.552</v>
      </c>
      <c r="I452" s="69">
        <v>2703.24</v>
      </c>
      <c r="J452" s="70">
        <f t="shared" si="55"/>
        <v>0.9971452888400297</v>
      </c>
      <c r="K452" s="68"/>
      <c r="L452" s="145">
        <f t="shared" si="56"/>
        <v>0.0454430355552366</v>
      </c>
      <c r="M452" s="86">
        <v>0.9999996300736782</v>
      </c>
      <c r="N452" s="72"/>
      <c r="O452" s="72"/>
      <c r="P452" s="72"/>
      <c r="Q452" s="72"/>
      <c r="R452" s="111"/>
      <c r="S452" s="72"/>
      <c r="T452" s="111"/>
      <c r="U452" s="72"/>
      <c r="V452" s="72"/>
      <c r="W452" s="72"/>
      <c r="X452" s="72"/>
      <c r="Y452" s="72"/>
      <c r="Z452" s="72"/>
    </row>
    <row r="453" spans="1:26" s="71" customFormat="1" ht="12.75">
      <c r="A453" s="71">
        <v>7</v>
      </c>
      <c r="B453" s="68" t="s">
        <v>133</v>
      </c>
      <c r="C453" s="92">
        <v>44079920</v>
      </c>
      <c r="D453" s="68" t="s">
        <v>83</v>
      </c>
      <c r="E453" s="69">
        <v>2.656</v>
      </c>
      <c r="F453" s="69">
        <v>64.896</v>
      </c>
      <c r="G453" s="70">
        <f t="shared" si="54"/>
        <v>23.433734939759034</v>
      </c>
      <c r="H453" s="69">
        <v>1427.706</v>
      </c>
      <c r="I453" s="69">
        <v>2149.793</v>
      </c>
      <c r="J453" s="70">
        <f t="shared" si="55"/>
        <v>0.5057672938266004</v>
      </c>
      <c r="K453" s="68"/>
      <c r="L453" s="145">
        <f t="shared" si="56"/>
        <v>0.03613926981525827</v>
      </c>
      <c r="M453" s="86">
        <v>0.9331962487975802</v>
      </c>
      <c r="N453" s="72"/>
      <c r="O453" s="72"/>
      <c r="P453" s="72"/>
      <c r="Q453" s="72"/>
      <c r="R453" s="72"/>
      <c r="S453" s="72"/>
      <c r="T453" s="111"/>
      <c r="U453" s="72"/>
      <c r="V453" s="72"/>
      <c r="W453" s="72"/>
      <c r="X453" s="72"/>
      <c r="Y453" s="72"/>
      <c r="Z453" s="72"/>
    </row>
    <row r="454" spans="1:26" s="71" customFormat="1" ht="12.75">
      <c r="A454" s="71">
        <v>8</v>
      </c>
      <c r="B454" s="68" t="s">
        <v>135</v>
      </c>
      <c r="C454" s="146" t="s">
        <v>419</v>
      </c>
      <c r="D454" s="68" t="s">
        <v>61</v>
      </c>
      <c r="E454" s="69">
        <v>509.329</v>
      </c>
      <c r="F454" s="69">
        <v>361.758</v>
      </c>
      <c r="G454" s="70">
        <f t="shared" si="54"/>
        <v>-0.28973610377575204</v>
      </c>
      <c r="H454" s="69">
        <v>1664.691</v>
      </c>
      <c r="I454" s="69">
        <v>1875.93</v>
      </c>
      <c r="J454" s="70">
        <f t="shared" si="55"/>
        <v>0.12689381993414997</v>
      </c>
      <c r="K454" s="68"/>
      <c r="L454" s="145">
        <f t="shared" si="56"/>
        <v>0.03153547361282572</v>
      </c>
      <c r="M454" s="86">
        <v>0.09876479381764075</v>
      </c>
      <c r="N454" s="72"/>
      <c r="O454" s="72"/>
      <c r="P454" s="72"/>
      <c r="Q454" s="72"/>
      <c r="R454" s="72"/>
      <c r="S454" s="111"/>
      <c r="T454" s="111"/>
      <c r="U454" s="111"/>
      <c r="V454" s="72"/>
      <c r="W454" s="72"/>
      <c r="X454" s="72"/>
      <c r="Y454" s="72"/>
      <c r="Z454" s="72"/>
    </row>
    <row r="455" spans="1:26" s="71" customFormat="1" ht="12.75">
      <c r="A455" s="71">
        <v>9</v>
      </c>
      <c r="B455" s="68" t="s">
        <v>122</v>
      </c>
      <c r="C455" s="146" t="s">
        <v>420</v>
      </c>
      <c r="D455" s="68" t="s">
        <v>61</v>
      </c>
      <c r="E455" s="69">
        <v>81.617</v>
      </c>
      <c r="F455" s="69">
        <v>293.619</v>
      </c>
      <c r="G455" s="70">
        <f t="shared" si="54"/>
        <v>2.5975225749537474</v>
      </c>
      <c r="H455" s="69">
        <v>260.388</v>
      </c>
      <c r="I455" s="69">
        <v>1280.662</v>
      </c>
      <c r="J455" s="70">
        <f t="shared" si="55"/>
        <v>3.9182834846459906</v>
      </c>
      <c r="K455" s="68"/>
      <c r="L455" s="145">
        <f t="shared" si="56"/>
        <v>0.021528672555984826</v>
      </c>
      <c r="M455" s="86">
        <v>0.09142557960447323</v>
      </c>
      <c r="N455" s="72"/>
      <c r="O455" s="72"/>
      <c r="P455" s="72"/>
      <c r="Q455" s="72"/>
      <c r="R455" s="72"/>
      <c r="S455" s="111"/>
      <c r="T455" s="111"/>
      <c r="U455" s="111"/>
      <c r="V455" s="72"/>
      <c r="W455" s="72"/>
      <c r="X455" s="72"/>
      <c r="Y455" s="72"/>
      <c r="Z455" s="72"/>
    </row>
    <row r="456" spans="1:26" s="71" customFormat="1" ht="12.75">
      <c r="A456" s="71">
        <v>10</v>
      </c>
      <c r="B456" s="68" t="s">
        <v>304</v>
      </c>
      <c r="C456" s="146" t="s">
        <v>421</v>
      </c>
      <c r="D456" s="68" t="s">
        <v>61</v>
      </c>
      <c r="E456" s="69">
        <v>110.011</v>
      </c>
      <c r="F456" s="69">
        <v>327.738</v>
      </c>
      <c r="G456" s="70">
        <f t="shared" si="54"/>
        <v>1.9791384497913846</v>
      </c>
      <c r="H456" s="69">
        <v>276.591</v>
      </c>
      <c r="I456" s="69">
        <v>945.482</v>
      </c>
      <c r="J456" s="70">
        <f t="shared" si="55"/>
        <v>2.4183397145966423</v>
      </c>
      <c r="K456" s="68"/>
      <c r="L456" s="145">
        <f t="shared" si="56"/>
        <v>0.015894101945382655</v>
      </c>
      <c r="M456" s="86">
        <v>0.44986299258080675</v>
      </c>
      <c r="N456" s="72"/>
      <c r="O456" s="72"/>
      <c r="P456" s="72"/>
      <c r="Q456" s="72"/>
      <c r="R456" s="111"/>
      <c r="S456" s="72"/>
      <c r="T456" s="111"/>
      <c r="U456" s="72"/>
      <c r="V456" s="72"/>
      <c r="W456" s="72"/>
      <c r="X456" s="72"/>
      <c r="Y456" s="72"/>
      <c r="Z456" s="72"/>
    </row>
    <row r="457" spans="1:26" s="71" customFormat="1" ht="12.75">
      <c r="A457" s="71">
        <v>11</v>
      </c>
      <c r="B457" s="68" t="s">
        <v>254</v>
      </c>
      <c r="C457" s="91">
        <v>44190000</v>
      </c>
      <c r="D457" s="68" t="s">
        <v>61</v>
      </c>
      <c r="E457" s="69">
        <v>22.834</v>
      </c>
      <c r="F457" s="69">
        <v>196.436</v>
      </c>
      <c r="G457" s="70">
        <f t="shared" si="54"/>
        <v>7.602785320136639</v>
      </c>
      <c r="H457" s="69">
        <v>96.728</v>
      </c>
      <c r="I457" s="69">
        <v>791.771</v>
      </c>
      <c r="J457" s="70">
        <f t="shared" si="55"/>
        <v>7.185540898188736</v>
      </c>
      <c r="K457" s="68"/>
      <c r="L457" s="145">
        <f t="shared" si="56"/>
        <v>0.01331013069672143</v>
      </c>
      <c r="M457" s="86">
        <v>0.8551874233808034</v>
      </c>
      <c r="N457" s="72"/>
      <c r="O457" s="72"/>
      <c r="P457" s="72"/>
      <c r="Q457" s="72"/>
      <c r="R457" s="111"/>
      <c r="S457" s="111"/>
      <c r="T457" s="111"/>
      <c r="U457" s="111"/>
      <c r="V457" s="72"/>
      <c r="W457" s="72"/>
      <c r="X457" s="72"/>
      <c r="Y457" s="72"/>
      <c r="Z457" s="72"/>
    </row>
    <row r="458" spans="1:26" s="71" customFormat="1" ht="12.75">
      <c r="A458" s="71">
        <v>12</v>
      </c>
      <c r="B458" s="68" t="s">
        <v>137</v>
      </c>
      <c r="C458" s="146">
        <v>15050000</v>
      </c>
      <c r="D458" s="68" t="s">
        <v>61</v>
      </c>
      <c r="E458" s="69">
        <v>205.601</v>
      </c>
      <c r="F458" s="69">
        <v>232.516</v>
      </c>
      <c r="G458" s="70">
        <f t="shared" si="54"/>
        <v>0.13090889635750796</v>
      </c>
      <c r="H458" s="69">
        <v>656.511</v>
      </c>
      <c r="I458" s="69">
        <v>743.492</v>
      </c>
      <c r="J458" s="70">
        <f t="shared" si="55"/>
        <v>0.13248978311102175</v>
      </c>
      <c r="K458" s="68"/>
      <c r="L458" s="145">
        <f t="shared" si="56"/>
        <v>0.012498532646392465</v>
      </c>
      <c r="M458" s="86">
        <v>0.9868319235266713</v>
      </c>
      <c r="N458" s="72"/>
      <c r="O458" s="72"/>
      <c r="P458" s="72"/>
      <c r="Q458" s="72"/>
      <c r="R458" s="72"/>
      <c r="S458" s="72"/>
      <c r="T458" s="111"/>
      <c r="U458" s="72"/>
      <c r="V458" s="72"/>
      <c r="W458" s="72"/>
      <c r="X458" s="72"/>
      <c r="Y458" s="72"/>
      <c r="Z458" s="72"/>
    </row>
    <row r="459" spans="1:26" s="71" customFormat="1" ht="12.75">
      <c r="A459" s="71">
        <v>13</v>
      </c>
      <c r="B459" s="68" t="s">
        <v>266</v>
      </c>
      <c r="C459" s="146">
        <v>23011000</v>
      </c>
      <c r="D459" s="68" t="s">
        <v>61</v>
      </c>
      <c r="E459" s="69">
        <v>328</v>
      </c>
      <c r="F459" s="69">
        <v>443.5</v>
      </c>
      <c r="G459" s="70">
        <f t="shared" si="54"/>
        <v>0.3521341463414634</v>
      </c>
      <c r="H459" s="69">
        <v>426.234</v>
      </c>
      <c r="I459" s="69">
        <v>512.676</v>
      </c>
      <c r="J459" s="70">
        <f t="shared" si="55"/>
        <v>0.20280409352609147</v>
      </c>
      <c r="K459" s="68"/>
      <c r="L459" s="145">
        <f t="shared" si="56"/>
        <v>0.00861838153338826</v>
      </c>
      <c r="M459" s="86">
        <v>0.15434739936391564</v>
      </c>
      <c r="N459" s="72"/>
      <c r="O459" s="72"/>
      <c r="P459" s="72"/>
      <c r="Q459" s="72"/>
      <c r="R459" s="111"/>
      <c r="S459" s="72"/>
      <c r="T459" s="111"/>
      <c r="U459" s="111"/>
      <c r="V459" s="72"/>
      <c r="W459" s="72"/>
      <c r="X459" s="72"/>
      <c r="Y459" s="72"/>
      <c r="Z459" s="72"/>
    </row>
    <row r="460" spans="1:26" s="71" customFormat="1" ht="12.75">
      <c r="A460" s="71">
        <v>14</v>
      </c>
      <c r="B460" s="68" t="s">
        <v>138</v>
      </c>
      <c r="C460" s="146">
        <v>22030000</v>
      </c>
      <c r="D460" s="68" t="s">
        <v>81</v>
      </c>
      <c r="E460" s="69">
        <v>353.578</v>
      </c>
      <c r="F460" s="69">
        <v>349.792</v>
      </c>
      <c r="G460" s="70">
        <f t="shared" si="54"/>
        <v>-0.010707679776456685</v>
      </c>
      <c r="H460" s="69">
        <v>400.228</v>
      </c>
      <c r="I460" s="69">
        <v>334.607</v>
      </c>
      <c r="J460" s="70">
        <f t="shared" si="55"/>
        <v>-0.16395904334529313</v>
      </c>
      <c r="K460" s="68"/>
      <c r="L460" s="145">
        <f t="shared" si="56"/>
        <v>0.0056249381475677535</v>
      </c>
      <c r="M460" s="86">
        <v>0.28834841687449264</v>
      </c>
      <c r="N460" s="72"/>
      <c r="O460" s="72"/>
      <c r="P460" s="72"/>
      <c r="Q460" s="72"/>
      <c r="R460" s="72"/>
      <c r="S460" s="72"/>
      <c r="T460" s="111"/>
      <c r="U460" s="111"/>
      <c r="V460" s="72"/>
      <c r="W460" s="72"/>
      <c r="X460" s="72"/>
      <c r="Y460" s="72"/>
      <c r="Z460" s="72"/>
    </row>
    <row r="461" spans="1:26" s="71" customFormat="1" ht="12.75">
      <c r="A461" s="71">
        <v>15</v>
      </c>
      <c r="B461" s="68" t="s">
        <v>322</v>
      </c>
      <c r="C461" s="146" t="s">
        <v>414</v>
      </c>
      <c r="D461" s="68" t="s">
        <v>61</v>
      </c>
      <c r="E461" s="69">
        <v>67.334</v>
      </c>
      <c r="F461" s="69">
        <v>35.261</v>
      </c>
      <c r="G461" s="70">
        <f t="shared" si="54"/>
        <v>-0.47632696705973204</v>
      </c>
      <c r="H461" s="69">
        <v>488.907</v>
      </c>
      <c r="I461" s="69">
        <v>325.366</v>
      </c>
      <c r="J461" s="70">
        <f t="shared" si="55"/>
        <v>-0.3345032899917571</v>
      </c>
      <c r="K461" s="68"/>
      <c r="L461" s="145">
        <f t="shared" si="56"/>
        <v>0.005469591566588654</v>
      </c>
      <c r="M461" s="86">
        <v>0.5604839890509881</v>
      </c>
      <c r="N461" s="72"/>
      <c r="O461" s="72"/>
      <c r="P461" s="72"/>
      <c r="Q461" s="72"/>
      <c r="R461" s="72"/>
      <c r="S461" s="72"/>
      <c r="T461" s="111"/>
      <c r="U461" s="72"/>
      <c r="V461" s="72"/>
      <c r="W461" s="72"/>
      <c r="X461" s="72"/>
      <c r="Y461" s="72"/>
      <c r="Z461" s="72"/>
    </row>
    <row r="462" spans="1:26" s="71" customFormat="1" ht="12.75">
      <c r="A462" s="71">
        <v>16</v>
      </c>
      <c r="B462" s="68" t="s">
        <v>280</v>
      </c>
      <c r="C462" s="146" t="s">
        <v>422</v>
      </c>
      <c r="D462" s="68" t="s">
        <v>61</v>
      </c>
      <c r="E462" s="69">
        <v>163.852</v>
      </c>
      <c r="F462" s="69">
        <v>281.021</v>
      </c>
      <c r="G462" s="70">
        <f t="shared" si="54"/>
        <v>0.7150904474769915</v>
      </c>
      <c r="H462" s="69">
        <v>192.056</v>
      </c>
      <c r="I462" s="69">
        <v>297.109</v>
      </c>
      <c r="J462" s="70">
        <f t="shared" si="55"/>
        <v>0.5469915024784436</v>
      </c>
      <c r="K462" s="68"/>
      <c r="L462" s="145">
        <f t="shared" si="56"/>
        <v>0.004994574973284204</v>
      </c>
      <c r="M462" s="86">
        <v>0.7775300364546123</v>
      </c>
      <c r="N462" s="72"/>
      <c r="O462" s="72"/>
      <c r="P462" s="72"/>
      <c r="Q462" s="72"/>
      <c r="R462" s="72"/>
      <c r="S462" s="72"/>
      <c r="T462" s="111"/>
      <c r="U462" s="72"/>
      <c r="V462" s="72"/>
      <c r="W462" s="72"/>
      <c r="X462" s="72"/>
      <c r="Y462" s="72"/>
      <c r="Z462" s="72"/>
    </row>
    <row r="463" spans="1:20" s="72" customFormat="1" ht="12.75">
      <c r="A463" s="71">
        <v>17</v>
      </c>
      <c r="B463" s="68" t="s">
        <v>360</v>
      </c>
      <c r="C463" s="146">
        <v>51012100</v>
      </c>
      <c r="D463" s="68" t="s">
        <v>61</v>
      </c>
      <c r="E463" s="69">
        <v>286.927</v>
      </c>
      <c r="F463" s="69">
        <v>130.147</v>
      </c>
      <c r="G463" s="70">
        <f t="shared" si="54"/>
        <v>-0.54641075953117</v>
      </c>
      <c r="H463" s="69">
        <v>352.744</v>
      </c>
      <c r="I463" s="69">
        <v>201.38</v>
      </c>
      <c r="J463" s="70">
        <f t="shared" si="55"/>
        <v>-0.4291043929875491</v>
      </c>
      <c r="K463" s="68"/>
      <c r="L463" s="145">
        <f t="shared" si="56"/>
        <v>0.0033853148444509353</v>
      </c>
      <c r="M463" s="86">
        <v>0.3710733080767133</v>
      </c>
      <c r="T463" s="111"/>
    </row>
    <row r="464" spans="1:21" s="72" customFormat="1" ht="12.75">
      <c r="A464" s="71">
        <v>18</v>
      </c>
      <c r="B464" s="68" t="s">
        <v>279</v>
      </c>
      <c r="C464" s="146">
        <v>15020090</v>
      </c>
      <c r="D464" s="68" t="s">
        <v>61</v>
      </c>
      <c r="E464" s="69">
        <v>181.783</v>
      </c>
      <c r="F464" s="69">
        <v>107.87</v>
      </c>
      <c r="G464" s="70">
        <f t="shared" si="54"/>
        <v>-0.40660017713427543</v>
      </c>
      <c r="H464" s="69">
        <v>255.173</v>
      </c>
      <c r="I464" s="69">
        <v>193.437</v>
      </c>
      <c r="J464" s="70">
        <f t="shared" si="55"/>
        <v>-0.2419378225752724</v>
      </c>
      <c r="K464" s="68"/>
      <c r="L464" s="145">
        <f t="shared" si="56"/>
        <v>0.003251788397884873</v>
      </c>
      <c r="M464" s="86">
        <v>0.659002486968964</v>
      </c>
      <c r="S464" s="111"/>
      <c r="U464" s="111"/>
    </row>
    <row r="465" spans="1:20" s="72" customFormat="1" ht="12.75">
      <c r="A465" s="71">
        <v>19</v>
      </c>
      <c r="B465" s="68" t="s">
        <v>267</v>
      </c>
      <c r="C465" s="146">
        <v>51031000</v>
      </c>
      <c r="D465" s="68" t="s">
        <v>61</v>
      </c>
      <c r="E465" s="69">
        <v>138.025</v>
      </c>
      <c r="F465" s="69">
        <v>184.143</v>
      </c>
      <c r="G465" s="70">
        <f t="shared" si="54"/>
        <v>0.33412787538489397</v>
      </c>
      <c r="H465" s="69">
        <v>110.925</v>
      </c>
      <c r="I465" s="69">
        <v>182.021</v>
      </c>
      <c r="J465" s="70">
        <f t="shared" si="55"/>
        <v>0.640937570430471</v>
      </c>
      <c r="K465" s="68"/>
      <c r="L465" s="145">
        <f t="shared" si="56"/>
        <v>0.003059878802769906</v>
      </c>
      <c r="M465" s="86">
        <v>0.9791286760157288</v>
      </c>
      <c r="T465" s="111"/>
    </row>
    <row r="466" spans="1:21" s="72" customFormat="1" ht="12.75">
      <c r="A466" s="71">
        <v>20</v>
      </c>
      <c r="B466" s="68" t="s">
        <v>338</v>
      </c>
      <c r="C466" s="146" t="s">
        <v>423</v>
      </c>
      <c r="D466" s="68" t="s">
        <v>61</v>
      </c>
      <c r="E466" s="69">
        <v>0</v>
      </c>
      <c r="F466" s="69">
        <v>42.399</v>
      </c>
      <c r="G466" s="70"/>
      <c r="H466" s="69">
        <v>0</v>
      </c>
      <c r="I466" s="69">
        <v>169.971</v>
      </c>
      <c r="J466" s="70"/>
      <c r="K466" s="68"/>
      <c r="L466" s="145">
        <f t="shared" si="56"/>
        <v>0.0028573112991666003</v>
      </c>
      <c r="M466" s="86">
        <v>1</v>
      </c>
      <c r="T466" s="111"/>
      <c r="U466" s="111"/>
    </row>
    <row r="467" spans="1:21" s="72" customFormat="1" ht="12.75">
      <c r="A467" s="71"/>
      <c r="B467" s="68" t="s">
        <v>175</v>
      </c>
      <c r="C467" s="146"/>
      <c r="D467" s="68"/>
      <c r="E467" s="69"/>
      <c r="F467" s="69"/>
      <c r="G467" s="70"/>
      <c r="H467" s="69">
        <f>+H468-SUM(H447:H466)</f>
        <v>1165.3190000000031</v>
      </c>
      <c r="I467" s="69">
        <f>+I468-SUM(I447:I466)</f>
        <v>1235.6610000000073</v>
      </c>
      <c r="J467" s="70">
        <f t="shared" si="55"/>
        <v>0.06036287059595184</v>
      </c>
      <c r="K467" s="68"/>
      <c r="L467" s="145">
        <f t="shared" si="56"/>
        <v>0.020772179590868568</v>
      </c>
      <c r="M467" s="86"/>
      <c r="T467" s="111"/>
      <c r="U467" s="111"/>
    </row>
    <row r="468" spans="2:26" s="73" customFormat="1" ht="12.75">
      <c r="B468" s="84" t="s">
        <v>178</v>
      </c>
      <c r="C468" s="84"/>
      <c r="D468" s="84"/>
      <c r="E468" s="113"/>
      <c r="F468" s="85"/>
      <c r="G468" s="85"/>
      <c r="H468" s="85">
        <f>+'Exportacion_regional '!C21</f>
        <v>45096.572</v>
      </c>
      <c r="I468" s="85">
        <f>+'Exportacion_regional '!D21</f>
        <v>59486.343</v>
      </c>
      <c r="J468" s="114">
        <f>+(I468-H468)/H468</f>
        <v>0.319087912047949</v>
      </c>
      <c r="K468" s="85"/>
      <c r="L468" s="114">
        <f>SUM(L447:L467)</f>
        <v>0.9999999999999997</v>
      </c>
      <c r="M468" s="115"/>
      <c r="N468" s="72"/>
      <c r="O468" s="72"/>
      <c r="P468" s="72"/>
      <c r="Q468" s="72"/>
      <c r="R468" s="72"/>
      <c r="S468" s="72"/>
      <c r="T468" s="72"/>
      <c r="U468" s="72"/>
      <c r="V468" s="72"/>
      <c r="W468" s="72"/>
      <c r="X468" s="72"/>
      <c r="Y468" s="72"/>
      <c r="Z468" s="72"/>
    </row>
    <row r="469" spans="2:26" s="73" customFormat="1" ht="12.75">
      <c r="B469" s="35"/>
      <c r="C469" s="35"/>
      <c r="D469" s="35"/>
      <c r="E469" s="119"/>
      <c r="F469" s="120"/>
      <c r="G469" s="120"/>
      <c r="H469" s="121"/>
      <c r="I469" s="119"/>
      <c r="J469" s="120"/>
      <c r="K469" s="120"/>
      <c r="L469" s="120"/>
      <c r="M469" s="112"/>
      <c r="N469" s="72"/>
      <c r="O469" s="72"/>
      <c r="P469" s="72"/>
      <c r="Q469" s="72"/>
      <c r="R469" s="72"/>
      <c r="S469" s="72"/>
      <c r="T469" s="72"/>
      <c r="U469" s="111"/>
      <c r="V469" s="72"/>
      <c r="W469" s="72"/>
      <c r="X469" s="72"/>
      <c r="Y469" s="72"/>
      <c r="Z469" s="72"/>
    </row>
    <row r="470" spans="2:13" s="72" customFormat="1" ht="21" customHeight="1">
      <c r="B470" s="249" t="s">
        <v>234</v>
      </c>
      <c r="C470" s="249"/>
      <c r="D470" s="249"/>
      <c r="E470" s="249"/>
      <c r="F470" s="249"/>
      <c r="G470" s="249"/>
      <c r="H470" s="249"/>
      <c r="I470" s="249"/>
      <c r="J470" s="249"/>
      <c r="K470" s="249"/>
      <c r="L470" s="249"/>
      <c r="M470" s="249"/>
    </row>
    <row r="471" spans="5:26" ht="12.75" customHeight="1" hidden="1">
      <c r="E471" s="69">
        <v>9.975</v>
      </c>
      <c r="F471" s="69">
        <v>6.633</v>
      </c>
      <c r="M471" s="112"/>
      <c r="N471" s="72"/>
      <c r="O471" s="72"/>
      <c r="P471" s="72"/>
      <c r="Q471" s="72"/>
      <c r="R471" s="111"/>
      <c r="S471" s="111"/>
      <c r="T471" s="111"/>
      <c r="U471" s="111"/>
      <c r="V471" s="72"/>
      <c r="W471" s="72"/>
      <c r="X471" s="72"/>
      <c r="Y471" s="72"/>
      <c r="Z471" s="72"/>
    </row>
    <row r="472" spans="5:26" ht="12.75" customHeight="1" hidden="1">
      <c r="E472" s="69">
        <v>14.6</v>
      </c>
      <c r="F472" s="69">
        <v>11.586</v>
      </c>
      <c r="H472" s="111">
        <f>+H468+H436+H410+H346+H314+H282+H250+H218+H186+H154+H122+H93+H61</f>
        <v>9817829.997000001</v>
      </c>
      <c r="I472" s="111">
        <f>+I468+I436+I410+I346+I314+I282+I250+I218+I186+I154+I122+I93+I61</f>
        <v>11140490.165000001</v>
      </c>
      <c r="M472" s="112"/>
      <c r="N472" s="72"/>
      <c r="O472" s="72"/>
      <c r="P472" s="72"/>
      <c r="Q472" s="72"/>
      <c r="R472" s="111"/>
      <c r="S472" s="111"/>
      <c r="T472" s="111"/>
      <c r="U472" s="111"/>
      <c r="V472" s="72"/>
      <c r="W472" s="72"/>
      <c r="X472" s="72"/>
      <c r="Y472" s="72"/>
      <c r="Z472" s="72"/>
    </row>
    <row r="473" spans="5:26" ht="12.75" customHeight="1" hidden="1">
      <c r="E473" s="69">
        <v>0</v>
      </c>
      <c r="F473" s="69">
        <v>0</v>
      </c>
      <c r="M473" s="112"/>
      <c r="N473" s="72"/>
      <c r="O473" s="72"/>
      <c r="P473" s="72"/>
      <c r="Q473" s="72"/>
      <c r="R473" s="111"/>
      <c r="S473" s="72"/>
      <c r="T473" s="111"/>
      <c r="U473" s="72"/>
      <c r="V473" s="72"/>
      <c r="W473" s="72"/>
      <c r="X473" s="72"/>
      <c r="Y473" s="72"/>
      <c r="Z473" s="72"/>
    </row>
    <row r="474" spans="13:26" ht="12.75">
      <c r="M474" s="112"/>
      <c r="N474" s="72"/>
      <c r="O474" s="72"/>
      <c r="P474" s="72"/>
      <c r="Q474" s="72"/>
      <c r="R474" s="72"/>
      <c r="S474" s="72"/>
      <c r="T474" s="72"/>
      <c r="U474" s="72"/>
      <c r="V474" s="72"/>
      <c r="W474" s="72"/>
      <c r="X474" s="72"/>
      <c r="Y474" s="72"/>
      <c r="Z474" s="72"/>
    </row>
    <row r="475" spans="13:26" ht="12.75">
      <c r="M475" s="112"/>
      <c r="N475" s="72"/>
      <c r="O475" s="72"/>
      <c r="P475" s="72"/>
      <c r="Q475" s="72"/>
      <c r="R475" s="72"/>
      <c r="S475" s="111"/>
      <c r="T475" s="72"/>
      <c r="U475" s="111"/>
      <c r="V475" s="72"/>
      <c r="W475" s="72"/>
      <c r="X475" s="72"/>
      <c r="Y475" s="72"/>
      <c r="Z475" s="72"/>
    </row>
    <row r="476" spans="8:26" ht="12.75" customHeight="1" hidden="1">
      <c r="H476" s="69">
        <f>+H468+H436+H410+H346+H314+H282+H250+H218+H186+H154+H122+H93+H61</f>
        <v>9817829.997000001</v>
      </c>
      <c r="I476" s="69">
        <f>+I468+I436+I410+I346+I314+I282+I250+I218+I186+I154+I122+I93+I61</f>
        <v>11140490.165000001</v>
      </c>
      <c r="M476" s="112"/>
      <c r="N476" s="72"/>
      <c r="O476" s="72"/>
      <c r="P476" s="72"/>
      <c r="Q476" s="72"/>
      <c r="R476" s="111"/>
      <c r="S476" s="72"/>
      <c r="T476" s="111"/>
      <c r="U476" s="72"/>
      <c r="V476" s="72"/>
      <c r="W476" s="72"/>
      <c r="X476" s="72"/>
      <c r="Y476" s="72"/>
      <c r="Z476" s="72"/>
    </row>
    <row r="477" spans="13:26" ht="12.75">
      <c r="M477" s="112"/>
      <c r="N477" s="72"/>
      <c r="O477" s="72"/>
      <c r="P477" s="72"/>
      <c r="Q477" s="72"/>
      <c r="R477" s="72"/>
      <c r="S477" s="72"/>
      <c r="T477" s="72"/>
      <c r="U477" s="72"/>
      <c r="V477" s="72"/>
      <c r="W477" s="72"/>
      <c r="X477" s="72"/>
      <c r="Y477" s="72"/>
      <c r="Z477" s="72"/>
    </row>
    <row r="478" spans="13:26" ht="12.75">
      <c r="M478" s="112"/>
      <c r="N478" s="72"/>
      <c r="O478" s="72"/>
      <c r="P478" s="72"/>
      <c r="Q478" s="72"/>
      <c r="R478" s="72"/>
      <c r="S478" s="111"/>
      <c r="T478" s="72"/>
      <c r="U478" s="111"/>
      <c r="V478" s="72"/>
      <c r="W478" s="72"/>
      <c r="X478" s="72"/>
      <c r="Y478" s="72"/>
      <c r="Z478" s="72"/>
    </row>
    <row r="479" spans="13:26" ht="12.75">
      <c r="M479" s="112"/>
      <c r="N479" s="72"/>
      <c r="O479" s="72"/>
      <c r="P479" s="72"/>
      <c r="Q479" s="72"/>
      <c r="R479" s="72"/>
      <c r="S479" s="111"/>
      <c r="T479" s="72"/>
      <c r="U479" s="111"/>
      <c r="V479" s="72"/>
      <c r="W479" s="72"/>
      <c r="X479" s="72"/>
      <c r="Y479" s="72"/>
      <c r="Z479" s="72"/>
    </row>
    <row r="480" spans="13:26" ht="12.75">
      <c r="M480" s="112"/>
      <c r="N480" s="72"/>
      <c r="O480" s="72"/>
      <c r="P480" s="72"/>
      <c r="Q480" s="72"/>
      <c r="R480" s="72"/>
      <c r="S480" s="72"/>
      <c r="T480" s="72"/>
      <c r="U480" s="72"/>
      <c r="V480" s="72"/>
      <c r="W480" s="72"/>
      <c r="X480" s="72"/>
      <c r="Y480" s="72"/>
      <c r="Z480" s="72"/>
    </row>
    <row r="481" spans="13:26" ht="12.75">
      <c r="M481" s="112"/>
      <c r="N481" s="72"/>
      <c r="O481" s="72"/>
      <c r="P481" s="72"/>
      <c r="Q481" s="72"/>
      <c r="R481" s="72"/>
      <c r="S481" s="72"/>
      <c r="T481" s="72"/>
      <c r="U481" s="72"/>
      <c r="V481" s="72"/>
      <c r="W481" s="72"/>
      <c r="X481" s="72"/>
      <c r="Y481" s="72"/>
      <c r="Z481" s="72"/>
    </row>
    <row r="482" spans="13:26" ht="12.75">
      <c r="M482" s="112"/>
      <c r="N482" s="72"/>
      <c r="O482" s="72"/>
      <c r="P482" s="72"/>
      <c r="Q482" s="72"/>
      <c r="R482" s="72"/>
      <c r="S482" s="72"/>
      <c r="T482" s="72"/>
      <c r="U482" s="72"/>
      <c r="V482" s="72"/>
      <c r="W482" s="72"/>
      <c r="X482" s="72"/>
      <c r="Y482" s="72"/>
      <c r="Z482" s="72"/>
    </row>
    <row r="483" spans="13:26" ht="12.75">
      <c r="M483" s="112"/>
      <c r="N483" s="72"/>
      <c r="O483" s="72"/>
      <c r="P483" s="72"/>
      <c r="Q483" s="72"/>
      <c r="R483" s="72"/>
      <c r="S483" s="111"/>
      <c r="T483" s="72"/>
      <c r="U483" s="111"/>
      <c r="V483" s="72"/>
      <c r="W483" s="72"/>
      <c r="X483" s="72"/>
      <c r="Y483" s="72"/>
      <c r="Z483" s="72"/>
    </row>
    <row r="484" spans="13:26" ht="12.75">
      <c r="M484" s="112"/>
      <c r="N484" s="72"/>
      <c r="O484" s="72"/>
      <c r="P484" s="72"/>
      <c r="Q484" s="72"/>
      <c r="R484" s="72"/>
      <c r="S484" s="72"/>
      <c r="T484" s="72"/>
      <c r="U484" s="72"/>
      <c r="V484" s="72"/>
      <c r="W484" s="72"/>
      <c r="X484" s="72"/>
      <c r="Y484" s="72"/>
      <c r="Z484" s="72"/>
    </row>
    <row r="485" spans="13:26" ht="12.75">
      <c r="M485" s="112"/>
      <c r="N485" s="72"/>
      <c r="O485" s="72"/>
      <c r="P485" s="72"/>
      <c r="Q485" s="72"/>
      <c r="R485" s="72"/>
      <c r="S485" s="72"/>
      <c r="T485" s="72"/>
      <c r="U485" s="72"/>
      <c r="V485" s="72"/>
      <c r="W485" s="72"/>
      <c r="X485" s="72"/>
      <c r="Y485" s="72"/>
      <c r="Z485" s="72"/>
    </row>
    <row r="486" spans="13:26" ht="12.75">
      <c r="M486" s="112"/>
      <c r="N486" s="72"/>
      <c r="O486" s="72"/>
      <c r="P486" s="72"/>
      <c r="Q486" s="72"/>
      <c r="R486" s="72"/>
      <c r="S486" s="111"/>
      <c r="T486" s="72"/>
      <c r="U486" s="111"/>
      <c r="V486" s="72"/>
      <c r="W486" s="72"/>
      <c r="X486" s="72"/>
      <c r="Y486" s="72"/>
      <c r="Z486" s="72"/>
    </row>
    <row r="487" spans="13:26" ht="12.75">
      <c r="M487" s="112"/>
      <c r="N487" s="72"/>
      <c r="O487" s="72"/>
      <c r="P487" s="72"/>
      <c r="Q487" s="72"/>
      <c r="R487" s="72"/>
      <c r="S487" s="111"/>
      <c r="T487" s="72"/>
      <c r="U487" s="111"/>
      <c r="V487" s="72"/>
      <c r="W487" s="72"/>
      <c r="X487" s="72"/>
      <c r="Y487" s="72"/>
      <c r="Z487" s="72"/>
    </row>
    <row r="488" spans="13:26" ht="12.75">
      <c r="M488" s="112"/>
      <c r="N488" s="72"/>
      <c r="O488" s="72"/>
      <c r="P488" s="72"/>
      <c r="Q488" s="72"/>
      <c r="R488" s="72"/>
      <c r="S488" s="111"/>
      <c r="T488" s="72"/>
      <c r="U488" s="111"/>
      <c r="V488" s="72"/>
      <c r="W488" s="72"/>
      <c r="X488" s="72"/>
      <c r="Y488" s="72"/>
      <c r="Z488" s="72"/>
    </row>
    <row r="489" spans="13:26" ht="12.75">
      <c r="M489" s="112"/>
      <c r="N489" s="72"/>
      <c r="O489" s="72"/>
      <c r="P489" s="72"/>
      <c r="Q489" s="72"/>
      <c r="R489" s="72"/>
      <c r="S489" s="111"/>
      <c r="T489" s="72"/>
      <c r="U489" s="111"/>
      <c r="V489" s="72"/>
      <c r="W489" s="72"/>
      <c r="X489" s="72"/>
      <c r="Y489" s="72"/>
      <c r="Z489" s="72"/>
    </row>
    <row r="490" spans="13:26" ht="12.75">
      <c r="M490" s="112"/>
      <c r="N490" s="72"/>
      <c r="O490" s="72"/>
      <c r="P490" s="72"/>
      <c r="Q490" s="72"/>
      <c r="R490" s="72"/>
      <c r="S490" s="72"/>
      <c r="T490" s="72"/>
      <c r="U490" s="111"/>
      <c r="V490" s="72"/>
      <c r="W490" s="72"/>
      <c r="X490" s="72"/>
      <c r="Y490" s="72"/>
      <c r="Z490" s="72"/>
    </row>
    <row r="491" spans="13:26" ht="12.75">
      <c r="M491" s="112"/>
      <c r="N491" s="72"/>
      <c r="O491" s="72"/>
      <c r="P491" s="72"/>
      <c r="Q491" s="72"/>
      <c r="R491" s="72"/>
      <c r="S491" s="72"/>
      <c r="T491" s="72"/>
      <c r="U491" s="72"/>
      <c r="V491" s="72"/>
      <c r="W491" s="72"/>
      <c r="X491" s="72"/>
      <c r="Y491" s="72"/>
      <c r="Z491" s="72"/>
    </row>
    <row r="492" spans="13:26" ht="12.75">
      <c r="M492" s="112"/>
      <c r="N492" s="72"/>
      <c r="O492" s="72"/>
      <c r="P492" s="72"/>
      <c r="Q492" s="72"/>
      <c r="R492" s="72"/>
      <c r="S492" s="111"/>
      <c r="T492" s="72"/>
      <c r="U492" s="111"/>
      <c r="V492" s="72"/>
      <c r="W492" s="72"/>
      <c r="X492" s="72"/>
      <c r="Y492" s="72"/>
      <c r="Z492" s="72"/>
    </row>
    <row r="493" spans="13:26" ht="12.75">
      <c r="M493" s="112"/>
      <c r="N493" s="72"/>
      <c r="O493" s="72"/>
      <c r="P493" s="72"/>
      <c r="Q493" s="72"/>
      <c r="R493" s="72"/>
      <c r="S493" s="111"/>
      <c r="T493" s="72"/>
      <c r="U493" s="111"/>
      <c r="V493" s="72"/>
      <c r="W493" s="72"/>
      <c r="X493" s="72"/>
      <c r="Y493" s="72"/>
      <c r="Z493" s="72"/>
    </row>
    <row r="494" spans="13:26" ht="12.75">
      <c r="M494" s="112"/>
      <c r="N494" s="72"/>
      <c r="O494" s="72"/>
      <c r="P494" s="72"/>
      <c r="Q494" s="72"/>
      <c r="R494" s="72"/>
      <c r="S494" s="111"/>
      <c r="T494" s="72"/>
      <c r="U494" s="111"/>
      <c r="V494" s="72"/>
      <c r="W494" s="72"/>
      <c r="X494" s="72"/>
      <c r="Y494" s="72"/>
      <c r="Z494" s="72"/>
    </row>
    <row r="495" spans="13:26" ht="12.75">
      <c r="M495" s="112"/>
      <c r="N495" s="72"/>
      <c r="O495" s="72"/>
      <c r="P495" s="72"/>
      <c r="Q495" s="72"/>
      <c r="R495" s="72"/>
      <c r="S495" s="111"/>
      <c r="T495" s="72"/>
      <c r="U495" s="111"/>
      <c r="V495" s="72"/>
      <c r="W495" s="72"/>
      <c r="X495" s="72"/>
      <c r="Y495" s="72"/>
      <c r="Z495" s="72"/>
    </row>
    <row r="496" spans="13:26" ht="12.75">
      <c r="M496" s="112"/>
      <c r="N496" s="72"/>
      <c r="O496" s="72"/>
      <c r="P496" s="72"/>
      <c r="Q496" s="72"/>
      <c r="R496" s="72"/>
      <c r="S496" s="72"/>
      <c r="T496" s="72"/>
      <c r="U496" s="72"/>
      <c r="V496" s="72"/>
      <c r="W496" s="72"/>
      <c r="X496" s="72"/>
      <c r="Y496" s="72"/>
      <c r="Z496" s="72"/>
    </row>
    <row r="497" spans="13:26" ht="12.75">
      <c r="M497" s="112"/>
      <c r="N497" s="72"/>
      <c r="O497" s="72"/>
      <c r="P497" s="72"/>
      <c r="Q497" s="72"/>
      <c r="R497" s="72"/>
      <c r="S497" s="72"/>
      <c r="T497" s="72"/>
      <c r="U497" s="72"/>
      <c r="V497" s="72"/>
      <c r="W497" s="72"/>
      <c r="X497" s="72"/>
      <c r="Y497" s="72"/>
      <c r="Z497" s="72"/>
    </row>
    <row r="498" spans="13:26" ht="12.75">
      <c r="M498" s="112"/>
      <c r="N498" s="72"/>
      <c r="O498" s="72"/>
      <c r="P498" s="72"/>
      <c r="Q498" s="72"/>
      <c r="R498" s="72"/>
      <c r="S498" s="111"/>
      <c r="T498" s="72"/>
      <c r="U498" s="111"/>
      <c r="V498" s="72"/>
      <c r="W498" s="72"/>
      <c r="X498" s="72"/>
      <c r="Y498" s="72"/>
      <c r="Z498" s="72"/>
    </row>
    <row r="499" spans="13:26" ht="12.75">
      <c r="M499" s="112"/>
      <c r="N499" s="72"/>
      <c r="O499" s="72"/>
      <c r="P499" s="72"/>
      <c r="Q499" s="72"/>
      <c r="R499" s="72"/>
      <c r="S499" s="111"/>
      <c r="T499" s="72"/>
      <c r="U499" s="111"/>
      <c r="V499" s="72"/>
      <c r="W499" s="72"/>
      <c r="X499" s="72"/>
      <c r="Y499" s="72"/>
      <c r="Z499" s="72"/>
    </row>
    <row r="500" spans="13:26" ht="12.75">
      <c r="M500" s="112"/>
      <c r="N500" s="72"/>
      <c r="O500" s="72"/>
      <c r="P500" s="72"/>
      <c r="Q500" s="72"/>
      <c r="R500" s="72"/>
      <c r="S500" s="72"/>
      <c r="T500" s="72"/>
      <c r="U500" s="111"/>
      <c r="V500" s="72"/>
      <c r="W500" s="72"/>
      <c r="X500" s="72"/>
      <c r="Y500" s="72"/>
      <c r="Z500" s="72"/>
    </row>
    <row r="501" spans="13:26" ht="12.75">
      <c r="M501" s="112"/>
      <c r="N501" s="72"/>
      <c r="O501" s="72"/>
      <c r="P501" s="72"/>
      <c r="Q501" s="72"/>
      <c r="R501" s="72"/>
      <c r="S501" s="72"/>
      <c r="T501" s="72"/>
      <c r="U501" s="72"/>
      <c r="V501" s="72"/>
      <c r="W501" s="72"/>
      <c r="X501" s="72"/>
      <c r="Y501" s="72"/>
      <c r="Z501" s="72"/>
    </row>
    <row r="502" spans="13:26" ht="12.75">
      <c r="M502" s="112"/>
      <c r="N502" s="72"/>
      <c r="O502" s="72"/>
      <c r="P502" s="72"/>
      <c r="Q502" s="72"/>
      <c r="R502" s="72"/>
      <c r="S502" s="111"/>
      <c r="T502" s="72"/>
      <c r="U502" s="111"/>
      <c r="V502" s="72"/>
      <c r="W502" s="72"/>
      <c r="X502" s="72"/>
      <c r="Y502" s="72"/>
      <c r="Z502" s="72"/>
    </row>
    <row r="503" spans="13:26" ht="12.75">
      <c r="M503" s="112"/>
      <c r="N503" s="72"/>
      <c r="O503" s="72"/>
      <c r="P503" s="72"/>
      <c r="Q503" s="72"/>
      <c r="R503" s="72"/>
      <c r="S503" s="72"/>
      <c r="T503" s="72"/>
      <c r="U503" s="111"/>
      <c r="V503" s="72"/>
      <c r="W503" s="72"/>
      <c r="X503" s="72"/>
      <c r="Y503" s="72"/>
      <c r="Z503" s="72"/>
    </row>
    <row r="504" spans="13:26" ht="12.75">
      <c r="M504" s="112"/>
      <c r="N504" s="72"/>
      <c r="O504" s="72"/>
      <c r="P504" s="72"/>
      <c r="Q504" s="72"/>
      <c r="R504" s="72"/>
      <c r="S504" s="111"/>
      <c r="T504" s="72"/>
      <c r="U504" s="111"/>
      <c r="V504" s="72"/>
      <c r="W504" s="72"/>
      <c r="X504" s="72"/>
      <c r="Y504" s="72"/>
      <c r="Z504" s="72"/>
    </row>
    <row r="505" spans="13:26" ht="12.75">
      <c r="M505" s="112"/>
      <c r="N505" s="72"/>
      <c r="O505" s="72"/>
      <c r="P505" s="72"/>
      <c r="Q505" s="72"/>
      <c r="R505" s="72"/>
      <c r="S505" s="111"/>
      <c r="T505" s="72"/>
      <c r="U505" s="111"/>
      <c r="V505" s="72"/>
      <c r="W505" s="72"/>
      <c r="X505" s="72"/>
      <c r="Y505" s="72"/>
      <c r="Z505" s="72"/>
    </row>
    <row r="506" spans="13:26" ht="12.75">
      <c r="M506" s="112"/>
      <c r="N506" s="72"/>
      <c r="O506" s="72"/>
      <c r="P506" s="72"/>
      <c r="Q506" s="72"/>
      <c r="R506" s="72"/>
      <c r="S506" s="111"/>
      <c r="T506" s="72"/>
      <c r="U506" s="111"/>
      <c r="V506" s="72"/>
      <c r="W506" s="72"/>
      <c r="X506" s="72"/>
      <c r="Y506" s="72"/>
      <c r="Z506" s="72"/>
    </row>
    <row r="507" spans="13:26" ht="12.75">
      <c r="M507" s="112"/>
      <c r="N507" s="72"/>
      <c r="O507" s="72"/>
      <c r="P507" s="72"/>
      <c r="Q507" s="72"/>
      <c r="R507" s="72"/>
      <c r="S507" s="111"/>
      <c r="T507" s="72"/>
      <c r="U507" s="111"/>
      <c r="V507" s="72"/>
      <c r="W507" s="72"/>
      <c r="X507" s="72"/>
      <c r="Y507" s="72"/>
      <c r="Z507" s="72"/>
    </row>
    <row r="508" spans="13:26" ht="12.75">
      <c r="M508" s="112"/>
      <c r="N508" s="72"/>
      <c r="O508" s="72"/>
      <c r="P508" s="72"/>
      <c r="Q508" s="72"/>
      <c r="R508" s="72"/>
      <c r="S508" s="111"/>
      <c r="T508" s="72"/>
      <c r="U508" s="111"/>
      <c r="V508" s="72"/>
      <c r="W508" s="72"/>
      <c r="X508" s="72"/>
      <c r="Y508" s="72"/>
      <c r="Z508" s="72"/>
    </row>
    <row r="509" spans="13:26" ht="12.75">
      <c r="M509" s="112"/>
      <c r="N509" s="72"/>
      <c r="O509" s="72"/>
      <c r="P509" s="72"/>
      <c r="Q509" s="72"/>
      <c r="R509" s="72"/>
      <c r="S509" s="111"/>
      <c r="T509" s="72"/>
      <c r="U509" s="111"/>
      <c r="V509" s="72"/>
      <c r="W509" s="72"/>
      <c r="X509" s="72"/>
      <c r="Y509" s="72"/>
      <c r="Z509" s="72"/>
    </row>
    <row r="510" spans="13:26" ht="12.75">
      <c r="M510" s="112"/>
      <c r="N510" s="72"/>
      <c r="O510" s="72"/>
      <c r="P510" s="72"/>
      <c r="Q510" s="72"/>
      <c r="R510" s="72"/>
      <c r="S510" s="72"/>
      <c r="T510" s="72"/>
      <c r="U510" s="111"/>
      <c r="V510" s="72"/>
      <c r="W510" s="72"/>
      <c r="X510" s="72"/>
      <c r="Y510" s="72"/>
      <c r="Z510" s="72"/>
    </row>
    <row r="511" spans="13:26" ht="12.75">
      <c r="M511" s="112"/>
      <c r="N511" s="72"/>
      <c r="O511" s="72"/>
      <c r="P511" s="72"/>
      <c r="Q511" s="72"/>
      <c r="R511" s="72"/>
      <c r="S511" s="72"/>
      <c r="T511" s="72"/>
      <c r="U511" s="72"/>
      <c r="V511" s="72"/>
      <c r="W511" s="72"/>
      <c r="X511" s="72"/>
      <c r="Y511" s="72"/>
      <c r="Z511" s="72"/>
    </row>
    <row r="512" spans="13:26" ht="12.75">
      <c r="M512" s="112"/>
      <c r="N512" s="72"/>
      <c r="O512" s="72"/>
      <c r="P512" s="72"/>
      <c r="Q512" s="72"/>
      <c r="R512" s="72"/>
      <c r="S512" s="72"/>
      <c r="T512" s="72"/>
      <c r="U512" s="111"/>
      <c r="V512" s="72"/>
      <c r="W512" s="72"/>
      <c r="X512" s="72"/>
      <c r="Y512" s="72"/>
      <c r="Z512" s="72"/>
    </row>
    <row r="513" spans="13:26" ht="12.75">
      <c r="M513" s="112"/>
      <c r="N513" s="72"/>
      <c r="O513" s="72"/>
      <c r="P513" s="72"/>
      <c r="Q513" s="72"/>
      <c r="R513" s="72"/>
      <c r="S513" s="72"/>
      <c r="T513" s="72"/>
      <c r="U513" s="72"/>
      <c r="V513" s="72"/>
      <c r="W513" s="72"/>
      <c r="X513" s="72"/>
      <c r="Y513" s="72"/>
      <c r="Z513" s="72"/>
    </row>
    <row r="514" spans="13:26" ht="12.75">
      <c r="M514" s="112"/>
      <c r="N514" s="72"/>
      <c r="O514" s="72"/>
      <c r="P514" s="72"/>
      <c r="Q514" s="72"/>
      <c r="R514" s="72"/>
      <c r="S514" s="111"/>
      <c r="T514" s="72"/>
      <c r="U514" s="111"/>
      <c r="V514" s="72"/>
      <c r="W514" s="72"/>
      <c r="X514" s="72"/>
      <c r="Y514" s="72"/>
      <c r="Z514" s="72"/>
    </row>
    <row r="515" spans="13:26" ht="12.75">
      <c r="M515" s="112"/>
      <c r="N515" s="72"/>
      <c r="O515" s="72"/>
      <c r="P515" s="72"/>
      <c r="Q515" s="72"/>
      <c r="R515" s="72"/>
      <c r="S515" s="72"/>
      <c r="T515" s="72"/>
      <c r="U515" s="72"/>
      <c r="V515" s="72"/>
      <c r="W515" s="72"/>
      <c r="X515" s="72"/>
      <c r="Y515" s="72"/>
      <c r="Z515" s="72"/>
    </row>
    <row r="516" spans="13:26" ht="12.75">
      <c r="M516" s="112"/>
      <c r="N516" s="72"/>
      <c r="O516" s="72"/>
      <c r="P516" s="72"/>
      <c r="Q516" s="72"/>
      <c r="R516" s="72"/>
      <c r="S516" s="72"/>
      <c r="T516" s="72"/>
      <c r="U516" s="72"/>
      <c r="V516" s="72"/>
      <c r="W516" s="72"/>
      <c r="X516" s="72"/>
      <c r="Y516" s="72"/>
      <c r="Z516" s="72"/>
    </row>
    <row r="517" spans="13:26" ht="12.75">
      <c r="M517" s="112"/>
      <c r="N517" s="72"/>
      <c r="O517" s="72"/>
      <c r="P517" s="72"/>
      <c r="Q517" s="72"/>
      <c r="R517" s="72"/>
      <c r="S517" s="72"/>
      <c r="T517" s="72"/>
      <c r="U517" s="72"/>
      <c r="V517" s="72"/>
      <c r="W517" s="72"/>
      <c r="X517" s="72"/>
      <c r="Y517" s="72"/>
      <c r="Z517" s="72"/>
    </row>
    <row r="518" spans="13:26" ht="12.75">
      <c r="M518" s="112"/>
      <c r="N518" s="72"/>
      <c r="O518" s="72"/>
      <c r="P518" s="72"/>
      <c r="Q518" s="72"/>
      <c r="R518" s="72"/>
      <c r="S518" s="72"/>
      <c r="T518" s="72"/>
      <c r="U518" s="72"/>
      <c r="V518" s="72"/>
      <c r="W518" s="72"/>
      <c r="X518" s="72"/>
      <c r="Y518" s="72"/>
      <c r="Z518" s="72"/>
    </row>
    <row r="519" spans="13:26" ht="12.75">
      <c r="M519" s="112"/>
      <c r="N519" s="72"/>
      <c r="O519" s="72"/>
      <c r="P519" s="72"/>
      <c r="Q519" s="72"/>
      <c r="R519" s="72"/>
      <c r="S519" s="72"/>
      <c r="T519" s="72"/>
      <c r="U519" s="72"/>
      <c r="V519" s="72"/>
      <c r="W519" s="72"/>
      <c r="X519" s="72"/>
      <c r="Y519" s="72"/>
      <c r="Z519" s="72"/>
    </row>
    <row r="520" spans="13:26" ht="12.75">
      <c r="M520" s="112"/>
      <c r="N520" s="72"/>
      <c r="O520" s="72"/>
      <c r="P520" s="72"/>
      <c r="Q520" s="72"/>
      <c r="R520" s="72"/>
      <c r="S520" s="72"/>
      <c r="T520" s="72"/>
      <c r="U520" s="72"/>
      <c r="V520" s="72"/>
      <c r="W520" s="72"/>
      <c r="X520" s="72"/>
      <c r="Y520" s="72"/>
      <c r="Z520" s="72"/>
    </row>
    <row r="521" spans="13:26" ht="12.75">
      <c r="M521" s="112"/>
      <c r="N521" s="72"/>
      <c r="O521" s="72"/>
      <c r="P521" s="72"/>
      <c r="Q521" s="72"/>
      <c r="R521" s="72"/>
      <c r="S521" s="72"/>
      <c r="T521" s="72"/>
      <c r="U521" s="72"/>
      <c r="V521" s="72"/>
      <c r="W521" s="72"/>
      <c r="X521" s="72"/>
      <c r="Y521" s="72"/>
      <c r="Z521" s="72"/>
    </row>
    <row r="522" spans="13:26" ht="12.75">
      <c r="M522" s="112"/>
      <c r="N522" s="72"/>
      <c r="O522" s="72"/>
      <c r="P522" s="72"/>
      <c r="Q522" s="72"/>
      <c r="R522" s="72"/>
      <c r="S522" s="72"/>
      <c r="T522" s="72"/>
      <c r="U522" s="72"/>
      <c r="V522" s="72"/>
      <c r="W522" s="72"/>
      <c r="X522" s="72"/>
      <c r="Y522" s="72"/>
      <c r="Z522" s="72"/>
    </row>
    <row r="523" spans="13:26" ht="12.75">
      <c r="M523" s="112"/>
      <c r="N523" s="72"/>
      <c r="O523" s="72"/>
      <c r="P523" s="72"/>
      <c r="Q523" s="72"/>
      <c r="R523" s="72"/>
      <c r="S523" s="72"/>
      <c r="T523" s="72"/>
      <c r="U523" s="72"/>
      <c r="V523" s="72"/>
      <c r="W523" s="72"/>
      <c r="X523" s="72"/>
      <c r="Y523" s="72"/>
      <c r="Z523" s="72"/>
    </row>
    <row r="524" spans="13:26" ht="12.75">
      <c r="M524" s="112"/>
      <c r="N524" s="72"/>
      <c r="O524" s="72"/>
      <c r="P524" s="72"/>
      <c r="Q524" s="72"/>
      <c r="R524" s="72"/>
      <c r="S524" s="72"/>
      <c r="T524" s="72"/>
      <c r="U524" s="72"/>
      <c r="V524" s="72"/>
      <c r="W524" s="72"/>
      <c r="X524" s="72"/>
      <c r="Y524" s="72"/>
      <c r="Z524" s="72"/>
    </row>
    <row r="525" spans="13:26" ht="12.75">
      <c r="M525" s="112"/>
      <c r="N525" s="72"/>
      <c r="O525" s="72"/>
      <c r="P525" s="72"/>
      <c r="Q525" s="72"/>
      <c r="R525" s="72"/>
      <c r="S525" s="72"/>
      <c r="T525" s="72"/>
      <c r="U525" s="72"/>
      <c r="V525" s="72"/>
      <c r="W525" s="72"/>
      <c r="X525" s="72"/>
      <c r="Y525" s="72"/>
      <c r="Z525" s="72"/>
    </row>
    <row r="526" spans="13:26" ht="12.75">
      <c r="M526" s="112"/>
      <c r="N526" s="72"/>
      <c r="O526" s="72"/>
      <c r="P526" s="72"/>
      <c r="Q526" s="72"/>
      <c r="R526" s="72"/>
      <c r="S526" s="72"/>
      <c r="T526" s="72"/>
      <c r="U526" s="72"/>
      <c r="V526" s="72"/>
      <c r="W526" s="72"/>
      <c r="X526" s="72"/>
      <c r="Y526" s="72"/>
      <c r="Z526" s="72"/>
    </row>
    <row r="527" spans="13:26" ht="12.75">
      <c r="M527" s="112"/>
      <c r="N527" s="72"/>
      <c r="O527" s="72"/>
      <c r="P527" s="72"/>
      <c r="Q527" s="72"/>
      <c r="R527" s="72"/>
      <c r="S527" s="72"/>
      <c r="T527" s="72"/>
      <c r="U527" s="72"/>
      <c r="V527" s="72"/>
      <c r="W527" s="72"/>
      <c r="X527" s="72"/>
      <c r="Y527" s="72"/>
      <c r="Z527" s="72"/>
    </row>
    <row r="528" spans="13:26" ht="12.75">
      <c r="M528" s="112"/>
      <c r="N528" s="72"/>
      <c r="O528" s="72"/>
      <c r="P528" s="72"/>
      <c r="Q528" s="72"/>
      <c r="R528" s="72"/>
      <c r="S528" s="72"/>
      <c r="T528" s="72"/>
      <c r="U528" s="72"/>
      <c r="V528" s="72"/>
      <c r="W528" s="72"/>
      <c r="X528" s="72"/>
      <c r="Y528" s="72"/>
      <c r="Z528" s="72"/>
    </row>
    <row r="529" spans="13:26" ht="12.75">
      <c r="M529" s="112"/>
      <c r="N529" s="72"/>
      <c r="O529" s="72"/>
      <c r="P529" s="72"/>
      <c r="Q529" s="72"/>
      <c r="R529" s="72"/>
      <c r="S529" s="72"/>
      <c r="T529" s="72"/>
      <c r="U529" s="72"/>
      <c r="V529" s="72"/>
      <c r="W529" s="72"/>
      <c r="X529" s="72"/>
      <c r="Y529" s="72"/>
      <c r="Z529" s="72"/>
    </row>
    <row r="530" spans="13:26" ht="12.75">
      <c r="M530" s="112"/>
      <c r="N530" s="72"/>
      <c r="O530" s="72"/>
      <c r="P530" s="72"/>
      <c r="Q530" s="72"/>
      <c r="R530" s="72"/>
      <c r="S530" s="72"/>
      <c r="T530" s="72"/>
      <c r="U530" s="72"/>
      <c r="V530" s="72"/>
      <c r="W530" s="72"/>
      <c r="X530" s="72"/>
      <c r="Y530" s="72"/>
      <c r="Z530" s="72"/>
    </row>
    <row r="531" spans="13:26" ht="12.75">
      <c r="M531" s="112"/>
      <c r="N531" s="72"/>
      <c r="O531" s="72"/>
      <c r="P531" s="72"/>
      <c r="Q531" s="72"/>
      <c r="R531" s="72"/>
      <c r="S531" s="72"/>
      <c r="T531" s="72"/>
      <c r="U531" s="72"/>
      <c r="V531" s="72"/>
      <c r="W531" s="72"/>
      <c r="X531" s="72"/>
      <c r="Y531" s="72"/>
      <c r="Z531" s="72"/>
    </row>
    <row r="532" spans="13:26" ht="12.75">
      <c r="M532" s="112"/>
      <c r="N532" s="72"/>
      <c r="O532" s="72"/>
      <c r="P532" s="72"/>
      <c r="Q532" s="72"/>
      <c r="R532" s="72"/>
      <c r="S532" s="72"/>
      <c r="T532" s="72"/>
      <c r="U532" s="72"/>
      <c r="V532" s="72"/>
      <c r="W532" s="72"/>
      <c r="X532" s="72"/>
      <c r="Y532" s="72"/>
      <c r="Z532" s="72"/>
    </row>
    <row r="533" spans="13:26" ht="12.75">
      <c r="M533" s="112"/>
      <c r="N533" s="72"/>
      <c r="O533" s="72"/>
      <c r="P533" s="72"/>
      <c r="Q533" s="72"/>
      <c r="R533" s="72"/>
      <c r="S533" s="72"/>
      <c r="T533" s="72"/>
      <c r="U533" s="72"/>
      <c r="V533" s="72"/>
      <c r="W533" s="72"/>
      <c r="X533" s="72"/>
      <c r="Y533" s="72"/>
      <c r="Z533" s="72"/>
    </row>
    <row r="534" spans="13:26" ht="12.75">
      <c r="M534" s="112"/>
      <c r="N534" s="72"/>
      <c r="O534" s="72"/>
      <c r="P534" s="72"/>
      <c r="Q534" s="72"/>
      <c r="R534" s="72"/>
      <c r="S534" s="72"/>
      <c r="T534" s="72"/>
      <c r="U534" s="72"/>
      <c r="V534" s="72"/>
      <c r="W534" s="72"/>
      <c r="X534" s="72"/>
      <c r="Y534" s="72"/>
      <c r="Z534" s="72"/>
    </row>
    <row r="535" spans="13:26" ht="12.75">
      <c r="M535" s="112"/>
      <c r="N535" s="72"/>
      <c r="O535" s="72"/>
      <c r="P535" s="72"/>
      <c r="Q535" s="72"/>
      <c r="R535" s="72"/>
      <c r="S535" s="72"/>
      <c r="T535" s="72"/>
      <c r="U535" s="72"/>
      <c r="V535" s="72"/>
      <c r="W535" s="72"/>
      <c r="X535" s="72"/>
      <c r="Y535" s="72"/>
      <c r="Z535" s="72"/>
    </row>
    <row r="536" spans="13:26" ht="12.75">
      <c r="M536" s="112"/>
      <c r="N536" s="72"/>
      <c r="O536" s="72"/>
      <c r="P536" s="72"/>
      <c r="Q536" s="72"/>
      <c r="R536" s="72"/>
      <c r="S536" s="72"/>
      <c r="T536" s="72"/>
      <c r="U536" s="72"/>
      <c r="V536" s="72"/>
      <c r="W536" s="72"/>
      <c r="X536" s="72"/>
      <c r="Y536" s="72"/>
      <c r="Z536" s="72"/>
    </row>
    <row r="537" spans="13:26" ht="12.75">
      <c r="M537" s="112"/>
      <c r="N537" s="72"/>
      <c r="O537" s="72"/>
      <c r="P537" s="72"/>
      <c r="Q537" s="72"/>
      <c r="R537" s="72"/>
      <c r="S537" s="72"/>
      <c r="T537" s="72"/>
      <c r="U537" s="72"/>
      <c r="V537" s="72"/>
      <c r="W537" s="72"/>
      <c r="X537" s="72"/>
      <c r="Y537" s="72"/>
      <c r="Z537" s="72"/>
    </row>
    <row r="538" spans="13:26" ht="12.75">
      <c r="M538" s="112"/>
      <c r="N538" s="72"/>
      <c r="O538" s="72"/>
      <c r="P538" s="72"/>
      <c r="Q538" s="72"/>
      <c r="R538" s="72"/>
      <c r="S538" s="72"/>
      <c r="T538" s="72"/>
      <c r="U538" s="72"/>
      <c r="V538" s="72"/>
      <c r="W538" s="72"/>
      <c r="X538" s="72"/>
      <c r="Y538" s="72"/>
      <c r="Z538" s="72"/>
    </row>
    <row r="539" spans="13:26" ht="12.75">
      <c r="M539" s="112"/>
      <c r="N539" s="72"/>
      <c r="O539" s="72"/>
      <c r="P539" s="72"/>
      <c r="Q539" s="72"/>
      <c r="R539" s="72"/>
      <c r="S539" s="72"/>
      <c r="T539" s="72"/>
      <c r="U539" s="72"/>
      <c r="V539" s="72"/>
      <c r="W539" s="72"/>
      <c r="X539" s="72"/>
      <c r="Y539" s="72"/>
      <c r="Z539" s="72"/>
    </row>
    <row r="540" spans="13:26" ht="12.75">
      <c r="M540" s="112"/>
      <c r="N540" s="72"/>
      <c r="O540" s="72"/>
      <c r="P540" s="72"/>
      <c r="Q540" s="72"/>
      <c r="R540" s="72"/>
      <c r="S540" s="72"/>
      <c r="T540" s="72"/>
      <c r="U540" s="72"/>
      <c r="V540" s="72"/>
      <c r="W540" s="72"/>
      <c r="X540" s="72"/>
      <c r="Y540" s="72"/>
      <c r="Z540" s="72"/>
    </row>
    <row r="541" spans="13:26" ht="12.75">
      <c r="M541" s="112"/>
      <c r="N541" s="72"/>
      <c r="O541" s="72"/>
      <c r="P541" s="72"/>
      <c r="Q541" s="72"/>
      <c r="R541" s="72"/>
      <c r="S541" s="72"/>
      <c r="T541" s="72"/>
      <c r="U541" s="72"/>
      <c r="V541" s="72"/>
      <c r="W541" s="72"/>
      <c r="X541" s="72"/>
      <c r="Y541" s="72"/>
      <c r="Z541" s="72"/>
    </row>
    <row r="542" spans="13:26" ht="12.75">
      <c r="M542" s="112"/>
      <c r="N542" s="72"/>
      <c r="O542" s="72"/>
      <c r="P542" s="72"/>
      <c r="Q542" s="72"/>
      <c r="R542" s="72"/>
      <c r="S542" s="72"/>
      <c r="T542" s="72"/>
      <c r="U542" s="72"/>
      <c r="V542" s="72"/>
      <c r="W542" s="72"/>
      <c r="X542" s="72"/>
      <c r="Y542" s="72"/>
      <c r="Z542" s="72"/>
    </row>
    <row r="543" spans="13:26" ht="12.75">
      <c r="M543" s="112"/>
      <c r="N543" s="72"/>
      <c r="O543" s="72"/>
      <c r="P543" s="72"/>
      <c r="Q543" s="72"/>
      <c r="R543" s="72"/>
      <c r="S543" s="72"/>
      <c r="T543" s="72"/>
      <c r="U543" s="72"/>
      <c r="V543" s="72"/>
      <c r="W543" s="72"/>
      <c r="X543" s="72"/>
      <c r="Y543" s="72"/>
      <c r="Z543" s="72"/>
    </row>
    <row r="544" spans="13:26" ht="12.75">
      <c r="M544" s="112"/>
      <c r="N544" s="72"/>
      <c r="O544" s="72"/>
      <c r="P544" s="72"/>
      <c r="Q544" s="72"/>
      <c r="R544" s="72"/>
      <c r="S544" s="72"/>
      <c r="T544" s="72"/>
      <c r="U544" s="72"/>
      <c r="V544" s="72"/>
      <c r="W544" s="72"/>
      <c r="X544" s="72"/>
      <c r="Y544" s="72"/>
      <c r="Z544" s="72"/>
    </row>
    <row r="545" spans="13:26" ht="12.75">
      <c r="M545" s="112"/>
      <c r="N545" s="72"/>
      <c r="O545" s="72"/>
      <c r="P545" s="72"/>
      <c r="Q545" s="72"/>
      <c r="R545" s="72"/>
      <c r="S545" s="72"/>
      <c r="T545" s="72"/>
      <c r="U545" s="72"/>
      <c r="V545" s="72"/>
      <c r="W545" s="72"/>
      <c r="X545" s="72"/>
      <c r="Y545" s="72"/>
      <c r="Z545" s="72"/>
    </row>
    <row r="546" spans="13:26" ht="12.75">
      <c r="M546" s="112"/>
      <c r="N546" s="72"/>
      <c r="O546" s="72"/>
      <c r="P546" s="72"/>
      <c r="Q546" s="72"/>
      <c r="R546" s="72"/>
      <c r="S546" s="72"/>
      <c r="T546" s="72"/>
      <c r="U546" s="72"/>
      <c r="V546" s="72"/>
      <c r="W546" s="72"/>
      <c r="X546" s="72"/>
      <c r="Y546" s="72"/>
      <c r="Z546" s="72"/>
    </row>
    <row r="547" spans="13:26" ht="12.75">
      <c r="M547" s="112"/>
      <c r="N547" s="72"/>
      <c r="O547" s="72"/>
      <c r="P547" s="72"/>
      <c r="Q547" s="72"/>
      <c r="R547" s="72"/>
      <c r="S547" s="72"/>
      <c r="T547" s="72"/>
      <c r="U547" s="72"/>
      <c r="V547" s="72"/>
      <c r="W547" s="72"/>
      <c r="X547" s="72"/>
      <c r="Y547" s="72"/>
      <c r="Z547" s="72"/>
    </row>
    <row r="548" spans="13:26" ht="12.75">
      <c r="M548" s="112"/>
      <c r="N548" s="72"/>
      <c r="O548" s="72"/>
      <c r="P548" s="72"/>
      <c r="Q548" s="72"/>
      <c r="R548" s="72"/>
      <c r="S548" s="72"/>
      <c r="T548" s="72"/>
      <c r="U548" s="72"/>
      <c r="V548" s="72"/>
      <c r="W548" s="72"/>
      <c r="X548" s="72"/>
      <c r="Y548" s="72"/>
      <c r="Z548" s="72"/>
    </row>
    <row r="549" spans="13:26" ht="12.75">
      <c r="M549" s="112"/>
      <c r="N549" s="72"/>
      <c r="O549" s="72"/>
      <c r="P549" s="72"/>
      <c r="Q549" s="72"/>
      <c r="R549" s="72"/>
      <c r="S549" s="72"/>
      <c r="T549" s="72"/>
      <c r="U549" s="72"/>
      <c r="V549" s="72"/>
      <c r="W549" s="72"/>
      <c r="X549" s="72"/>
      <c r="Y549" s="72"/>
      <c r="Z549" s="72"/>
    </row>
    <row r="550" spans="13:26" ht="12.75">
      <c r="M550" s="112"/>
      <c r="N550" s="72"/>
      <c r="O550" s="72"/>
      <c r="P550" s="72"/>
      <c r="Q550" s="72"/>
      <c r="R550" s="72"/>
      <c r="S550" s="72"/>
      <c r="T550" s="72"/>
      <c r="U550" s="72"/>
      <c r="V550" s="72"/>
      <c r="W550" s="72"/>
      <c r="X550" s="72"/>
      <c r="Y550" s="72"/>
      <c r="Z550" s="72"/>
    </row>
    <row r="551" spans="13:26" ht="12.75">
      <c r="M551" s="112"/>
      <c r="N551" s="72"/>
      <c r="O551" s="72"/>
      <c r="P551" s="72"/>
      <c r="Q551" s="72"/>
      <c r="R551" s="72"/>
      <c r="S551" s="72"/>
      <c r="T551" s="72"/>
      <c r="U551" s="72"/>
      <c r="V551" s="72"/>
      <c r="W551" s="72"/>
      <c r="X551" s="72"/>
      <c r="Y551" s="72"/>
      <c r="Z551" s="72"/>
    </row>
    <row r="552" spans="13:26" ht="12.75">
      <c r="M552" s="112"/>
      <c r="N552" s="72"/>
      <c r="O552" s="72"/>
      <c r="P552" s="72"/>
      <c r="Q552" s="72"/>
      <c r="R552" s="72"/>
      <c r="S552" s="72"/>
      <c r="T552" s="72"/>
      <c r="U552" s="72"/>
      <c r="V552" s="72"/>
      <c r="W552" s="72"/>
      <c r="X552" s="72"/>
      <c r="Y552" s="72"/>
      <c r="Z552" s="72"/>
    </row>
    <row r="553" spans="13:26" ht="12.75">
      <c r="M553" s="112"/>
      <c r="N553" s="72"/>
      <c r="O553" s="72"/>
      <c r="P553" s="72"/>
      <c r="Q553" s="72"/>
      <c r="R553" s="72"/>
      <c r="S553" s="72"/>
      <c r="T553" s="72"/>
      <c r="U553" s="72"/>
      <c r="V553" s="72"/>
      <c r="W553" s="72"/>
      <c r="X553" s="72"/>
      <c r="Y553" s="72"/>
      <c r="Z553" s="72"/>
    </row>
    <row r="554" spans="13:26" ht="12.75">
      <c r="M554" s="112"/>
      <c r="N554" s="72"/>
      <c r="O554" s="72"/>
      <c r="P554" s="72"/>
      <c r="Q554" s="72"/>
      <c r="R554" s="72"/>
      <c r="S554" s="72"/>
      <c r="T554" s="72"/>
      <c r="U554" s="72"/>
      <c r="V554" s="72"/>
      <c r="W554" s="72"/>
      <c r="X554" s="72"/>
      <c r="Y554" s="72"/>
      <c r="Z554" s="72"/>
    </row>
    <row r="555" spans="13:26" ht="12.75">
      <c r="M555" s="112"/>
      <c r="N555" s="72"/>
      <c r="O555" s="72"/>
      <c r="P555" s="72"/>
      <c r="Q555" s="72"/>
      <c r="R555" s="72"/>
      <c r="S555" s="72"/>
      <c r="T555" s="72"/>
      <c r="U555" s="72"/>
      <c r="V555" s="72"/>
      <c r="W555" s="72"/>
      <c r="X555" s="72"/>
      <c r="Y555" s="72"/>
      <c r="Z555" s="72"/>
    </row>
    <row r="556" spans="13:26" ht="12.75">
      <c r="M556" s="112"/>
      <c r="N556" s="72"/>
      <c r="O556" s="72"/>
      <c r="P556" s="72"/>
      <c r="Q556" s="72"/>
      <c r="R556" s="72"/>
      <c r="S556" s="72"/>
      <c r="T556" s="72"/>
      <c r="U556" s="72"/>
      <c r="V556" s="72"/>
      <c r="W556" s="72"/>
      <c r="X556" s="72"/>
      <c r="Y556" s="72"/>
      <c r="Z556" s="72"/>
    </row>
    <row r="557" spans="13:26" ht="12.75">
      <c r="M557" s="112"/>
      <c r="N557" s="72"/>
      <c r="O557" s="72"/>
      <c r="P557" s="72"/>
      <c r="Q557" s="72"/>
      <c r="R557" s="72"/>
      <c r="S557" s="72"/>
      <c r="T557" s="72"/>
      <c r="U557" s="72"/>
      <c r="V557" s="72"/>
      <c r="W557" s="72"/>
      <c r="X557" s="72"/>
      <c r="Y557" s="72"/>
      <c r="Z557" s="72"/>
    </row>
    <row r="558" spans="13:26" ht="12.75">
      <c r="M558" s="112"/>
      <c r="N558" s="72"/>
      <c r="O558" s="72"/>
      <c r="P558" s="72"/>
      <c r="Q558" s="72"/>
      <c r="R558" s="72"/>
      <c r="S558" s="72"/>
      <c r="T558" s="72"/>
      <c r="U558" s="72"/>
      <c r="V558" s="72"/>
      <c r="W558" s="72"/>
      <c r="X558" s="72"/>
      <c r="Y558" s="72"/>
      <c r="Z558" s="72"/>
    </row>
    <row r="559" spans="13:26" ht="12.75">
      <c r="M559" s="112"/>
      <c r="N559" s="72"/>
      <c r="O559" s="72"/>
      <c r="P559" s="72"/>
      <c r="Q559" s="72"/>
      <c r="R559" s="72"/>
      <c r="S559" s="72"/>
      <c r="T559" s="72"/>
      <c r="U559" s="72"/>
      <c r="V559" s="72"/>
      <c r="W559" s="72"/>
      <c r="X559" s="72"/>
      <c r="Y559" s="72"/>
      <c r="Z559" s="72"/>
    </row>
    <row r="560" spans="13:26" ht="12.75">
      <c r="M560" s="112"/>
      <c r="N560" s="72"/>
      <c r="O560" s="72"/>
      <c r="P560" s="72"/>
      <c r="Q560" s="72"/>
      <c r="R560" s="72"/>
      <c r="S560" s="72"/>
      <c r="T560" s="72"/>
      <c r="U560" s="72"/>
      <c r="V560" s="72"/>
      <c r="W560" s="72"/>
      <c r="X560" s="72"/>
      <c r="Y560" s="72"/>
      <c r="Z560" s="72"/>
    </row>
    <row r="561" spans="13:26" ht="12.75">
      <c r="M561" s="112"/>
      <c r="N561" s="72"/>
      <c r="O561" s="72"/>
      <c r="P561" s="72"/>
      <c r="Q561" s="72"/>
      <c r="R561" s="72"/>
      <c r="S561" s="72"/>
      <c r="T561" s="72"/>
      <c r="U561" s="72"/>
      <c r="V561" s="72"/>
      <c r="W561" s="72"/>
      <c r="X561" s="72"/>
      <c r="Y561" s="72"/>
      <c r="Z561" s="72"/>
    </row>
    <row r="562" spans="13:26" ht="12.75">
      <c r="M562" s="112"/>
      <c r="N562" s="72"/>
      <c r="O562" s="72"/>
      <c r="P562" s="72"/>
      <c r="Q562" s="72"/>
      <c r="R562" s="72"/>
      <c r="S562" s="72"/>
      <c r="T562" s="72"/>
      <c r="U562" s="72"/>
      <c r="V562" s="72"/>
      <c r="W562" s="72"/>
      <c r="X562" s="72"/>
      <c r="Y562" s="72"/>
      <c r="Z562" s="72"/>
    </row>
    <row r="563" spans="13:26" ht="12.75">
      <c r="M563" s="112"/>
      <c r="N563" s="72"/>
      <c r="O563" s="72"/>
      <c r="P563" s="72"/>
      <c r="Q563" s="72"/>
      <c r="R563" s="72"/>
      <c r="S563" s="72"/>
      <c r="T563" s="72"/>
      <c r="U563" s="72"/>
      <c r="V563" s="72"/>
      <c r="W563" s="72"/>
      <c r="X563" s="72"/>
      <c r="Y563" s="72"/>
      <c r="Z563" s="72"/>
    </row>
    <row r="564" spans="13:26" ht="12.75">
      <c r="M564" s="112"/>
      <c r="N564" s="72"/>
      <c r="O564" s="72"/>
      <c r="P564" s="72"/>
      <c r="Q564" s="72"/>
      <c r="R564" s="72"/>
      <c r="S564" s="72"/>
      <c r="T564" s="72"/>
      <c r="U564" s="72"/>
      <c r="V564" s="72"/>
      <c r="W564" s="72"/>
      <c r="X564" s="72"/>
      <c r="Y564" s="72"/>
      <c r="Z564" s="72"/>
    </row>
    <row r="565" spans="13:26" ht="12.75">
      <c r="M565" s="112"/>
      <c r="N565" s="72"/>
      <c r="O565" s="72"/>
      <c r="P565" s="72"/>
      <c r="Q565" s="72"/>
      <c r="R565" s="72"/>
      <c r="S565" s="72"/>
      <c r="T565" s="72"/>
      <c r="U565" s="72"/>
      <c r="V565" s="72"/>
      <c r="W565" s="72"/>
      <c r="X565" s="72"/>
      <c r="Y565" s="72"/>
      <c r="Z565" s="72"/>
    </row>
    <row r="566" spans="13:26" ht="12.75">
      <c r="M566" s="112"/>
      <c r="N566" s="72"/>
      <c r="O566" s="72"/>
      <c r="P566" s="72"/>
      <c r="Q566" s="72"/>
      <c r="R566" s="72"/>
      <c r="S566" s="72"/>
      <c r="T566" s="72"/>
      <c r="U566" s="72"/>
      <c r="V566" s="72"/>
      <c r="W566" s="72"/>
      <c r="X566" s="72"/>
      <c r="Y566" s="72"/>
      <c r="Z566" s="72"/>
    </row>
    <row r="567" spans="13:26" ht="12.75">
      <c r="M567" s="112"/>
      <c r="N567" s="72"/>
      <c r="O567" s="72"/>
      <c r="P567" s="72"/>
      <c r="Q567" s="72"/>
      <c r="R567" s="72"/>
      <c r="S567" s="72"/>
      <c r="T567" s="72"/>
      <c r="U567" s="72"/>
      <c r="V567" s="72"/>
      <c r="W567" s="72"/>
      <c r="X567" s="72"/>
      <c r="Y567" s="72"/>
      <c r="Z567" s="72"/>
    </row>
    <row r="568" spans="13:26" ht="12.75">
      <c r="M568" s="112"/>
      <c r="N568" s="72"/>
      <c r="O568" s="72"/>
      <c r="P568" s="72"/>
      <c r="Q568" s="72"/>
      <c r="R568" s="72"/>
      <c r="S568" s="72"/>
      <c r="T568" s="72"/>
      <c r="U568" s="72"/>
      <c r="V568" s="72"/>
      <c r="W568" s="72"/>
      <c r="X568" s="72"/>
      <c r="Y568" s="72"/>
      <c r="Z568" s="72"/>
    </row>
    <row r="569" spans="13:26" ht="12.75">
      <c r="M569" s="112"/>
      <c r="N569" s="72"/>
      <c r="O569" s="72"/>
      <c r="P569" s="72"/>
      <c r="Q569" s="72"/>
      <c r="R569" s="72"/>
      <c r="S569" s="72"/>
      <c r="T569" s="72"/>
      <c r="U569" s="72"/>
      <c r="V569" s="72"/>
      <c r="W569" s="72"/>
      <c r="X569" s="72"/>
      <c r="Y569" s="72"/>
      <c r="Z569" s="72"/>
    </row>
    <row r="570" spans="13:26" ht="12.75">
      <c r="M570" s="112"/>
      <c r="N570" s="72"/>
      <c r="O570" s="72"/>
      <c r="P570" s="72"/>
      <c r="Q570" s="72"/>
      <c r="R570" s="72"/>
      <c r="S570" s="72"/>
      <c r="T570" s="72"/>
      <c r="U570" s="72"/>
      <c r="V570" s="72"/>
      <c r="W570" s="72"/>
      <c r="X570" s="72"/>
      <c r="Y570" s="72"/>
      <c r="Z570" s="72"/>
    </row>
    <row r="571" spans="13:26" ht="12.75">
      <c r="M571" s="112"/>
      <c r="N571" s="72"/>
      <c r="O571" s="72"/>
      <c r="P571" s="72"/>
      <c r="Q571" s="72"/>
      <c r="R571" s="72"/>
      <c r="S571" s="72"/>
      <c r="T571" s="72"/>
      <c r="U571" s="72"/>
      <c r="V571" s="72"/>
      <c r="W571" s="72"/>
      <c r="X571" s="72"/>
      <c r="Y571" s="72"/>
      <c r="Z571" s="72"/>
    </row>
    <row r="572" spans="13:26" ht="12.75">
      <c r="M572" s="112"/>
      <c r="N572" s="72"/>
      <c r="O572" s="72"/>
      <c r="P572" s="72"/>
      <c r="Q572" s="72"/>
      <c r="R572" s="72"/>
      <c r="S572" s="72"/>
      <c r="T572" s="72"/>
      <c r="U572" s="72"/>
      <c r="V572" s="72"/>
      <c r="W572" s="72"/>
      <c r="X572" s="72"/>
      <c r="Y572" s="72"/>
      <c r="Z572" s="72"/>
    </row>
    <row r="573" spans="13:26" ht="12.75">
      <c r="M573" s="112"/>
      <c r="N573" s="72"/>
      <c r="O573" s="72"/>
      <c r="P573" s="72"/>
      <c r="Q573" s="72"/>
      <c r="R573" s="72"/>
      <c r="S573" s="72"/>
      <c r="T573" s="72"/>
      <c r="U573" s="72"/>
      <c r="V573" s="72"/>
      <c r="W573" s="72"/>
      <c r="X573" s="72"/>
      <c r="Y573" s="72"/>
      <c r="Z573" s="72"/>
    </row>
    <row r="574" spans="13:26" ht="12.75">
      <c r="M574" s="112"/>
      <c r="N574" s="72"/>
      <c r="O574" s="72"/>
      <c r="P574" s="72"/>
      <c r="Q574" s="72"/>
      <c r="R574" s="72"/>
      <c r="S574" s="72"/>
      <c r="T574" s="72"/>
      <c r="U574" s="72"/>
      <c r="V574" s="72"/>
      <c r="W574" s="72"/>
      <c r="X574" s="72"/>
      <c r="Y574" s="72"/>
      <c r="Z574" s="72"/>
    </row>
    <row r="575" spans="13:26" ht="12.75">
      <c r="M575" s="112"/>
      <c r="N575" s="72"/>
      <c r="O575" s="72"/>
      <c r="P575" s="72"/>
      <c r="Q575" s="72"/>
      <c r="R575" s="72"/>
      <c r="S575" s="72"/>
      <c r="T575" s="72"/>
      <c r="U575" s="72"/>
      <c r="V575" s="72"/>
      <c r="W575" s="72"/>
      <c r="X575" s="72"/>
      <c r="Y575" s="72"/>
      <c r="Z575" s="72"/>
    </row>
    <row r="576" spans="13:26" ht="12.75">
      <c r="M576" s="112"/>
      <c r="N576" s="72"/>
      <c r="O576" s="72"/>
      <c r="P576" s="72"/>
      <c r="Q576" s="72"/>
      <c r="R576" s="72"/>
      <c r="S576" s="72"/>
      <c r="T576" s="72"/>
      <c r="U576" s="72"/>
      <c r="V576" s="72"/>
      <c r="W576" s="72"/>
      <c r="X576" s="72"/>
      <c r="Y576" s="72"/>
      <c r="Z576" s="72"/>
    </row>
    <row r="577" spans="13:26" ht="12.75">
      <c r="M577" s="112"/>
      <c r="N577" s="72"/>
      <c r="O577" s="72"/>
      <c r="P577" s="72"/>
      <c r="Q577" s="72"/>
      <c r="R577" s="72"/>
      <c r="S577" s="72"/>
      <c r="T577" s="72"/>
      <c r="U577" s="72"/>
      <c r="V577" s="72"/>
      <c r="W577" s="72"/>
      <c r="X577" s="72"/>
      <c r="Y577" s="72"/>
      <c r="Z577" s="72"/>
    </row>
    <row r="578" spans="13:26" ht="12.75">
      <c r="M578" s="112"/>
      <c r="N578" s="72"/>
      <c r="O578" s="72"/>
      <c r="P578" s="72"/>
      <c r="Q578" s="72"/>
      <c r="R578" s="72"/>
      <c r="S578" s="72"/>
      <c r="T578" s="72"/>
      <c r="U578" s="72"/>
      <c r="V578" s="72"/>
      <c r="W578" s="72"/>
      <c r="X578" s="72"/>
      <c r="Y578" s="72"/>
      <c r="Z578" s="72"/>
    </row>
    <row r="579" spans="13:26" ht="12.75">
      <c r="M579" s="112"/>
      <c r="N579" s="72"/>
      <c r="O579" s="72"/>
      <c r="P579" s="72"/>
      <c r="Q579" s="72"/>
      <c r="R579" s="72"/>
      <c r="S579" s="72"/>
      <c r="T579" s="72"/>
      <c r="U579" s="72"/>
      <c r="V579" s="72"/>
      <c r="W579" s="72"/>
      <c r="X579" s="72"/>
      <c r="Y579" s="72"/>
      <c r="Z579" s="72"/>
    </row>
    <row r="580" spans="13:26" ht="12.75">
      <c r="M580" s="112"/>
      <c r="N580" s="72"/>
      <c r="O580" s="72"/>
      <c r="P580" s="72"/>
      <c r="Q580" s="72"/>
      <c r="R580" s="72"/>
      <c r="S580" s="72"/>
      <c r="T580" s="72"/>
      <c r="U580" s="72"/>
      <c r="V580" s="72"/>
      <c r="W580" s="72"/>
      <c r="X580" s="72"/>
      <c r="Y580" s="72"/>
      <c r="Z580" s="72"/>
    </row>
    <row r="581" spans="13:26" ht="12.75">
      <c r="M581" s="112"/>
      <c r="N581" s="72"/>
      <c r="O581" s="72"/>
      <c r="P581" s="72"/>
      <c r="Q581" s="72"/>
      <c r="R581" s="72"/>
      <c r="S581" s="72"/>
      <c r="T581" s="72"/>
      <c r="U581" s="72"/>
      <c r="V581" s="72"/>
      <c r="W581" s="72"/>
      <c r="X581" s="72"/>
      <c r="Y581" s="72"/>
      <c r="Z581" s="72"/>
    </row>
    <row r="582" spans="13:26" ht="12.75">
      <c r="M582" s="112"/>
      <c r="N582" s="72"/>
      <c r="O582" s="72"/>
      <c r="P582" s="72"/>
      <c r="Q582" s="72"/>
      <c r="R582" s="72"/>
      <c r="S582" s="72"/>
      <c r="T582" s="72"/>
      <c r="U582" s="72"/>
      <c r="V582" s="72"/>
      <c r="W582" s="72"/>
      <c r="X582" s="72"/>
      <c r="Y582" s="72"/>
      <c r="Z582" s="72"/>
    </row>
    <row r="583" spans="13:26" ht="12.75">
      <c r="M583" s="112"/>
      <c r="N583" s="72"/>
      <c r="O583" s="72"/>
      <c r="P583" s="72"/>
      <c r="Q583" s="72"/>
      <c r="R583" s="72"/>
      <c r="S583" s="72"/>
      <c r="T583" s="72"/>
      <c r="U583" s="72"/>
      <c r="V583" s="72"/>
      <c r="W583" s="72"/>
      <c r="X583" s="72"/>
      <c r="Y583" s="72"/>
      <c r="Z583" s="72"/>
    </row>
    <row r="584" spans="13:26" ht="12.75">
      <c r="M584" s="112"/>
      <c r="N584" s="72"/>
      <c r="O584" s="72"/>
      <c r="P584" s="72"/>
      <c r="Q584" s="72"/>
      <c r="R584" s="72"/>
      <c r="S584" s="72"/>
      <c r="T584" s="72"/>
      <c r="U584" s="72"/>
      <c r="V584" s="72"/>
      <c r="W584" s="72"/>
      <c r="X584" s="72"/>
      <c r="Y584" s="72"/>
      <c r="Z584" s="72"/>
    </row>
    <row r="585" spans="13:26" ht="12.75">
      <c r="M585" s="112"/>
      <c r="N585" s="72"/>
      <c r="O585" s="72"/>
      <c r="P585" s="72"/>
      <c r="Q585" s="72"/>
      <c r="R585" s="72"/>
      <c r="S585" s="72"/>
      <c r="T585" s="72"/>
      <c r="U585" s="72"/>
      <c r="V585" s="72"/>
      <c r="W585" s="72"/>
      <c r="X585" s="72"/>
      <c r="Y585" s="72"/>
      <c r="Z585" s="72"/>
    </row>
    <row r="586" spans="13:26" ht="12.75">
      <c r="M586" s="112"/>
      <c r="N586" s="72"/>
      <c r="O586" s="72"/>
      <c r="P586" s="72"/>
      <c r="Q586" s="72"/>
      <c r="R586" s="72"/>
      <c r="S586" s="72"/>
      <c r="T586" s="72"/>
      <c r="U586" s="72"/>
      <c r="V586" s="72"/>
      <c r="W586" s="72"/>
      <c r="X586" s="72"/>
      <c r="Y586" s="72"/>
      <c r="Z586" s="72"/>
    </row>
    <row r="587" spans="13:26" ht="12.75">
      <c r="M587" s="112"/>
      <c r="N587" s="72"/>
      <c r="O587" s="72"/>
      <c r="P587" s="72"/>
      <c r="Q587" s="72"/>
      <c r="R587" s="72"/>
      <c r="S587" s="72"/>
      <c r="T587" s="72"/>
      <c r="U587" s="72"/>
      <c r="V587" s="72"/>
      <c r="W587" s="72"/>
      <c r="X587" s="72"/>
      <c r="Y587" s="72"/>
      <c r="Z587" s="72"/>
    </row>
    <row r="588" spans="13:26" ht="12.75">
      <c r="M588" s="112"/>
      <c r="N588" s="72"/>
      <c r="O588" s="72"/>
      <c r="P588" s="72"/>
      <c r="Q588" s="72"/>
      <c r="R588" s="72"/>
      <c r="S588" s="72"/>
      <c r="T588" s="72"/>
      <c r="U588" s="72"/>
      <c r="V588" s="72"/>
      <c r="W588" s="72"/>
      <c r="X588" s="72"/>
      <c r="Y588" s="72"/>
      <c r="Z588" s="72"/>
    </row>
    <row r="589" spans="13:26" ht="12.75">
      <c r="M589" s="112"/>
      <c r="N589" s="72"/>
      <c r="O589" s="72"/>
      <c r="P589" s="72"/>
      <c r="Q589" s="72"/>
      <c r="R589" s="72"/>
      <c r="S589" s="72"/>
      <c r="T589" s="72"/>
      <c r="U589" s="72"/>
      <c r="V589" s="72"/>
      <c r="W589" s="72"/>
      <c r="X589" s="72"/>
      <c r="Y589" s="72"/>
      <c r="Z589" s="72"/>
    </row>
    <row r="590" spans="13:26" ht="12.75">
      <c r="M590" s="112"/>
      <c r="N590" s="72"/>
      <c r="O590" s="72"/>
      <c r="P590" s="72"/>
      <c r="Q590" s="72"/>
      <c r="R590" s="72"/>
      <c r="S590" s="72"/>
      <c r="T590" s="72"/>
      <c r="U590" s="72"/>
      <c r="V590" s="72"/>
      <c r="W590" s="72"/>
      <c r="X590" s="72"/>
      <c r="Y590" s="72"/>
      <c r="Z590" s="72"/>
    </row>
    <row r="591" spans="13:26" ht="12.75">
      <c r="M591" s="112"/>
      <c r="N591" s="72"/>
      <c r="O591" s="72"/>
      <c r="P591" s="72"/>
      <c r="Q591" s="72"/>
      <c r="R591" s="72"/>
      <c r="S591" s="72"/>
      <c r="T591" s="72"/>
      <c r="U591" s="72"/>
      <c r="V591" s="72"/>
      <c r="W591" s="72"/>
      <c r="X591" s="72"/>
      <c r="Y591" s="72"/>
      <c r="Z591" s="72"/>
    </row>
    <row r="592" spans="13:26" ht="12.75">
      <c r="M592" s="112"/>
      <c r="N592" s="72"/>
      <c r="O592" s="72"/>
      <c r="P592" s="72"/>
      <c r="Q592" s="72"/>
      <c r="R592" s="72"/>
      <c r="S592" s="72"/>
      <c r="T592" s="72"/>
      <c r="U592" s="72"/>
      <c r="V592" s="72"/>
      <c r="W592" s="72"/>
      <c r="X592" s="72"/>
      <c r="Y592" s="72"/>
      <c r="Z592" s="72"/>
    </row>
    <row r="593" spans="13:26" ht="12.75">
      <c r="M593" s="112"/>
      <c r="N593" s="72"/>
      <c r="O593" s="72"/>
      <c r="P593" s="72"/>
      <c r="Q593" s="72"/>
      <c r="R593" s="72"/>
      <c r="S593" s="72"/>
      <c r="T593" s="72"/>
      <c r="U593" s="72"/>
      <c r="V593" s="72"/>
      <c r="W593" s="72"/>
      <c r="X593" s="72"/>
      <c r="Y593" s="72"/>
      <c r="Z593" s="72"/>
    </row>
    <row r="594" spans="13:26" ht="12.75">
      <c r="M594" s="112"/>
      <c r="N594" s="72"/>
      <c r="O594" s="72"/>
      <c r="P594" s="72"/>
      <c r="Q594" s="72"/>
      <c r="R594" s="72"/>
      <c r="S594" s="72"/>
      <c r="T594" s="72"/>
      <c r="U594" s="72"/>
      <c r="V594" s="72"/>
      <c r="W594" s="72"/>
      <c r="X594" s="72"/>
      <c r="Y594" s="72"/>
      <c r="Z594" s="72"/>
    </row>
    <row r="595" spans="13:26" ht="12.75">
      <c r="M595" s="112"/>
      <c r="N595" s="72"/>
      <c r="O595" s="72"/>
      <c r="P595" s="72"/>
      <c r="Q595" s="72"/>
      <c r="R595" s="72"/>
      <c r="S595" s="72"/>
      <c r="T595" s="72"/>
      <c r="U595" s="72"/>
      <c r="V595" s="72"/>
      <c r="W595" s="72"/>
      <c r="X595" s="72"/>
      <c r="Y595" s="72"/>
      <c r="Z595" s="72"/>
    </row>
    <row r="596" spans="13:26" ht="12.75">
      <c r="M596" s="112"/>
      <c r="N596" s="72"/>
      <c r="O596" s="72"/>
      <c r="P596" s="72"/>
      <c r="Q596" s="72"/>
      <c r="R596" s="72"/>
      <c r="S596" s="72"/>
      <c r="T596" s="72"/>
      <c r="U596" s="72"/>
      <c r="V596" s="72"/>
      <c r="W596" s="72"/>
      <c r="X596" s="72"/>
      <c r="Y596" s="72"/>
      <c r="Z596" s="72"/>
    </row>
    <row r="597" spans="13:26" ht="12.75">
      <c r="M597" s="112"/>
      <c r="N597" s="72"/>
      <c r="O597" s="72"/>
      <c r="P597" s="72"/>
      <c r="Q597" s="72"/>
      <c r="R597" s="72"/>
      <c r="S597" s="72"/>
      <c r="T597" s="72"/>
      <c r="U597" s="72"/>
      <c r="V597" s="72"/>
      <c r="W597" s="72"/>
      <c r="X597" s="72"/>
      <c r="Y597" s="72"/>
      <c r="Z597" s="72"/>
    </row>
    <row r="598" spans="13:26" ht="12.75">
      <c r="M598" s="112"/>
      <c r="N598" s="72"/>
      <c r="O598" s="72"/>
      <c r="P598" s="72"/>
      <c r="Q598" s="72"/>
      <c r="R598" s="72"/>
      <c r="S598" s="72"/>
      <c r="T598" s="72"/>
      <c r="U598" s="72"/>
      <c r="V598" s="72"/>
      <c r="W598" s="72"/>
      <c r="X598" s="72"/>
      <c r="Y598" s="72"/>
      <c r="Z598" s="72"/>
    </row>
    <row r="599" spans="13:26" ht="12.75">
      <c r="M599" s="112"/>
      <c r="N599" s="72"/>
      <c r="O599" s="72"/>
      <c r="P599" s="72"/>
      <c r="Q599" s="72"/>
      <c r="R599" s="72"/>
      <c r="S599" s="72"/>
      <c r="T599" s="72"/>
      <c r="U599" s="72"/>
      <c r="V599" s="72"/>
      <c r="W599" s="72"/>
      <c r="X599" s="72"/>
      <c r="Y599" s="72"/>
      <c r="Z599" s="72"/>
    </row>
    <row r="600" spans="13:26" ht="12.75">
      <c r="M600" s="112"/>
      <c r="N600" s="72"/>
      <c r="O600" s="72"/>
      <c r="P600" s="72"/>
      <c r="Q600" s="72"/>
      <c r="R600" s="72"/>
      <c r="S600" s="72"/>
      <c r="T600" s="72"/>
      <c r="U600" s="72"/>
      <c r="V600" s="72"/>
      <c r="W600" s="72"/>
      <c r="X600" s="72"/>
      <c r="Y600" s="72"/>
      <c r="Z600" s="72"/>
    </row>
    <row r="601" spans="13:26" ht="12.75">
      <c r="M601" s="112"/>
      <c r="N601" s="72"/>
      <c r="O601" s="72"/>
      <c r="P601" s="72"/>
      <c r="Q601" s="72"/>
      <c r="R601" s="72"/>
      <c r="S601" s="72"/>
      <c r="T601" s="72"/>
      <c r="U601" s="72"/>
      <c r="V601" s="72"/>
      <c r="W601" s="72"/>
      <c r="X601" s="72"/>
      <c r="Y601" s="72"/>
      <c r="Z601" s="72"/>
    </row>
    <row r="602" spans="13:26" ht="12.75">
      <c r="M602" s="112"/>
      <c r="N602" s="72"/>
      <c r="O602" s="72"/>
      <c r="P602" s="72"/>
      <c r="Q602" s="72"/>
      <c r="R602" s="72"/>
      <c r="S602" s="72"/>
      <c r="T602" s="72"/>
      <c r="U602" s="72"/>
      <c r="V602" s="72"/>
      <c r="W602" s="72"/>
      <c r="X602" s="72"/>
      <c r="Y602" s="72"/>
      <c r="Z602" s="72"/>
    </row>
    <row r="603" spans="13:26" ht="12.75">
      <c r="M603" s="112"/>
      <c r="N603" s="72"/>
      <c r="O603" s="72"/>
      <c r="P603" s="72"/>
      <c r="Q603" s="72"/>
      <c r="R603" s="72"/>
      <c r="S603" s="72"/>
      <c r="T603" s="72"/>
      <c r="U603" s="72"/>
      <c r="V603" s="72"/>
      <c r="W603" s="72"/>
      <c r="X603" s="72"/>
      <c r="Y603" s="72"/>
      <c r="Z603" s="72"/>
    </row>
    <row r="604" spans="13:26" ht="12.75">
      <c r="M604" s="112"/>
      <c r="N604" s="72"/>
      <c r="O604" s="72"/>
      <c r="P604" s="72"/>
      <c r="Q604" s="72"/>
      <c r="R604" s="72"/>
      <c r="S604" s="72"/>
      <c r="T604" s="72"/>
      <c r="U604" s="72"/>
      <c r="V604" s="72"/>
      <c r="W604" s="72"/>
      <c r="X604" s="72"/>
      <c r="Y604" s="72"/>
      <c r="Z604" s="72"/>
    </row>
    <row r="605" spans="13:26" ht="12.75">
      <c r="M605" s="112"/>
      <c r="N605" s="72"/>
      <c r="O605" s="72"/>
      <c r="P605" s="72"/>
      <c r="Q605" s="72"/>
      <c r="R605" s="72"/>
      <c r="S605" s="72"/>
      <c r="T605" s="72"/>
      <c r="U605" s="72"/>
      <c r="V605" s="72"/>
      <c r="W605" s="72"/>
      <c r="X605" s="72"/>
      <c r="Y605" s="72"/>
      <c r="Z605" s="72"/>
    </row>
    <row r="606" spans="13:26" ht="12.75">
      <c r="M606" s="112"/>
      <c r="N606" s="72"/>
      <c r="O606" s="72"/>
      <c r="P606" s="72"/>
      <c r="Q606" s="72"/>
      <c r="R606" s="72"/>
      <c r="S606" s="72"/>
      <c r="T606" s="72"/>
      <c r="U606" s="72"/>
      <c r="V606" s="72"/>
      <c r="W606" s="72"/>
      <c r="X606" s="72"/>
      <c r="Y606" s="72"/>
      <c r="Z606" s="72"/>
    </row>
    <row r="607" spans="13:26" ht="12.75">
      <c r="M607" s="112"/>
      <c r="N607" s="72"/>
      <c r="O607" s="72"/>
      <c r="P607" s="72"/>
      <c r="Q607" s="72"/>
      <c r="R607" s="72"/>
      <c r="S607" s="72"/>
      <c r="T607" s="72"/>
      <c r="U607" s="72"/>
      <c r="V607" s="72"/>
      <c r="W607" s="72"/>
      <c r="X607" s="72"/>
      <c r="Y607" s="72"/>
      <c r="Z607" s="72"/>
    </row>
    <row r="608" spans="13:26" ht="12.75">
      <c r="M608" s="112"/>
      <c r="N608" s="72"/>
      <c r="O608" s="72"/>
      <c r="P608" s="72"/>
      <c r="Q608" s="72"/>
      <c r="R608" s="72"/>
      <c r="S608" s="72"/>
      <c r="T608" s="72"/>
      <c r="U608" s="72"/>
      <c r="V608" s="72"/>
      <c r="W608" s="72"/>
      <c r="X608" s="72"/>
      <c r="Y608" s="72"/>
      <c r="Z608" s="72"/>
    </row>
    <row r="609" spans="13:26" ht="12.75">
      <c r="M609" s="112"/>
      <c r="N609" s="72"/>
      <c r="O609" s="72"/>
      <c r="P609" s="72"/>
      <c r="Q609" s="72"/>
      <c r="R609" s="72"/>
      <c r="S609" s="72"/>
      <c r="T609" s="72"/>
      <c r="U609" s="72"/>
      <c r="V609" s="72"/>
      <c r="W609" s="72"/>
      <c r="X609" s="72"/>
      <c r="Y609" s="72"/>
      <c r="Z609" s="72"/>
    </row>
    <row r="610" spans="13:26" ht="12.75">
      <c r="M610" s="112"/>
      <c r="N610" s="72"/>
      <c r="O610" s="72"/>
      <c r="P610" s="72"/>
      <c r="Q610" s="72"/>
      <c r="R610" s="72"/>
      <c r="S610" s="72"/>
      <c r="T610" s="72"/>
      <c r="U610" s="72"/>
      <c r="V610" s="72"/>
      <c r="W610" s="72"/>
      <c r="X610" s="72"/>
      <c r="Y610" s="72"/>
      <c r="Z610" s="72"/>
    </row>
    <row r="611" spans="13:26" ht="12.75">
      <c r="M611" s="112"/>
      <c r="N611" s="72"/>
      <c r="O611" s="72"/>
      <c r="P611" s="72"/>
      <c r="Q611" s="72"/>
      <c r="R611" s="72"/>
      <c r="S611" s="72"/>
      <c r="T611" s="72"/>
      <c r="U611" s="72"/>
      <c r="V611" s="72"/>
      <c r="W611" s="72"/>
      <c r="X611" s="72"/>
      <c r="Y611" s="72"/>
      <c r="Z611" s="72"/>
    </row>
    <row r="612" spans="13:26" ht="12.75">
      <c r="M612" s="112"/>
      <c r="N612" s="72"/>
      <c r="O612" s="72"/>
      <c r="P612" s="72"/>
      <c r="Q612" s="72"/>
      <c r="R612" s="72"/>
      <c r="S612" s="72"/>
      <c r="T612" s="72"/>
      <c r="U612" s="72"/>
      <c r="V612" s="72"/>
      <c r="W612" s="72"/>
      <c r="X612" s="72"/>
      <c r="Y612" s="72"/>
      <c r="Z612" s="72"/>
    </row>
    <row r="613" spans="13:26" ht="12.75">
      <c r="M613" s="112"/>
      <c r="N613" s="72"/>
      <c r="O613" s="72"/>
      <c r="P613" s="72"/>
      <c r="Q613" s="72"/>
      <c r="R613" s="72"/>
      <c r="S613" s="72"/>
      <c r="T613" s="72"/>
      <c r="U613" s="72"/>
      <c r="V613" s="72"/>
      <c r="W613" s="72"/>
      <c r="X613" s="72"/>
      <c r="Y613" s="72"/>
      <c r="Z613" s="72"/>
    </row>
    <row r="614" spans="13:26" ht="12.75">
      <c r="M614" s="112"/>
      <c r="N614" s="72"/>
      <c r="O614" s="72"/>
      <c r="P614" s="72"/>
      <c r="Q614" s="72"/>
      <c r="R614" s="72"/>
      <c r="S614" s="72"/>
      <c r="T614" s="72"/>
      <c r="U614" s="72"/>
      <c r="V614" s="72"/>
      <c r="W614" s="72"/>
      <c r="X614" s="72"/>
      <c r="Y614" s="72"/>
      <c r="Z614" s="72"/>
    </row>
    <row r="615" spans="13:26" ht="12.75">
      <c r="M615" s="112"/>
      <c r="N615" s="72"/>
      <c r="O615" s="72"/>
      <c r="P615" s="72"/>
      <c r="Q615" s="72"/>
      <c r="R615" s="72"/>
      <c r="S615" s="72"/>
      <c r="T615" s="72"/>
      <c r="U615" s="72"/>
      <c r="V615" s="72"/>
      <c r="W615" s="72"/>
      <c r="X615" s="72"/>
      <c r="Y615" s="72"/>
      <c r="Z615" s="72"/>
    </row>
    <row r="616" spans="13:26" ht="12.75">
      <c r="M616" s="112"/>
      <c r="N616" s="72"/>
      <c r="O616" s="72"/>
      <c r="P616" s="72"/>
      <c r="Q616" s="72"/>
      <c r="R616" s="72"/>
      <c r="S616" s="72"/>
      <c r="T616" s="72"/>
      <c r="U616" s="72"/>
      <c r="V616" s="72"/>
      <c r="W616" s="72"/>
      <c r="X616" s="72"/>
      <c r="Y616" s="72"/>
      <c r="Z616" s="72"/>
    </row>
    <row r="617" spans="13:26" ht="12.75">
      <c r="M617" s="112"/>
      <c r="N617" s="72"/>
      <c r="O617" s="72"/>
      <c r="P617" s="72"/>
      <c r="Q617" s="72"/>
      <c r="R617" s="72"/>
      <c r="S617" s="72"/>
      <c r="T617" s="72"/>
      <c r="U617" s="72"/>
      <c r="V617" s="72"/>
      <c r="W617" s="72"/>
      <c r="X617" s="72"/>
      <c r="Y617" s="72"/>
      <c r="Z617" s="72"/>
    </row>
    <row r="618" spans="13:26" ht="12.75">
      <c r="M618" s="112"/>
      <c r="N618" s="72"/>
      <c r="O618" s="72"/>
      <c r="P618" s="72"/>
      <c r="Q618" s="72"/>
      <c r="R618" s="72"/>
      <c r="S618" s="72"/>
      <c r="T618" s="72"/>
      <c r="U618" s="72"/>
      <c r="V618" s="72"/>
      <c r="W618" s="72"/>
      <c r="X618" s="72"/>
      <c r="Y618" s="72"/>
      <c r="Z618" s="72"/>
    </row>
    <row r="619" spans="13:26" ht="12.75">
      <c r="M619" s="112"/>
      <c r="N619" s="72"/>
      <c r="O619" s="72"/>
      <c r="P619" s="72"/>
      <c r="Q619" s="72"/>
      <c r="R619" s="72"/>
      <c r="S619" s="72"/>
      <c r="T619" s="72"/>
      <c r="U619" s="72"/>
      <c r="V619" s="72"/>
      <c r="W619" s="72"/>
      <c r="X619" s="72"/>
      <c r="Y619" s="72"/>
      <c r="Z619" s="72"/>
    </row>
    <row r="620" spans="13:26" ht="12.75">
      <c r="M620" s="112"/>
      <c r="N620" s="72"/>
      <c r="O620" s="72"/>
      <c r="P620" s="72"/>
      <c r="Q620" s="72"/>
      <c r="R620" s="72"/>
      <c r="S620" s="72"/>
      <c r="T620" s="72"/>
      <c r="U620" s="72"/>
      <c r="V620" s="72"/>
      <c r="W620" s="72"/>
      <c r="X620" s="72"/>
      <c r="Y620" s="72"/>
      <c r="Z620" s="72"/>
    </row>
    <row r="621" spans="13:26" ht="12.75">
      <c r="M621" s="112"/>
      <c r="N621" s="72"/>
      <c r="O621" s="72"/>
      <c r="P621" s="72"/>
      <c r="Q621" s="72"/>
      <c r="R621" s="72"/>
      <c r="S621" s="72"/>
      <c r="T621" s="72"/>
      <c r="U621" s="72"/>
      <c r="V621" s="72"/>
      <c r="W621" s="72"/>
      <c r="X621" s="72"/>
      <c r="Y621" s="72"/>
      <c r="Z621" s="72"/>
    </row>
    <row r="622" spans="13:26" ht="12.75">
      <c r="M622" s="112"/>
      <c r="N622" s="72"/>
      <c r="O622" s="72"/>
      <c r="P622" s="72"/>
      <c r="Q622" s="72"/>
      <c r="R622" s="72"/>
      <c r="S622" s="72"/>
      <c r="T622" s="72"/>
      <c r="U622" s="72"/>
      <c r="V622" s="72"/>
      <c r="W622" s="72"/>
      <c r="X622" s="72"/>
      <c r="Y622" s="72"/>
      <c r="Z622" s="72"/>
    </row>
    <row r="623" spans="13:26" ht="12.75">
      <c r="M623" s="112"/>
      <c r="N623" s="72"/>
      <c r="O623" s="72"/>
      <c r="P623" s="72"/>
      <c r="Q623" s="72"/>
      <c r="R623" s="72"/>
      <c r="S623" s="72"/>
      <c r="T623" s="72"/>
      <c r="U623" s="72"/>
      <c r="V623" s="72"/>
      <c r="W623" s="72"/>
      <c r="X623" s="72"/>
      <c r="Y623" s="72"/>
      <c r="Z623" s="72"/>
    </row>
    <row r="624" spans="13:26" ht="12.75">
      <c r="M624" s="112"/>
      <c r="N624" s="72"/>
      <c r="O624" s="72"/>
      <c r="P624" s="72"/>
      <c r="Q624" s="72"/>
      <c r="R624" s="72"/>
      <c r="S624" s="72"/>
      <c r="T624" s="72"/>
      <c r="U624" s="72"/>
      <c r="V624" s="72"/>
      <c r="W624" s="72"/>
      <c r="X624" s="72"/>
      <c r="Y624" s="72"/>
      <c r="Z624" s="72"/>
    </row>
    <row r="625" spans="13:26" ht="12.75">
      <c r="M625" s="112"/>
      <c r="N625" s="72"/>
      <c r="O625" s="72"/>
      <c r="P625" s="72"/>
      <c r="Q625" s="72"/>
      <c r="R625" s="72"/>
      <c r="S625" s="72"/>
      <c r="T625" s="72"/>
      <c r="U625" s="72"/>
      <c r="V625" s="72"/>
      <c r="W625" s="72"/>
      <c r="X625" s="72"/>
      <c r="Y625" s="72"/>
      <c r="Z625" s="72"/>
    </row>
    <row r="626" spans="13:26" ht="12.75">
      <c r="M626" s="112"/>
      <c r="N626" s="72"/>
      <c r="O626" s="72"/>
      <c r="P626" s="72"/>
      <c r="Q626" s="72"/>
      <c r="R626" s="72"/>
      <c r="S626" s="72"/>
      <c r="T626" s="72"/>
      <c r="U626" s="72"/>
      <c r="V626" s="72"/>
      <c r="W626" s="72"/>
      <c r="X626" s="72"/>
      <c r="Y626" s="72"/>
      <c r="Z626" s="72"/>
    </row>
    <row r="627" spans="13:26" ht="12.75">
      <c r="M627" s="112"/>
      <c r="N627" s="72"/>
      <c r="O627" s="72"/>
      <c r="P627" s="72"/>
      <c r="Q627" s="72"/>
      <c r="R627" s="72"/>
      <c r="S627" s="72"/>
      <c r="T627" s="72"/>
      <c r="U627" s="72"/>
      <c r="V627" s="72"/>
      <c r="W627" s="72"/>
      <c r="X627" s="72"/>
      <c r="Y627" s="72"/>
      <c r="Z627" s="72"/>
    </row>
    <row r="628" spans="13:26" ht="12.75">
      <c r="M628" s="112"/>
      <c r="N628" s="72"/>
      <c r="O628" s="72"/>
      <c r="P628" s="72"/>
      <c r="Q628" s="72"/>
      <c r="R628" s="72"/>
      <c r="S628" s="72"/>
      <c r="T628" s="72"/>
      <c r="U628" s="72"/>
      <c r="V628" s="72"/>
      <c r="W628" s="72"/>
      <c r="X628" s="72"/>
      <c r="Y628" s="72"/>
      <c r="Z628" s="72"/>
    </row>
    <row r="629" spans="13:26" ht="12.75">
      <c r="M629" s="112"/>
      <c r="N629" s="72"/>
      <c r="O629" s="72"/>
      <c r="P629" s="72"/>
      <c r="Q629" s="72"/>
      <c r="R629" s="72"/>
      <c r="S629" s="72"/>
      <c r="T629" s="72"/>
      <c r="U629" s="72"/>
      <c r="V629" s="72"/>
      <c r="W629" s="72"/>
      <c r="X629" s="72"/>
      <c r="Y629" s="72"/>
      <c r="Z629" s="72"/>
    </row>
    <row r="630" spans="13:26" ht="12.75">
      <c r="M630" s="112"/>
      <c r="N630" s="72"/>
      <c r="O630" s="72"/>
      <c r="P630" s="72"/>
      <c r="Q630" s="72"/>
      <c r="R630" s="72"/>
      <c r="S630" s="72"/>
      <c r="T630" s="72"/>
      <c r="U630" s="72"/>
      <c r="V630" s="72"/>
      <c r="W630" s="72"/>
      <c r="X630" s="72"/>
      <c r="Y630" s="72"/>
      <c r="Z630" s="72"/>
    </row>
    <row r="631" spans="13:26" ht="12.75">
      <c r="M631" s="112"/>
      <c r="N631" s="72"/>
      <c r="O631" s="72"/>
      <c r="P631" s="72"/>
      <c r="Q631" s="72"/>
      <c r="R631" s="72"/>
      <c r="S631" s="72"/>
      <c r="T631" s="72"/>
      <c r="U631" s="72"/>
      <c r="V631" s="72"/>
      <c r="W631" s="72"/>
      <c r="X631" s="72"/>
      <c r="Y631" s="72"/>
      <c r="Z631" s="72"/>
    </row>
    <row r="632" spans="13:26" ht="12.75">
      <c r="M632" s="112"/>
      <c r="N632" s="72"/>
      <c r="O632" s="72"/>
      <c r="P632" s="72"/>
      <c r="Q632" s="72"/>
      <c r="R632" s="72"/>
      <c r="S632" s="72"/>
      <c r="T632" s="72"/>
      <c r="U632" s="72"/>
      <c r="V632" s="72"/>
      <c r="W632" s="72"/>
      <c r="X632" s="72"/>
      <c r="Y632" s="72"/>
      <c r="Z632" s="72"/>
    </row>
    <row r="633" spans="13:26" ht="12.75">
      <c r="M633" s="112"/>
      <c r="N633" s="72"/>
      <c r="O633" s="72"/>
      <c r="P633" s="72"/>
      <c r="Q633" s="72"/>
      <c r="R633" s="72"/>
      <c r="S633" s="72"/>
      <c r="T633" s="72"/>
      <c r="U633" s="72"/>
      <c r="V633" s="72"/>
      <c r="W633" s="72"/>
      <c r="X633" s="72"/>
      <c r="Y633" s="72"/>
      <c r="Z633" s="72"/>
    </row>
    <row r="634" spans="13:26" ht="12.75">
      <c r="M634" s="112"/>
      <c r="N634" s="72"/>
      <c r="O634" s="72"/>
      <c r="P634" s="72"/>
      <c r="Q634" s="72"/>
      <c r="R634" s="72"/>
      <c r="S634" s="72"/>
      <c r="T634" s="72"/>
      <c r="U634" s="72"/>
      <c r="V634" s="72"/>
      <c r="W634" s="72"/>
      <c r="X634" s="72"/>
      <c r="Y634" s="72"/>
      <c r="Z634" s="72"/>
    </row>
    <row r="635" spans="13:26" ht="12.75">
      <c r="M635" s="112"/>
      <c r="N635" s="72"/>
      <c r="O635" s="72"/>
      <c r="P635" s="72"/>
      <c r="Q635" s="72"/>
      <c r="R635" s="72"/>
      <c r="S635" s="72"/>
      <c r="T635" s="72"/>
      <c r="U635" s="72"/>
      <c r="V635" s="72"/>
      <c r="W635" s="72"/>
      <c r="X635" s="72"/>
      <c r="Y635" s="72"/>
      <c r="Z635" s="72"/>
    </row>
    <row r="636" spans="13:26" ht="12.75">
      <c r="M636" s="112"/>
      <c r="N636" s="72"/>
      <c r="O636" s="72"/>
      <c r="P636" s="72"/>
      <c r="Q636" s="72"/>
      <c r="R636" s="72"/>
      <c r="S636" s="72"/>
      <c r="T636" s="72"/>
      <c r="U636" s="72"/>
      <c r="V636" s="72"/>
      <c r="W636" s="72"/>
      <c r="X636" s="72"/>
      <c r="Y636" s="72"/>
      <c r="Z636" s="72"/>
    </row>
    <row r="637" spans="13:26" ht="12.75">
      <c r="M637" s="112"/>
      <c r="N637" s="72"/>
      <c r="O637" s="72"/>
      <c r="P637" s="72"/>
      <c r="Q637" s="72"/>
      <c r="R637" s="72"/>
      <c r="S637" s="72"/>
      <c r="T637" s="72"/>
      <c r="U637" s="72"/>
      <c r="V637" s="72"/>
      <c r="W637" s="72"/>
      <c r="X637" s="72"/>
      <c r="Y637" s="72"/>
      <c r="Z637" s="72"/>
    </row>
    <row r="638" spans="13:26" ht="12.75">
      <c r="M638" s="112"/>
      <c r="N638" s="72"/>
      <c r="O638" s="72"/>
      <c r="P638" s="72"/>
      <c r="Q638" s="72"/>
      <c r="R638" s="72"/>
      <c r="S638" s="72"/>
      <c r="T638" s="72"/>
      <c r="U638" s="72"/>
      <c r="V638" s="72"/>
      <c r="W638" s="72"/>
      <c r="X638" s="72"/>
      <c r="Y638" s="72"/>
      <c r="Z638" s="72"/>
    </row>
    <row r="639" spans="13:26" ht="12.75">
      <c r="M639" s="112"/>
      <c r="N639" s="72"/>
      <c r="O639" s="72"/>
      <c r="P639" s="72"/>
      <c r="Q639" s="72"/>
      <c r="R639" s="72"/>
      <c r="S639" s="72"/>
      <c r="T639" s="72"/>
      <c r="U639" s="72"/>
      <c r="V639" s="72"/>
      <c r="W639" s="72"/>
      <c r="X639" s="72"/>
      <c r="Y639" s="72"/>
      <c r="Z639" s="72"/>
    </row>
    <row r="640" spans="13:26" ht="12.75">
      <c r="M640" s="112"/>
      <c r="N640" s="72"/>
      <c r="O640" s="72"/>
      <c r="P640" s="72"/>
      <c r="Q640" s="72"/>
      <c r="R640" s="72"/>
      <c r="S640" s="72"/>
      <c r="T640" s="72"/>
      <c r="U640" s="72"/>
      <c r="V640" s="72"/>
      <c r="W640" s="72"/>
      <c r="X640" s="72"/>
      <c r="Y640" s="72"/>
      <c r="Z640" s="72"/>
    </row>
    <row r="641" spans="13:26" ht="12.75">
      <c r="M641" s="112"/>
      <c r="N641" s="72"/>
      <c r="O641" s="72"/>
      <c r="P641" s="72"/>
      <c r="Q641" s="72"/>
      <c r="R641" s="72"/>
      <c r="S641" s="72"/>
      <c r="T641" s="72"/>
      <c r="U641" s="72"/>
      <c r="V641" s="72"/>
      <c r="W641" s="72"/>
      <c r="X641" s="72"/>
      <c r="Y641" s="72"/>
      <c r="Z641" s="72"/>
    </row>
    <row r="642" spans="13:26" ht="12.75">
      <c r="M642" s="112"/>
      <c r="N642" s="72"/>
      <c r="O642" s="72"/>
      <c r="P642" s="72"/>
      <c r="Q642" s="72"/>
      <c r="R642" s="72"/>
      <c r="S642" s="72"/>
      <c r="T642" s="72"/>
      <c r="U642" s="72"/>
      <c r="V642" s="72"/>
      <c r="W642" s="72"/>
      <c r="X642" s="72"/>
      <c r="Y642" s="72"/>
      <c r="Z642" s="72"/>
    </row>
    <row r="643" spans="13:26" ht="12.75">
      <c r="M643" s="112"/>
      <c r="N643" s="72"/>
      <c r="O643" s="72"/>
      <c r="P643" s="72"/>
      <c r="Q643" s="72"/>
      <c r="R643" s="72"/>
      <c r="S643" s="72"/>
      <c r="T643" s="72"/>
      <c r="U643" s="72"/>
      <c r="V643" s="72"/>
      <c r="W643" s="72"/>
      <c r="X643" s="72"/>
      <c r="Y643" s="72"/>
      <c r="Z643" s="72"/>
    </row>
    <row r="644" spans="13:26" ht="12.75">
      <c r="M644" s="112"/>
      <c r="N644" s="72"/>
      <c r="O644" s="72"/>
      <c r="P644" s="72"/>
      <c r="Q644" s="72"/>
      <c r="R644" s="72"/>
      <c r="S644" s="72"/>
      <c r="T644" s="72"/>
      <c r="U644" s="72"/>
      <c r="V644" s="72"/>
      <c r="W644" s="72"/>
      <c r="X644" s="72"/>
      <c r="Y644" s="72"/>
      <c r="Z644" s="72"/>
    </row>
    <row r="645" spans="13:26" ht="12.75">
      <c r="M645" s="112"/>
      <c r="N645" s="72"/>
      <c r="O645" s="72"/>
      <c r="P645" s="72"/>
      <c r="Q645" s="72"/>
      <c r="R645" s="72"/>
      <c r="S645" s="72"/>
      <c r="T645" s="72"/>
      <c r="U645" s="72"/>
      <c r="V645" s="72"/>
      <c r="W645" s="72"/>
      <c r="X645" s="72"/>
      <c r="Y645" s="72"/>
      <c r="Z645" s="72"/>
    </row>
    <row r="646" spans="13:26" ht="12.75">
      <c r="M646" s="112"/>
      <c r="N646" s="72"/>
      <c r="O646" s="72"/>
      <c r="P646" s="72"/>
      <c r="Q646" s="72"/>
      <c r="R646" s="72"/>
      <c r="S646" s="72"/>
      <c r="T646" s="72"/>
      <c r="U646" s="72"/>
      <c r="V646" s="72"/>
      <c r="W646" s="72"/>
      <c r="X646" s="72"/>
      <c r="Y646" s="72"/>
      <c r="Z646" s="72"/>
    </row>
    <row r="647" spans="13:26" ht="12.75">
      <c r="M647" s="112"/>
      <c r="N647" s="72"/>
      <c r="O647" s="72"/>
      <c r="P647" s="72"/>
      <c r="Q647" s="72"/>
      <c r="R647" s="72"/>
      <c r="S647" s="72"/>
      <c r="T647" s="72"/>
      <c r="U647" s="72"/>
      <c r="V647" s="72"/>
      <c r="W647" s="72"/>
      <c r="X647" s="72"/>
      <c r="Y647" s="72"/>
      <c r="Z647" s="72"/>
    </row>
    <row r="648" spans="13:26" ht="12.75">
      <c r="M648" s="112"/>
      <c r="N648" s="72"/>
      <c r="O648" s="72"/>
      <c r="P648" s="72"/>
      <c r="Q648" s="72"/>
      <c r="R648" s="72"/>
      <c r="S648" s="72"/>
      <c r="T648" s="72"/>
      <c r="U648" s="72"/>
      <c r="V648" s="72"/>
      <c r="W648" s="72"/>
      <c r="X648" s="72"/>
      <c r="Y648" s="72"/>
      <c r="Z648" s="72"/>
    </row>
    <row r="649" spans="13:26" ht="12.75">
      <c r="M649" s="112"/>
      <c r="N649" s="72"/>
      <c r="O649" s="72"/>
      <c r="P649" s="72"/>
      <c r="Q649" s="72"/>
      <c r="R649" s="72"/>
      <c r="S649" s="72"/>
      <c r="T649" s="72"/>
      <c r="U649" s="72"/>
      <c r="V649" s="72"/>
      <c r="W649" s="72"/>
      <c r="X649" s="72"/>
      <c r="Y649" s="72"/>
      <c r="Z649" s="72"/>
    </row>
    <row r="650" spans="13:26" ht="12.75">
      <c r="M650" s="112"/>
      <c r="N650" s="72"/>
      <c r="O650" s="72"/>
      <c r="P650" s="72"/>
      <c r="Q650" s="72"/>
      <c r="R650" s="72"/>
      <c r="S650" s="72"/>
      <c r="T650" s="72"/>
      <c r="U650" s="72"/>
      <c r="V650" s="72"/>
      <c r="W650" s="72"/>
      <c r="X650" s="72"/>
      <c r="Y650" s="72"/>
      <c r="Z650" s="72"/>
    </row>
    <row r="651" spans="13:26" ht="12.75">
      <c r="M651" s="112"/>
      <c r="N651" s="72"/>
      <c r="O651" s="72"/>
      <c r="P651" s="72"/>
      <c r="Q651" s="72"/>
      <c r="R651" s="72"/>
      <c r="S651" s="72"/>
      <c r="T651" s="72"/>
      <c r="U651" s="72"/>
      <c r="V651" s="72"/>
      <c r="W651" s="72"/>
      <c r="X651" s="72"/>
      <c r="Y651" s="72"/>
      <c r="Z651" s="72"/>
    </row>
    <row r="652" spans="13:26" ht="12.75">
      <c r="M652" s="112"/>
      <c r="N652" s="72"/>
      <c r="O652" s="72"/>
      <c r="P652" s="72"/>
      <c r="Q652" s="72"/>
      <c r="R652" s="72"/>
      <c r="S652" s="72"/>
      <c r="T652" s="72"/>
      <c r="U652" s="72"/>
      <c r="V652" s="72"/>
      <c r="W652" s="72"/>
      <c r="X652" s="72"/>
      <c r="Y652" s="72"/>
      <c r="Z652" s="72"/>
    </row>
    <row r="653" spans="13:26" ht="12.75">
      <c r="M653" s="112"/>
      <c r="N653" s="72"/>
      <c r="O653" s="72"/>
      <c r="P653" s="72"/>
      <c r="Q653" s="72"/>
      <c r="R653" s="72"/>
      <c r="S653" s="72"/>
      <c r="T653" s="72"/>
      <c r="U653" s="72"/>
      <c r="V653" s="72"/>
      <c r="W653" s="72"/>
      <c r="X653" s="72"/>
      <c r="Y653" s="72"/>
      <c r="Z653" s="72"/>
    </row>
    <row r="654" spans="13:26" ht="12.75">
      <c r="M654" s="112"/>
      <c r="N654" s="72"/>
      <c r="O654" s="72"/>
      <c r="P654" s="72"/>
      <c r="Q654" s="72"/>
      <c r="R654" s="72"/>
      <c r="S654" s="72"/>
      <c r="T654" s="72"/>
      <c r="U654" s="72"/>
      <c r="V654" s="72"/>
      <c r="W654" s="72"/>
      <c r="X654" s="72"/>
      <c r="Y654" s="72"/>
      <c r="Z654" s="72"/>
    </row>
    <row r="655" spans="13:26" ht="12.75">
      <c r="M655" s="112"/>
      <c r="N655" s="72"/>
      <c r="O655" s="72"/>
      <c r="P655" s="72"/>
      <c r="Q655" s="72"/>
      <c r="R655" s="72"/>
      <c r="S655" s="72"/>
      <c r="T655" s="72"/>
      <c r="U655" s="72"/>
      <c r="V655" s="72"/>
      <c r="W655" s="72"/>
      <c r="X655" s="72"/>
      <c r="Y655" s="72"/>
      <c r="Z655" s="72"/>
    </row>
    <row r="656" spans="13:26" ht="12.75">
      <c r="M656" s="112"/>
      <c r="N656" s="72"/>
      <c r="O656" s="72"/>
      <c r="P656" s="72"/>
      <c r="Q656" s="72"/>
      <c r="R656" s="72"/>
      <c r="S656" s="72"/>
      <c r="T656" s="72"/>
      <c r="U656" s="72"/>
      <c r="V656" s="72"/>
      <c r="W656" s="72"/>
      <c r="X656" s="72"/>
      <c r="Y656" s="72"/>
      <c r="Z656" s="72"/>
    </row>
    <row r="657" spans="13:26" ht="12.75">
      <c r="M657" s="112"/>
      <c r="N657" s="72"/>
      <c r="O657" s="72"/>
      <c r="P657" s="72"/>
      <c r="Q657" s="72"/>
      <c r="R657" s="72"/>
      <c r="S657" s="72"/>
      <c r="T657" s="72"/>
      <c r="U657" s="72"/>
      <c r="V657" s="72"/>
      <c r="W657" s="72"/>
      <c r="X657" s="72"/>
      <c r="Y657" s="72"/>
      <c r="Z657" s="72"/>
    </row>
    <row r="658" spans="13:26" ht="12.75">
      <c r="M658" s="112"/>
      <c r="N658" s="72"/>
      <c r="O658" s="72"/>
      <c r="P658" s="72"/>
      <c r="Q658" s="72"/>
      <c r="R658" s="72"/>
      <c r="S658" s="72"/>
      <c r="T658" s="72"/>
      <c r="U658" s="72"/>
      <c r="V658" s="72"/>
      <c r="W658" s="72"/>
      <c r="X658" s="72"/>
      <c r="Y658" s="72"/>
      <c r="Z658" s="72"/>
    </row>
    <row r="659" spans="13:26" ht="12.75">
      <c r="M659" s="112"/>
      <c r="N659" s="72"/>
      <c r="O659" s="72"/>
      <c r="P659" s="72"/>
      <c r="Q659" s="72"/>
      <c r="R659" s="72"/>
      <c r="S659" s="72"/>
      <c r="T659" s="72"/>
      <c r="U659" s="72"/>
      <c r="V659" s="72"/>
      <c r="W659" s="72"/>
      <c r="X659" s="72"/>
      <c r="Y659" s="72"/>
      <c r="Z659" s="72"/>
    </row>
    <row r="660" spans="13:26" ht="12.75">
      <c r="M660" s="112"/>
      <c r="N660" s="72"/>
      <c r="O660" s="72"/>
      <c r="P660" s="72"/>
      <c r="Q660" s="72"/>
      <c r="R660" s="72"/>
      <c r="S660" s="72"/>
      <c r="T660" s="72"/>
      <c r="U660" s="72"/>
      <c r="V660" s="72"/>
      <c r="W660" s="72"/>
      <c r="X660" s="72"/>
      <c r="Y660" s="72"/>
      <c r="Z660" s="72"/>
    </row>
    <row r="661" spans="13:26" ht="12.75">
      <c r="M661" s="112"/>
      <c r="N661" s="72"/>
      <c r="O661" s="72"/>
      <c r="P661" s="72"/>
      <c r="Q661" s="72"/>
      <c r="R661" s="72"/>
      <c r="S661" s="72"/>
      <c r="T661" s="72"/>
      <c r="U661" s="72"/>
      <c r="V661" s="72"/>
      <c r="W661" s="72"/>
      <c r="X661" s="72"/>
      <c r="Y661" s="72"/>
      <c r="Z661" s="72"/>
    </row>
    <row r="662" spans="13:26" ht="12.75">
      <c r="M662" s="112"/>
      <c r="N662" s="72"/>
      <c r="O662" s="72"/>
      <c r="P662" s="72"/>
      <c r="Q662" s="72"/>
      <c r="R662" s="72"/>
      <c r="S662" s="72"/>
      <c r="T662" s="72"/>
      <c r="U662" s="72"/>
      <c r="V662" s="72"/>
      <c r="W662" s="72"/>
      <c r="X662" s="72"/>
      <c r="Y662" s="72"/>
      <c r="Z662" s="72"/>
    </row>
    <row r="663" spans="13:26" ht="12.75">
      <c r="M663" s="112"/>
      <c r="N663" s="72"/>
      <c r="O663" s="72"/>
      <c r="P663" s="72"/>
      <c r="Q663" s="72"/>
      <c r="R663" s="72"/>
      <c r="S663" s="72"/>
      <c r="T663" s="72"/>
      <c r="U663" s="72"/>
      <c r="V663" s="72"/>
      <c r="W663" s="72"/>
      <c r="X663" s="72"/>
      <c r="Y663" s="72"/>
      <c r="Z663" s="72"/>
    </row>
    <row r="664" spans="13:26" ht="12.75">
      <c r="M664" s="112"/>
      <c r="N664" s="72"/>
      <c r="O664" s="72"/>
      <c r="P664" s="72"/>
      <c r="Q664" s="72"/>
      <c r="R664" s="72"/>
      <c r="S664" s="72"/>
      <c r="T664" s="72"/>
      <c r="U664" s="72"/>
      <c r="V664" s="72"/>
      <c r="W664" s="72"/>
      <c r="X664" s="72"/>
      <c r="Y664" s="72"/>
      <c r="Z664" s="72"/>
    </row>
    <row r="665" spans="13:26" ht="12.75">
      <c r="M665" s="112"/>
      <c r="N665" s="72"/>
      <c r="O665" s="72"/>
      <c r="P665" s="72"/>
      <c r="Q665" s="72"/>
      <c r="R665" s="72"/>
      <c r="S665" s="72"/>
      <c r="T665" s="72"/>
      <c r="U665" s="72"/>
      <c r="V665" s="72"/>
      <c r="W665" s="72"/>
      <c r="X665" s="72"/>
      <c r="Y665" s="72"/>
      <c r="Z665" s="72"/>
    </row>
    <row r="666" spans="13:26" ht="12.75">
      <c r="M666" s="112"/>
      <c r="N666" s="72"/>
      <c r="O666" s="72"/>
      <c r="P666" s="72"/>
      <c r="Q666" s="72"/>
      <c r="R666" s="72"/>
      <c r="S666" s="72"/>
      <c r="T666" s="72"/>
      <c r="U666" s="72"/>
      <c r="V666" s="72"/>
      <c r="W666" s="72"/>
      <c r="X666" s="72"/>
      <c r="Y666" s="72"/>
      <c r="Z666" s="72"/>
    </row>
    <row r="667" spans="13:26" ht="12.75">
      <c r="M667" s="112"/>
      <c r="N667" s="72"/>
      <c r="O667" s="72"/>
      <c r="P667" s="72"/>
      <c r="Q667" s="72"/>
      <c r="R667" s="72"/>
      <c r="S667" s="72"/>
      <c r="T667" s="72"/>
      <c r="U667" s="72"/>
      <c r="V667" s="72"/>
      <c r="W667" s="72"/>
      <c r="X667" s="72"/>
      <c r="Y667" s="72"/>
      <c r="Z667" s="72"/>
    </row>
    <row r="668" spans="13:26" ht="12.75">
      <c r="M668" s="112"/>
      <c r="N668" s="72"/>
      <c r="O668" s="72"/>
      <c r="P668" s="72"/>
      <c r="Q668" s="72"/>
      <c r="R668" s="72"/>
      <c r="S668" s="72"/>
      <c r="T668" s="72"/>
      <c r="U668" s="72"/>
      <c r="V668" s="72"/>
      <c r="W668" s="72"/>
      <c r="X668" s="72"/>
      <c r="Y668" s="72"/>
      <c r="Z668" s="72"/>
    </row>
    <row r="669" spans="13:26" ht="12.75">
      <c r="M669" s="112"/>
      <c r="N669" s="72"/>
      <c r="O669" s="72"/>
      <c r="P669" s="72"/>
      <c r="Q669" s="72"/>
      <c r="R669" s="72"/>
      <c r="S669" s="72"/>
      <c r="T669" s="72"/>
      <c r="U669" s="72"/>
      <c r="V669" s="72"/>
      <c r="W669" s="72"/>
      <c r="X669" s="72"/>
      <c r="Y669" s="72"/>
      <c r="Z669" s="72"/>
    </row>
    <row r="670" spans="13:26" ht="12.75">
      <c r="M670" s="112"/>
      <c r="N670" s="72"/>
      <c r="O670" s="72"/>
      <c r="P670" s="72"/>
      <c r="Q670" s="72"/>
      <c r="R670" s="72"/>
      <c r="S670" s="72"/>
      <c r="T670" s="72"/>
      <c r="U670" s="72"/>
      <c r="V670" s="72"/>
      <c r="W670" s="72"/>
      <c r="X670" s="72"/>
      <c r="Y670" s="72"/>
      <c r="Z670" s="72"/>
    </row>
    <row r="671" spans="13:26" ht="12.75">
      <c r="M671" s="112"/>
      <c r="N671" s="72"/>
      <c r="O671" s="72"/>
      <c r="P671" s="72"/>
      <c r="Q671" s="72"/>
      <c r="R671" s="72"/>
      <c r="S671" s="72"/>
      <c r="T671" s="72"/>
      <c r="U671" s="72"/>
      <c r="V671" s="72"/>
      <c r="W671" s="72"/>
      <c r="X671" s="72"/>
      <c r="Y671" s="72"/>
      <c r="Z671" s="72"/>
    </row>
    <row r="672" spans="13:26" ht="12.75">
      <c r="M672" s="112"/>
      <c r="N672" s="72"/>
      <c r="O672" s="72"/>
      <c r="P672" s="72"/>
      <c r="Q672" s="72"/>
      <c r="R672" s="72"/>
      <c r="S672" s="72"/>
      <c r="T672" s="72"/>
      <c r="U672" s="72"/>
      <c r="V672" s="72"/>
      <c r="W672" s="72"/>
      <c r="X672" s="72"/>
      <c r="Y672" s="72"/>
      <c r="Z672" s="72"/>
    </row>
    <row r="673" spans="13:26" ht="12.75">
      <c r="M673" s="112"/>
      <c r="N673" s="72"/>
      <c r="O673" s="72"/>
      <c r="P673" s="72"/>
      <c r="Q673" s="72"/>
      <c r="R673" s="72"/>
      <c r="S673" s="72"/>
      <c r="T673" s="72"/>
      <c r="U673" s="72"/>
      <c r="V673" s="72"/>
      <c r="W673" s="72"/>
      <c r="X673" s="72"/>
      <c r="Y673" s="72"/>
      <c r="Z673" s="72"/>
    </row>
    <row r="674" spans="13:26" ht="12.75">
      <c r="M674" s="112"/>
      <c r="N674" s="72"/>
      <c r="O674" s="72"/>
      <c r="P674" s="72"/>
      <c r="Q674" s="72"/>
      <c r="R674" s="72"/>
      <c r="S674" s="72"/>
      <c r="T674" s="72"/>
      <c r="U674" s="72"/>
      <c r="V674" s="72"/>
      <c r="W674" s="72"/>
      <c r="X674" s="72"/>
      <c r="Y674" s="72"/>
      <c r="Z674" s="72"/>
    </row>
    <row r="675" spans="13:26" ht="12.75">
      <c r="M675" s="112"/>
      <c r="N675" s="72"/>
      <c r="O675" s="72"/>
      <c r="P675" s="72"/>
      <c r="Q675" s="72"/>
      <c r="R675" s="72"/>
      <c r="S675" s="72"/>
      <c r="T675" s="72"/>
      <c r="U675" s="72"/>
      <c r="V675" s="72"/>
      <c r="W675" s="72"/>
      <c r="X675" s="72"/>
      <c r="Y675" s="72"/>
      <c r="Z675" s="72"/>
    </row>
    <row r="676" spans="13:26" ht="12.75">
      <c r="M676" s="112"/>
      <c r="N676" s="72"/>
      <c r="O676" s="72"/>
      <c r="P676" s="72"/>
      <c r="Q676" s="72"/>
      <c r="R676" s="72"/>
      <c r="S676" s="72"/>
      <c r="T676" s="72"/>
      <c r="U676" s="72"/>
      <c r="V676" s="72"/>
      <c r="W676" s="72"/>
      <c r="X676" s="72"/>
      <c r="Y676" s="72"/>
      <c r="Z676" s="72"/>
    </row>
    <row r="677" spans="13:26" ht="12.75">
      <c r="M677" s="112"/>
      <c r="N677" s="72"/>
      <c r="O677" s="72"/>
      <c r="P677" s="72"/>
      <c r="Q677" s="72"/>
      <c r="R677" s="72"/>
      <c r="S677" s="72"/>
      <c r="T677" s="72"/>
      <c r="U677" s="72"/>
      <c r="V677" s="72"/>
      <c r="W677" s="72"/>
      <c r="X677" s="72"/>
      <c r="Y677" s="72"/>
      <c r="Z677" s="72"/>
    </row>
    <row r="678" spans="13:26" ht="12.75">
      <c r="M678" s="112"/>
      <c r="N678" s="72"/>
      <c r="O678" s="72"/>
      <c r="P678" s="72"/>
      <c r="Q678" s="72"/>
      <c r="R678" s="72"/>
      <c r="S678" s="72"/>
      <c r="T678" s="72"/>
      <c r="U678" s="72"/>
      <c r="V678" s="72"/>
      <c r="W678" s="72"/>
      <c r="X678" s="72"/>
      <c r="Y678" s="72"/>
      <c r="Z678" s="72"/>
    </row>
    <row r="679" spans="13:26" ht="12.75">
      <c r="M679" s="112"/>
      <c r="N679" s="72"/>
      <c r="O679" s="72"/>
      <c r="P679" s="72"/>
      <c r="Q679" s="72"/>
      <c r="R679" s="72"/>
      <c r="S679" s="72"/>
      <c r="T679" s="72"/>
      <c r="U679" s="72"/>
      <c r="V679" s="72"/>
      <c r="W679" s="72"/>
      <c r="X679" s="72"/>
      <c r="Y679" s="72"/>
      <c r="Z679" s="72"/>
    </row>
    <row r="680" spans="13:26" ht="12.75">
      <c r="M680" s="112"/>
      <c r="N680" s="72"/>
      <c r="O680" s="72"/>
      <c r="P680" s="72"/>
      <c r="Q680" s="72"/>
      <c r="R680" s="72"/>
      <c r="S680" s="72"/>
      <c r="T680" s="72"/>
      <c r="U680" s="72"/>
      <c r="V680" s="72"/>
      <c r="W680" s="72"/>
      <c r="X680" s="72"/>
      <c r="Y680" s="72"/>
      <c r="Z680" s="72"/>
    </row>
    <row r="681" spans="13:26" ht="12.75">
      <c r="M681" s="112"/>
      <c r="N681" s="72"/>
      <c r="O681" s="72"/>
      <c r="P681" s="72"/>
      <c r="Q681" s="72"/>
      <c r="R681" s="72"/>
      <c r="S681" s="72"/>
      <c r="T681" s="72"/>
      <c r="U681" s="72"/>
      <c r="V681" s="72"/>
      <c r="W681" s="72"/>
      <c r="X681" s="72"/>
      <c r="Y681" s="72"/>
      <c r="Z681" s="72"/>
    </row>
    <row r="682" spans="13:26" ht="12.75">
      <c r="M682" s="112"/>
      <c r="N682" s="72"/>
      <c r="O682" s="72"/>
      <c r="P682" s="72"/>
      <c r="Q682" s="72"/>
      <c r="R682" s="72"/>
      <c r="S682" s="72"/>
      <c r="T682" s="72"/>
      <c r="U682" s="72"/>
      <c r="V682" s="72"/>
      <c r="W682" s="72"/>
      <c r="X682" s="72"/>
      <c r="Y682" s="72"/>
      <c r="Z682" s="72"/>
    </row>
    <row r="683" spans="13:26" ht="12.75">
      <c r="M683" s="112"/>
      <c r="N683" s="72"/>
      <c r="O683" s="72"/>
      <c r="P683" s="72"/>
      <c r="Q683" s="72"/>
      <c r="R683" s="72"/>
      <c r="S683" s="72"/>
      <c r="T683" s="72"/>
      <c r="U683" s="72"/>
      <c r="V683" s="72"/>
      <c r="W683" s="72"/>
      <c r="X683" s="72"/>
      <c r="Y683" s="72"/>
      <c r="Z683" s="72"/>
    </row>
    <row r="684" spans="13:26" ht="12.75">
      <c r="M684" s="112"/>
      <c r="N684" s="72"/>
      <c r="O684" s="72"/>
      <c r="P684" s="72"/>
      <c r="Q684" s="72"/>
      <c r="R684" s="72"/>
      <c r="S684" s="72"/>
      <c r="T684" s="72"/>
      <c r="U684" s="72"/>
      <c r="V684" s="72"/>
      <c r="W684" s="72"/>
      <c r="X684" s="72"/>
      <c r="Y684" s="72"/>
      <c r="Z684" s="72"/>
    </row>
    <row r="685" spans="13:26" ht="12.75">
      <c r="M685" s="112"/>
      <c r="N685" s="72"/>
      <c r="O685" s="72"/>
      <c r="P685" s="72"/>
      <c r="Q685" s="72"/>
      <c r="R685" s="72"/>
      <c r="S685" s="72"/>
      <c r="T685" s="72"/>
      <c r="U685" s="72"/>
      <c r="V685" s="72"/>
      <c r="W685" s="72"/>
      <c r="X685" s="72"/>
      <c r="Y685" s="72"/>
      <c r="Z685" s="72"/>
    </row>
    <row r="686" spans="13:26" ht="12.75">
      <c r="M686" s="112"/>
      <c r="N686" s="72"/>
      <c r="O686" s="72"/>
      <c r="P686" s="72"/>
      <c r="Q686" s="72"/>
      <c r="R686" s="72"/>
      <c r="S686" s="72"/>
      <c r="T686" s="72"/>
      <c r="U686" s="72"/>
      <c r="V686" s="72"/>
      <c r="W686" s="72"/>
      <c r="X686" s="72"/>
      <c r="Y686" s="72"/>
      <c r="Z686" s="72"/>
    </row>
    <row r="687" spans="13:26" ht="12.75">
      <c r="M687" s="112"/>
      <c r="N687" s="72"/>
      <c r="O687" s="72"/>
      <c r="P687" s="72"/>
      <c r="Q687" s="72"/>
      <c r="R687" s="72"/>
      <c r="S687" s="72"/>
      <c r="T687" s="72"/>
      <c r="U687" s="72"/>
      <c r="V687" s="72"/>
      <c r="W687" s="72"/>
      <c r="X687" s="72"/>
      <c r="Y687" s="72"/>
      <c r="Z687" s="72"/>
    </row>
    <row r="688" spans="13:26" ht="12.75">
      <c r="M688" s="112"/>
      <c r="N688" s="72"/>
      <c r="O688" s="72"/>
      <c r="P688" s="72"/>
      <c r="Q688" s="72"/>
      <c r="R688" s="72"/>
      <c r="S688" s="72"/>
      <c r="T688" s="72"/>
      <c r="U688" s="72"/>
      <c r="V688" s="72"/>
      <c r="W688" s="72"/>
      <c r="X688" s="72"/>
      <c r="Y688" s="72"/>
      <c r="Z688" s="72"/>
    </row>
    <row r="689" spans="13:26" ht="12.75">
      <c r="M689" s="112"/>
      <c r="N689" s="72"/>
      <c r="O689" s="72"/>
      <c r="P689" s="72"/>
      <c r="Q689" s="72"/>
      <c r="R689" s="72"/>
      <c r="S689" s="72"/>
      <c r="T689" s="72"/>
      <c r="U689" s="72"/>
      <c r="V689" s="72"/>
      <c r="W689" s="72"/>
      <c r="X689" s="72"/>
      <c r="Y689" s="72"/>
      <c r="Z689" s="72"/>
    </row>
    <row r="690" spans="13:26" ht="12.75">
      <c r="M690" s="112"/>
      <c r="N690" s="72"/>
      <c r="O690" s="72"/>
      <c r="P690" s="72"/>
      <c r="Q690" s="72"/>
      <c r="R690" s="72"/>
      <c r="S690" s="72"/>
      <c r="T690" s="72"/>
      <c r="U690" s="72"/>
      <c r="V690" s="72"/>
      <c r="W690" s="72"/>
      <c r="X690" s="72"/>
      <c r="Y690" s="72"/>
      <c r="Z690" s="72"/>
    </row>
    <row r="691" spans="13:26" ht="12.75">
      <c r="M691" s="112"/>
      <c r="N691" s="72"/>
      <c r="O691" s="72"/>
      <c r="P691" s="72"/>
      <c r="Q691" s="72"/>
      <c r="R691" s="72"/>
      <c r="S691" s="72"/>
      <c r="T691" s="72"/>
      <c r="U691" s="72"/>
      <c r="V691" s="72"/>
      <c r="W691" s="72"/>
      <c r="X691" s="72"/>
      <c r="Y691" s="72"/>
      <c r="Z691" s="72"/>
    </row>
    <row r="692" spans="13:26" ht="12.75">
      <c r="M692" s="112"/>
      <c r="N692" s="72"/>
      <c r="O692" s="72"/>
      <c r="P692" s="72"/>
      <c r="Q692" s="72"/>
      <c r="R692" s="72"/>
      <c r="S692" s="72"/>
      <c r="T692" s="72"/>
      <c r="U692" s="72"/>
      <c r="V692" s="72"/>
      <c r="W692" s="72"/>
      <c r="X692" s="72"/>
      <c r="Y692" s="72"/>
      <c r="Z692" s="72"/>
    </row>
    <row r="693" spans="13:26" ht="12.75">
      <c r="M693" s="112"/>
      <c r="N693" s="72"/>
      <c r="O693" s="72"/>
      <c r="P693" s="72"/>
      <c r="Q693" s="72"/>
      <c r="R693" s="72"/>
      <c r="S693" s="72"/>
      <c r="T693" s="72"/>
      <c r="U693" s="72"/>
      <c r="V693" s="72"/>
      <c r="W693" s="72"/>
      <c r="X693" s="72"/>
      <c r="Y693" s="72"/>
      <c r="Z693" s="72"/>
    </row>
    <row r="694" spans="13:26" ht="12.75">
      <c r="M694" s="112"/>
      <c r="N694" s="72"/>
      <c r="O694" s="72"/>
      <c r="P694" s="72"/>
      <c r="Q694" s="72"/>
      <c r="R694" s="72"/>
      <c r="S694" s="72"/>
      <c r="T694" s="72"/>
      <c r="U694" s="72"/>
      <c r="V694" s="72"/>
      <c r="W694" s="72"/>
      <c r="X694" s="72"/>
      <c r="Y694" s="72"/>
      <c r="Z694" s="72"/>
    </row>
    <row r="695" spans="13:26" ht="12.75">
      <c r="M695" s="112"/>
      <c r="N695" s="72"/>
      <c r="O695" s="72"/>
      <c r="P695" s="72"/>
      <c r="Q695" s="72"/>
      <c r="R695" s="72"/>
      <c r="S695" s="72"/>
      <c r="T695" s="72"/>
      <c r="U695" s="72"/>
      <c r="V695" s="72"/>
      <c r="W695" s="72"/>
      <c r="X695" s="72"/>
      <c r="Y695" s="72"/>
      <c r="Z695" s="72"/>
    </row>
    <row r="696" spans="13:26" ht="12.75">
      <c r="M696" s="112"/>
      <c r="N696" s="72"/>
      <c r="O696" s="72"/>
      <c r="P696" s="72"/>
      <c r="Q696" s="72"/>
      <c r="R696" s="72"/>
      <c r="S696" s="72"/>
      <c r="T696" s="72"/>
      <c r="U696" s="72"/>
      <c r="V696" s="72"/>
      <c r="W696" s="72"/>
      <c r="X696" s="72"/>
      <c r="Y696" s="72"/>
      <c r="Z696" s="72"/>
    </row>
    <row r="697" spans="13:26" ht="12.75">
      <c r="M697" s="112"/>
      <c r="N697" s="72"/>
      <c r="O697" s="72"/>
      <c r="P697" s="72"/>
      <c r="Q697" s="72"/>
      <c r="R697" s="72"/>
      <c r="S697" s="72"/>
      <c r="T697" s="72"/>
      <c r="U697" s="72"/>
      <c r="V697" s="72"/>
      <c r="W697" s="72"/>
      <c r="X697" s="72"/>
      <c r="Y697" s="72"/>
      <c r="Z697" s="72"/>
    </row>
    <row r="698" spans="13:26" ht="12.75">
      <c r="M698" s="112"/>
      <c r="N698" s="72"/>
      <c r="O698" s="72"/>
      <c r="P698" s="72"/>
      <c r="Q698" s="72"/>
      <c r="R698" s="72"/>
      <c r="S698" s="72"/>
      <c r="T698" s="72"/>
      <c r="U698" s="72"/>
      <c r="V698" s="72"/>
      <c r="W698" s="72"/>
      <c r="X698" s="72"/>
      <c r="Y698" s="72"/>
      <c r="Z698" s="72"/>
    </row>
    <row r="699" spans="13:26" ht="12.75">
      <c r="M699" s="112"/>
      <c r="N699" s="72"/>
      <c r="O699" s="72"/>
      <c r="P699" s="72"/>
      <c r="Q699" s="72"/>
      <c r="R699" s="72"/>
      <c r="S699" s="72"/>
      <c r="T699" s="72"/>
      <c r="U699" s="72"/>
      <c r="V699" s="72"/>
      <c r="W699" s="72"/>
      <c r="X699" s="72"/>
      <c r="Y699" s="72"/>
      <c r="Z699" s="72"/>
    </row>
    <row r="700" spans="13:26" ht="12.75">
      <c r="M700" s="112"/>
      <c r="N700" s="72"/>
      <c r="O700" s="72"/>
      <c r="P700" s="72"/>
      <c r="Q700" s="72"/>
      <c r="R700" s="72"/>
      <c r="S700" s="72"/>
      <c r="T700" s="72"/>
      <c r="U700" s="72"/>
      <c r="V700" s="72"/>
      <c r="W700" s="72"/>
      <c r="X700" s="72"/>
      <c r="Y700" s="72"/>
      <c r="Z700" s="72"/>
    </row>
    <row r="701" spans="13:26" ht="12.75">
      <c r="M701" s="112"/>
      <c r="N701" s="72"/>
      <c r="O701" s="72"/>
      <c r="P701" s="72"/>
      <c r="Q701" s="72"/>
      <c r="R701" s="72"/>
      <c r="S701" s="72"/>
      <c r="T701" s="72"/>
      <c r="U701" s="72"/>
      <c r="V701" s="72"/>
      <c r="W701" s="72"/>
      <c r="X701" s="72"/>
      <c r="Y701" s="72"/>
      <c r="Z701" s="72"/>
    </row>
    <row r="702" spans="13:26" ht="12.75">
      <c r="M702" s="112"/>
      <c r="N702" s="72"/>
      <c r="O702" s="72"/>
      <c r="P702" s="72"/>
      <c r="Q702" s="72"/>
      <c r="R702" s="72"/>
      <c r="S702" s="72"/>
      <c r="T702" s="72"/>
      <c r="U702" s="72"/>
      <c r="V702" s="72"/>
      <c r="W702" s="72"/>
      <c r="X702" s="72"/>
      <c r="Y702" s="72"/>
      <c r="Z702" s="72"/>
    </row>
    <row r="703" spans="13:26" ht="12.75">
      <c r="M703" s="112"/>
      <c r="N703" s="72"/>
      <c r="O703" s="72"/>
      <c r="P703" s="72"/>
      <c r="Q703" s="72"/>
      <c r="R703" s="72"/>
      <c r="S703" s="72"/>
      <c r="T703" s="72"/>
      <c r="U703" s="72"/>
      <c r="V703" s="72"/>
      <c r="W703" s="72"/>
      <c r="X703" s="72"/>
      <c r="Y703" s="72"/>
      <c r="Z703" s="72"/>
    </row>
    <row r="704" spans="13:26" ht="12.75">
      <c r="M704" s="112"/>
      <c r="N704" s="72"/>
      <c r="O704" s="72"/>
      <c r="P704" s="72"/>
      <c r="Q704" s="72"/>
      <c r="R704" s="72"/>
      <c r="S704" s="72"/>
      <c r="T704" s="72"/>
      <c r="U704" s="72"/>
      <c r="V704" s="72"/>
      <c r="W704" s="72"/>
      <c r="X704" s="72"/>
      <c r="Y704" s="72"/>
      <c r="Z704" s="72"/>
    </row>
    <row r="705" spans="13:26" ht="12.75">
      <c r="M705" s="112"/>
      <c r="N705" s="72"/>
      <c r="O705" s="72"/>
      <c r="P705" s="72"/>
      <c r="Q705" s="72"/>
      <c r="R705" s="72"/>
      <c r="S705" s="72"/>
      <c r="T705" s="72"/>
      <c r="U705" s="72"/>
      <c r="V705" s="72"/>
      <c r="W705" s="72"/>
      <c r="X705" s="72"/>
      <c r="Y705" s="72"/>
      <c r="Z705" s="72"/>
    </row>
    <row r="706" spans="13:26" ht="12.75">
      <c r="M706" s="112"/>
      <c r="N706" s="72"/>
      <c r="O706" s="72"/>
      <c r="P706" s="72"/>
      <c r="Q706" s="72"/>
      <c r="R706" s="72"/>
      <c r="S706" s="72"/>
      <c r="T706" s="72"/>
      <c r="U706" s="72"/>
      <c r="V706" s="72"/>
      <c r="W706" s="72"/>
      <c r="X706" s="72"/>
      <c r="Y706" s="72"/>
      <c r="Z706" s="72"/>
    </row>
    <row r="707" spans="13:26" ht="12.75">
      <c r="M707" s="112"/>
      <c r="N707" s="72"/>
      <c r="O707" s="72"/>
      <c r="P707" s="72"/>
      <c r="Q707" s="72"/>
      <c r="R707" s="72"/>
      <c r="S707" s="72"/>
      <c r="T707" s="72"/>
      <c r="U707" s="72"/>
      <c r="V707" s="72"/>
      <c r="W707" s="72"/>
      <c r="X707" s="72"/>
      <c r="Y707" s="72"/>
      <c r="Z707" s="72"/>
    </row>
    <row r="708" spans="13:26" ht="12.75">
      <c r="M708" s="112"/>
      <c r="N708" s="72"/>
      <c r="O708" s="72"/>
      <c r="P708" s="72"/>
      <c r="Q708" s="72"/>
      <c r="R708" s="72"/>
      <c r="S708" s="72"/>
      <c r="T708" s="72"/>
      <c r="U708" s="72"/>
      <c r="V708" s="72"/>
      <c r="W708" s="72"/>
      <c r="X708" s="72"/>
      <c r="Y708" s="72"/>
      <c r="Z708" s="72"/>
    </row>
    <row r="709" spans="13:26" ht="12.75">
      <c r="M709" s="112"/>
      <c r="N709" s="72"/>
      <c r="O709" s="72"/>
      <c r="P709" s="72"/>
      <c r="Q709" s="72"/>
      <c r="R709" s="72"/>
      <c r="S709" s="72"/>
      <c r="T709" s="72"/>
      <c r="U709" s="72"/>
      <c r="V709" s="72"/>
      <c r="W709" s="72"/>
      <c r="X709" s="72"/>
      <c r="Y709" s="72"/>
      <c r="Z709" s="72"/>
    </row>
    <row r="710" spans="13:26" ht="12.75">
      <c r="M710" s="112"/>
      <c r="N710" s="72"/>
      <c r="O710" s="72"/>
      <c r="P710" s="72"/>
      <c r="Q710" s="72"/>
      <c r="R710" s="72"/>
      <c r="S710" s="72"/>
      <c r="T710" s="72"/>
      <c r="U710" s="72"/>
      <c r="V710" s="72"/>
      <c r="W710" s="72"/>
      <c r="X710" s="72"/>
      <c r="Y710" s="72"/>
      <c r="Z710" s="72"/>
    </row>
    <row r="711" spans="13:26" ht="12.75">
      <c r="M711" s="112"/>
      <c r="N711" s="72"/>
      <c r="O711" s="72"/>
      <c r="P711" s="72"/>
      <c r="Q711" s="72"/>
      <c r="R711" s="72"/>
      <c r="S711" s="72"/>
      <c r="T711" s="72"/>
      <c r="U711" s="72"/>
      <c r="V711" s="72"/>
      <c r="W711" s="72"/>
      <c r="X711" s="72"/>
      <c r="Y711" s="72"/>
      <c r="Z711" s="72"/>
    </row>
    <row r="712" spans="13:26" ht="12.75">
      <c r="M712" s="112"/>
      <c r="N712" s="72"/>
      <c r="O712" s="72"/>
      <c r="P712" s="72"/>
      <c r="Q712" s="72"/>
      <c r="R712" s="72"/>
      <c r="S712" s="72"/>
      <c r="T712" s="72"/>
      <c r="U712" s="72"/>
      <c r="V712" s="72"/>
      <c r="W712" s="72"/>
      <c r="X712" s="72"/>
      <c r="Y712" s="72"/>
      <c r="Z712" s="72"/>
    </row>
    <row r="713" spans="13:26" ht="12.75">
      <c r="M713" s="112"/>
      <c r="N713" s="72"/>
      <c r="O713" s="72"/>
      <c r="P713" s="72"/>
      <c r="Q713" s="72"/>
      <c r="R713" s="72"/>
      <c r="S713" s="72"/>
      <c r="T713" s="72"/>
      <c r="U713" s="72"/>
      <c r="V713" s="72"/>
      <c r="W713" s="72"/>
      <c r="X713" s="72"/>
      <c r="Y713" s="72"/>
      <c r="Z713" s="72"/>
    </row>
    <row r="714" spans="13:26" ht="12.75">
      <c r="M714" s="112"/>
      <c r="N714" s="72"/>
      <c r="O714" s="72"/>
      <c r="P714" s="72"/>
      <c r="Q714" s="72"/>
      <c r="R714" s="72"/>
      <c r="S714" s="72"/>
      <c r="T714" s="72"/>
      <c r="U714" s="72"/>
      <c r="V714" s="72"/>
      <c r="W714" s="72"/>
      <c r="X714" s="72"/>
      <c r="Y714" s="72"/>
      <c r="Z714" s="72"/>
    </row>
    <row r="715" spans="13:26" ht="12.75">
      <c r="M715" s="112"/>
      <c r="N715" s="72"/>
      <c r="O715" s="72"/>
      <c r="P715" s="72"/>
      <c r="Q715" s="72"/>
      <c r="R715" s="72"/>
      <c r="S715" s="72"/>
      <c r="T715" s="72"/>
      <c r="U715" s="72"/>
      <c r="V715" s="72"/>
      <c r="W715" s="72"/>
      <c r="X715" s="72"/>
      <c r="Y715" s="72"/>
      <c r="Z715" s="72"/>
    </row>
    <row r="716" spans="13:26" ht="12.75">
      <c r="M716" s="112"/>
      <c r="N716" s="72"/>
      <c r="O716" s="72"/>
      <c r="P716" s="72"/>
      <c r="Q716" s="72"/>
      <c r="R716" s="72"/>
      <c r="S716" s="72"/>
      <c r="T716" s="72"/>
      <c r="U716" s="72"/>
      <c r="V716" s="72"/>
      <c r="W716" s="72"/>
      <c r="X716" s="72"/>
      <c r="Y716" s="72"/>
      <c r="Z716" s="72"/>
    </row>
    <row r="717" spans="13:26" ht="12.75">
      <c r="M717" s="112"/>
      <c r="N717" s="72"/>
      <c r="O717" s="72"/>
      <c r="P717" s="72"/>
      <c r="Q717" s="72"/>
      <c r="R717" s="72"/>
      <c r="S717" s="72"/>
      <c r="T717" s="72"/>
      <c r="U717" s="72"/>
      <c r="V717" s="72"/>
      <c r="W717" s="72"/>
      <c r="X717" s="72"/>
      <c r="Y717" s="72"/>
      <c r="Z717" s="72"/>
    </row>
    <row r="718" spans="13:26" ht="12.75">
      <c r="M718" s="112"/>
      <c r="N718" s="72"/>
      <c r="O718" s="72"/>
      <c r="P718" s="72"/>
      <c r="Q718" s="72"/>
      <c r="R718" s="72"/>
      <c r="S718" s="72"/>
      <c r="T718" s="72"/>
      <c r="U718" s="72"/>
      <c r="V718" s="72"/>
      <c r="W718" s="72"/>
      <c r="X718" s="72"/>
      <c r="Y718" s="72"/>
      <c r="Z718" s="72"/>
    </row>
    <row r="719" spans="13:26" ht="12.75">
      <c r="M719" s="112"/>
      <c r="N719" s="72"/>
      <c r="O719" s="72"/>
      <c r="P719" s="72"/>
      <c r="Q719" s="72"/>
      <c r="R719" s="72"/>
      <c r="S719" s="72"/>
      <c r="T719" s="72"/>
      <c r="U719" s="72"/>
      <c r="V719" s="72"/>
      <c r="W719" s="72"/>
      <c r="X719" s="72"/>
      <c r="Y719" s="72"/>
      <c r="Z719" s="72"/>
    </row>
    <row r="720" spans="13:26" ht="12.75">
      <c r="M720" s="112"/>
      <c r="N720" s="72"/>
      <c r="O720" s="72"/>
      <c r="P720" s="72"/>
      <c r="Q720" s="72"/>
      <c r="R720" s="72"/>
      <c r="S720" s="72"/>
      <c r="T720" s="72"/>
      <c r="U720" s="72"/>
      <c r="V720" s="72"/>
      <c r="W720" s="72"/>
      <c r="X720" s="72"/>
      <c r="Y720" s="72"/>
      <c r="Z720" s="72"/>
    </row>
    <row r="721" spans="13:26" ht="12.75">
      <c r="M721" s="112"/>
      <c r="N721" s="72"/>
      <c r="O721" s="72"/>
      <c r="P721" s="72"/>
      <c r="Q721" s="72"/>
      <c r="R721" s="72"/>
      <c r="S721" s="72"/>
      <c r="T721" s="72"/>
      <c r="U721" s="72"/>
      <c r="V721" s="72"/>
      <c r="W721" s="72"/>
      <c r="X721" s="72"/>
      <c r="Y721" s="72"/>
      <c r="Z721" s="72"/>
    </row>
    <row r="722" spans="13:26" ht="12.75">
      <c r="M722" s="112"/>
      <c r="N722" s="72"/>
      <c r="O722" s="72"/>
      <c r="P722" s="72"/>
      <c r="Q722" s="72"/>
      <c r="R722" s="72"/>
      <c r="S722" s="72"/>
      <c r="T722" s="72"/>
      <c r="U722" s="72"/>
      <c r="V722" s="72"/>
      <c r="W722" s="72"/>
      <c r="X722" s="72"/>
      <c r="Y722" s="72"/>
      <c r="Z722" s="72"/>
    </row>
    <row r="723" spans="13:26" ht="12.75">
      <c r="M723" s="112"/>
      <c r="N723" s="72"/>
      <c r="O723" s="72"/>
      <c r="P723" s="72"/>
      <c r="Q723" s="72"/>
      <c r="R723" s="72"/>
      <c r="S723" s="72"/>
      <c r="T723" s="72"/>
      <c r="U723" s="72"/>
      <c r="V723" s="72"/>
      <c r="W723" s="72"/>
      <c r="X723" s="72"/>
      <c r="Y723" s="72"/>
      <c r="Z723" s="72"/>
    </row>
    <row r="724" spans="13:26" ht="12.75">
      <c r="M724" s="112"/>
      <c r="N724" s="72"/>
      <c r="O724" s="72"/>
      <c r="P724" s="72"/>
      <c r="Q724" s="72"/>
      <c r="R724" s="72"/>
      <c r="S724" s="72"/>
      <c r="T724" s="72"/>
      <c r="U724" s="72"/>
      <c r="V724" s="72"/>
      <c r="W724" s="72"/>
      <c r="X724" s="72"/>
      <c r="Y724" s="72"/>
      <c r="Z724" s="72"/>
    </row>
  </sheetData>
  <sheetProtection/>
  <mergeCells count="120">
    <mergeCell ref="B348:M348"/>
    <mergeCell ref="B380:M380"/>
    <mergeCell ref="B412:M412"/>
    <mergeCell ref="B438:M438"/>
    <mergeCell ref="B470:M470"/>
    <mergeCell ref="B31:M31"/>
    <mergeCell ref="B63:M63"/>
    <mergeCell ref="B95:M95"/>
    <mergeCell ref="B124:M124"/>
    <mergeCell ref="B156:M156"/>
    <mergeCell ref="B188:M188"/>
    <mergeCell ref="E291:F291"/>
    <mergeCell ref="H290:M290"/>
    <mergeCell ref="B318:M318"/>
    <mergeCell ref="B319:M319"/>
    <mergeCell ref="H291:I291"/>
    <mergeCell ref="E290:G290"/>
    <mergeCell ref="B316:M316"/>
    <mergeCell ref="B256:M256"/>
    <mergeCell ref="E226:G226"/>
    <mergeCell ref="H258:M258"/>
    <mergeCell ref="B286:M286"/>
    <mergeCell ref="B287:M287"/>
    <mergeCell ref="B288:M288"/>
    <mergeCell ref="B252:M252"/>
    <mergeCell ref="B284:M284"/>
    <mergeCell ref="E194:G194"/>
    <mergeCell ref="H226:M226"/>
    <mergeCell ref="B254:M254"/>
    <mergeCell ref="B255:M255"/>
    <mergeCell ref="B222:M222"/>
    <mergeCell ref="B223:M223"/>
    <mergeCell ref="B224:M224"/>
    <mergeCell ref="E195:F195"/>
    <mergeCell ref="H195:I195"/>
    <mergeCell ref="B220:M220"/>
    <mergeCell ref="B191:M191"/>
    <mergeCell ref="B192:M192"/>
    <mergeCell ref="H130:M130"/>
    <mergeCell ref="H162:M162"/>
    <mergeCell ref="B158:M158"/>
    <mergeCell ref="B159:M159"/>
    <mergeCell ref="H163:I163"/>
    <mergeCell ref="E163:F163"/>
    <mergeCell ref="B190:M190"/>
    <mergeCell ref="E130:G130"/>
    <mergeCell ref="E444:G444"/>
    <mergeCell ref="E445:F445"/>
    <mergeCell ref="H445:I445"/>
    <mergeCell ref="B442:M442"/>
    <mergeCell ref="H444:M444"/>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28:M128"/>
    <mergeCell ref="B127:M127"/>
    <mergeCell ref="B126:M126"/>
    <mergeCell ref="E70:F70"/>
    <mergeCell ref="B97:M97"/>
    <mergeCell ref="B98:M98"/>
    <mergeCell ref="B99:M99"/>
    <mergeCell ref="E131:F131"/>
    <mergeCell ref="H131:I131"/>
    <mergeCell ref="E162:G162"/>
    <mergeCell ref="E259:F259"/>
    <mergeCell ref="H259:I259"/>
    <mergeCell ref="E258:G258"/>
    <mergeCell ref="E227:F227"/>
    <mergeCell ref="H227:I227"/>
    <mergeCell ref="B160:M160"/>
    <mergeCell ref="H194:M194"/>
    <mergeCell ref="H323:I323"/>
    <mergeCell ref="E322:G322"/>
    <mergeCell ref="E323:F323"/>
    <mergeCell ref="B320:M320"/>
    <mergeCell ref="H322:M322"/>
    <mergeCell ref="H386:M386"/>
    <mergeCell ref="B382:M382"/>
    <mergeCell ref="E386:G386"/>
    <mergeCell ref="B383:M383"/>
    <mergeCell ref="B384:M384"/>
    <mergeCell ref="B440:M440"/>
    <mergeCell ref="B415:M415"/>
    <mergeCell ref="B416:M416"/>
    <mergeCell ref="B414:M414"/>
    <mergeCell ref="B441:M441"/>
    <mergeCell ref="E419:F419"/>
    <mergeCell ref="H419:I419"/>
    <mergeCell ref="E418:G418"/>
    <mergeCell ref="H418:M418"/>
    <mergeCell ref="E387:F387"/>
    <mergeCell ref="H387:I387"/>
    <mergeCell ref="B1:M1"/>
    <mergeCell ref="B2:M2"/>
    <mergeCell ref="B3:M3"/>
    <mergeCell ref="E5:G5"/>
    <mergeCell ref="H5:M5"/>
    <mergeCell ref="E6:F6"/>
    <mergeCell ref="H6:I6"/>
    <mergeCell ref="B350:M350"/>
    <mergeCell ref="B351:M351"/>
    <mergeCell ref="B352:M352"/>
    <mergeCell ref="E354:G354"/>
    <mergeCell ref="H354:M354"/>
    <mergeCell ref="E355:F355"/>
    <mergeCell ref="H355:I355"/>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5" min="1" max="11" man="1"/>
    <brk id="157" min="1" max="11" man="1"/>
    <brk id="189" min="1" max="11" man="1"/>
    <brk id="221" min="1" max="11" man="1"/>
    <brk id="253" min="1" max="11" man="1"/>
    <brk id="285" min="1" max="11" man="1"/>
    <brk id="317" min="1" max="11" man="1"/>
    <brk id="349" min="1" max="11" man="1"/>
    <brk id="381" min="1" max="11" man="1"/>
    <brk id="413" min="1" max="11" man="1"/>
    <brk id="43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2010-12-31T12:34:37Z</cp:lastPrinted>
  <dcterms:created xsi:type="dcterms:W3CDTF">2008-04-15T15:00:43Z</dcterms:created>
  <dcterms:modified xsi:type="dcterms:W3CDTF">2010-12-31T12:34:54Z</dcterms:modified>
  <cp:category/>
  <cp:version/>
  <cp:contentType/>
  <cp:contentStatus/>
</cp:coreProperties>
</file>