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0" windowWidth="9645" windowHeight="12090" firstSheet="1" activeTab="2"/>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'Principales_destinos'!$A$1:$D$112</definedName>
    <definedName name="_xlnm.Print_Area" localSheetId="6">'Principales_productos'!$B$1:$M$385</definedName>
    <definedName name="_xlnm.Print_Area" localSheetId="5">'Principales_rubros'!$A$1:$D$99</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<sst xmlns="http://schemas.openxmlformats.org/spreadsheetml/2006/main" count="1211" uniqueCount="377">
  <si>
    <t>Valor de las exportaciones silvoagropecuarias regionales *</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</si>
  <si>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</si>
  <si>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</si>
  <si>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</si>
  <si>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</si>
  <si>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</si>
  <si>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</si>
  <si>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</si>
  <si>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</si>
  <si>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</si>
  <si>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</si>
  <si>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</si>
  <si>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</si>
  <si>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</si>
  <si>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</si>
  <si>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</si>
  <si>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</si>
  <si>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</si>
  <si>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</si>
  <si>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</si>
  <si>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</si>
  <si>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</si>
  <si>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</si>
  <si>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</si>
  <si>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</si>
  <si>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</si>
  <si>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</si>
  <si>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</si>
  <si>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</si>
  <si>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</si>
  <si>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</si>
  <si>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</si>
  <si>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</si>
  <si>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</si>
  <si>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</si>
  <si>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</si>
  <si>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</si>
  <si>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</si>
  <si>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</si>
  <si>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</si>
  <si>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</si>
  <si>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</si>
  <si>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</si>
  <si>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</si>
  <si>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</si>
  <si>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</si>
  <si>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</si>
  <si>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</si>
  <si>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</si>
  <si>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</si>
  <si>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</si>
  <si>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</si>
  <si>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</si>
  <si>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</si>
  <si>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</si>
  <si>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</si>
  <si>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</si>
  <si>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</si>
  <si>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</si>
  <si>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</si>
  <si>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</si>
  <si>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</si>
  <si>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</si>
  <si>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</si>
  <si>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</si>
  <si>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</si>
  <si>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</si>
  <si>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</si>
  <si>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</si>
  <si>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</si>
  <si>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</si>
  <si>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</si>
  <si>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</si>
  <si>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</si>
  <si>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</si>
  <si>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</si>
  <si>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</si>
  <si>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</si>
  <si>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</si>
  <si>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</si>
  <si>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</si>
  <si>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</si>
  <si>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</si>
  <si>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</si>
  <si>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</si>
  <si>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</si>
  <si>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</si>
  <si>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</si>
  <si>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</si>
  <si>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</si>
  <si>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</si>
  <si>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</si>
  <si>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</si>
  <si>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</si>
  <si>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</si>
  <si>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</si>
  <si>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</si>
  <si>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</si>
  <si>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</si>
  <si>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</si>
  <si>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</si>
  <si>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</si>
  <si>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</si>
  <si>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</si>
  <si>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</si>
  <si>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</si>
  <si>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</si>
  <si>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</si>
  <si>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</si>
  <si>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</si>
  <si>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</si>
  <si>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</si>
  <si>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</si>
  <si>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</si>
  <si>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</si>
  <si>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</si>
  <si>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</si>
  <si>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</si>
  <si>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</si>
  <si>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</si>
  <si>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</si>
  <si>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</si>
  <si>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</si>
  <si>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</si>
  <si>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</si>
  <si>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</si>
  <si>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</si>
  <si>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</si>
  <si>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</si>
  <si>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</si>
  <si>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</si>
  <si>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</si>
  <si>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</si>
  <si>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Malta (de cebada u otros cereales), sin tostar</t>
  </si>
  <si>
    <t>Despojos comestibles lenguas de bovinos congeladas</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</si>
  <si>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</si>
  <si>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</si>
  <si>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</si>
  <si>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</si>
  <si>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</si>
  <si>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</si>
  <si>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</si>
  <si>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</si>
  <si>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</si>
  <si>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</si>
  <si>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</si>
  <si>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</si>
  <si>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</si>
  <si>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</si>
  <si>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</si>
  <si>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Las demás preparaciones alimenticias nencop</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</si>
  <si>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</si>
  <si>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</si>
  <si>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</si>
  <si>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</si>
  <si>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</si>
  <si>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</si>
  <si>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</si>
  <si>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</si>
  <si>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</si>
  <si>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</si>
  <si>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</si>
  <si>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</si>
  <si>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</si>
  <si>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</si>
  <si>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</si>
  <si>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</si>
  <si>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</si>
  <si>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</si>
  <si>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</si>
  <si>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Venezuela</t>
  </si>
  <si>
    <t>Japón</t>
  </si>
  <si>
    <t>China</t>
  </si>
  <si>
    <t>Alemania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</si>
  <si>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</si>
  <si>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</si>
  <si>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</si>
  <si>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</si>
  <si>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</si>
  <si>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</si>
  <si>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</si>
  <si>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</si>
  <si>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</si>
  <si>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</si>
  <si>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</si>
  <si>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</si>
  <si>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</si>
  <si>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</si>
  <si>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</si>
  <si>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</si>
  <si>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</si>
  <si>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</si>
  <si>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</si>
  <si>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</si>
  <si>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</si>
  <si>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</si>
  <si>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</si>
  <si>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</si>
  <si>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</si>
  <si>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</si>
  <si>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</si>
  <si>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</si>
  <si>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</si>
  <si>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</si>
  <si>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</si>
  <si>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</si>
  <si>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</si>
  <si>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</si>
  <si>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</si>
  <si>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</si>
  <si>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</si>
  <si>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</si>
  <si>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</si>
  <si>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</si>
  <si>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</si>
  <si>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</si>
  <si>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</si>
  <si>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</si>
  <si>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</si>
  <si>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</si>
  <si>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</si>
  <si>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</si>
  <si>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</si>
  <si>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</si>
  <si>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Los demás despojos comestibles de bovinos, congelados</t>
  </si>
  <si>
    <t>Las demás frutas congeladas (total)</t>
  </si>
  <si>
    <t>Albaricoques (damascos, chabacanos), frescos</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</si>
  <si>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</si>
  <si>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</si>
  <si>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</si>
  <si>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</si>
  <si>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Tableros llamados "oriented strand board" (OSB) (desde 2007)</t>
  </si>
  <si>
    <t>Madera aserrada o desbastada longitudinalmente, de raulí , de espesor &gt; a 6 mm</t>
  </si>
  <si>
    <t>Las demás maderas aserradas de coníferas, de espesor superior a 6 mm</t>
  </si>
  <si>
    <t>Maderas distinta de las coníferas, perfiladas longitudinalmente, en una o varias caras, cantos o extremos</t>
  </si>
  <si>
    <t>Musgos y líquenes</t>
  </si>
  <si>
    <t>Peonía (hasta 2006: 06031030) (desde 2007)</t>
  </si>
  <si>
    <t>Leche y nata con un contenido superior a 6% mat grasa sin edulcorar o azucarar (total)</t>
  </si>
  <si>
    <t>08092000</t>
  </si>
  <si>
    <t>08061000</t>
  </si>
  <si>
    <t>07112000</t>
  </si>
  <si>
    <t>08044000</t>
  </si>
  <si>
    <t>01061910</t>
  </si>
  <si>
    <t>07031010</t>
  </si>
  <si>
    <t>08081000</t>
  </si>
  <si>
    <t>02071400</t>
  </si>
  <si>
    <t>02071200</t>
  </si>
  <si>
    <t>08055010</t>
  </si>
  <si>
    <t>08062000</t>
  </si>
  <si>
    <t>08093020</t>
  </si>
  <si>
    <t>08093010</t>
  </si>
  <si>
    <t>08104000</t>
  </si>
  <si>
    <t>08094010</t>
  </si>
  <si>
    <t>09042000</t>
  </si>
  <si>
    <t>02032900</t>
  </si>
  <si>
    <t>08112020</t>
  </si>
  <si>
    <t>08119000</t>
  </si>
  <si>
    <t>08112010</t>
  </si>
  <si>
    <t>08091000</t>
  </si>
  <si>
    <t>08109000</t>
  </si>
  <si>
    <t>02072700</t>
  </si>
  <si>
    <t>08132000</t>
  </si>
  <si>
    <t>02032200</t>
  </si>
  <si>
    <t>02109000</t>
  </si>
  <si>
    <t>08133000</t>
  </si>
  <si>
    <t>08111000</t>
  </si>
  <si>
    <t>04022118</t>
  </si>
  <si>
    <t>04029910</t>
  </si>
  <si>
    <t>02062100</t>
  </si>
  <si>
    <t>02023000</t>
  </si>
  <si>
    <t>02062900</t>
  </si>
  <si>
    <t>05040000</t>
  </si>
  <si>
    <t>04069000</t>
  </si>
  <si>
    <t>04041000</t>
  </si>
  <si>
    <t>06041000</t>
  </si>
  <si>
    <t>07123920</t>
  </si>
  <si>
    <t>06031930</t>
  </si>
  <si>
    <t>07123910</t>
  </si>
  <si>
    <t>04013000</t>
  </si>
  <si>
    <t>02044200</t>
  </si>
  <si>
    <t>02044300</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</si>
  <si>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</si>
  <si>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</si>
  <si>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</si>
  <si>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</si>
  <si>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</si>
  <si>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</si>
  <si>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</si>
  <si>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</si>
  <si>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</si>
  <si>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</si>
  <si>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</si>
  <si>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</si>
  <si>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</si>
  <si>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</si>
  <si>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</si>
  <si>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</si>
  <si>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</si>
  <si>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</si>
  <si>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</si>
  <si>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</si>
  <si>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</si>
  <si>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</si>
  <si>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</si>
  <si>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</si>
  <si>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</si>
  <si>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</si>
  <si>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</si>
  <si>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</si>
  <si>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</si>
  <si>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</si>
  <si>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</si>
  <si>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</si>
  <si>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</si>
  <si>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</si>
  <si>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t>
  </si>
  <si>
    <t>Agrícola</t>
  </si>
  <si>
    <t>Valor de las exportaciones silvoagropecuarias regionales por sector  *</t>
  </si>
  <si>
    <t>Canadá</t>
  </si>
  <si>
    <t>Camélidos</t>
  </si>
  <si>
    <t>Regiones de Arica y Parinacota - Los Ríos se incorporan a partir de octubre 2007</t>
  </si>
  <si>
    <t xml:space="preserve"> Regiones de Arica y Parinacota - Los Ríos se incorporan a partir de octubre 2007</t>
  </si>
  <si>
    <t>ene</t>
  </si>
  <si>
    <t xml:space="preserve"> 2010-2009</t>
  </si>
  <si>
    <t>febrero 2010</t>
  </si>
  <si>
    <t>Avance mensual enero de 2010</t>
  </si>
  <si>
    <t>Región del Gral Bernardo O'Higgins</t>
  </si>
  <si>
    <t>Región del Bío Bío</t>
  </si>
  <si>
    <t xml:space="preserve">Región Metropolitana de Santiago </t>
  </si>
  <si>
    <t xml:space="preserve">Región Aysén del Gral. Carlos Ibañez Del Campo </t>
  </si>
  <si>
    <t>EE.UU.</t>
  </si>
  <si>
    <t>Panamá</t>
  </si>
  <si>
    <t>Irlanda</t>
  </si>
  <si>
    <t>Hong-Kong</t>
  </si>
  <si>
    <t>Indonesia</t>
  </si>
  <si>
    <t>Argelia</t>
  </si>
  <si>
    <t>Hortaliza y tubérculos</t>
  </si>
  <si>
    <t>enero</t>
  </si>
  <si>
    <t>10/09</t>
  </si>
  <si>
    <t>Preparaciones a base de extractos, esencias o concentrados de café</t>
  </si>
  <si>
    <t>Semillas de tomates para siembra</t>
  </si>
  <si>
    <t>Partic.</t>
  </si>
  <si>
    <t>Damascos, compotas, jaleas, pastas, pulpas (total)</t>
  </si>
  <si>
    <t>Ajos, frescos o refrigerados</t>
  </si>
  <si>
    <t>Mosto de uva fermentado parcialmente y apagado con alcohol,blancos</t>
  </si>
  <si>
    <t>Los demás flores y capullos, cortados para ramos o adornos, frescos, secos, blanqueados, teñidos, impregnados o preparados de otra forma. (hasta 2006: 06031090) (desde 2007)</t>
  </si>
  <si>
    <t>Partc.</t>
  </si>
  <si>
    <t>Los demás despojos comestibles de porcinos, congelados (total)</t>
  </si>
  <si>
    <t>Paletas y trozos de paletas, de porcinos</t>
  </si>
  <si>
    <t>Las demás hortalizas congeladas (total)</t>
  </si>
  <si>
    <t>Frambuesas, moras y morasframbuesas (total)</t>
  </si>
  <si>
    <t>Tableros de partículas (desde 2007)</t>
  </si>
  <si>
    <t>Tableros de fibra de densidad inferior o igual a 0,5 g/cm3 con trabajo mecánico y recubrimiento de superficie (desde 2007)</t>
  </si>
  <si>
    <t>Trufas y demás hongos, secos, triturados o pulverizados</t>
  </si>
  <si>
    <t>Aceites de nabo (nabina) o de colza, de bajo contenido ácido erúcico, en bruto</t>
  </si>
  <si>
    <t>Traviesas de madera para vias ferreas o similares, impregnadas</t>
  </si>
  <si>
    <t>Licores</t>
  </si>
  <si>
    <t>Las demás judías (porotos, frejoles), excepto para siembra</t>
  </si>
  <si>
    <t>Salvados de trigo, moyuelos y demás residuos del cernido</t>
  </si>
  <si>
    <t>Levaduras vivas</t>
  </si>
  <si>
    <t>Las demás frutas preparadas o conservadas (total)</t>
  </si>
  <si>
    <t>Mantequilla (manteca)</t>
  </si>
  <si>
    <t>Articulos de mesa o de cocina, de madera</t>
  </si>
  <si>
    <t>Leche y nata, sin concentrar, ni edulcorar, mat grasa &gt; al 1% pero &lt;= al 6% en peso</t>
  </si>
  <si>
    <t>Azúcar de remolacha en bruto sin aromatizar ni añadir colorante</t>
  </si>
  <si>
    <t>Huevos de ave con cáscara frescos, conservados o cocidos (total)</t>
  </si>
  <si>
    <t>Productos</t>
  </si>
  <si>
    <t>07032000</t>
  </si>
  <si>
    <t>06031990</t>
  </si>
  <si>
    <t>02064900</t>
  </si>
  <si>
    <t>08102000</t>
  </si>
  <si>
    <t>07108000</t>
  </si>
  <si>
    <t>07123990</t>
  </si>
  <si>
    <t>07133990</t>
  </si>
  <si>
    <t>04051000</t>
  </si>
  <si>
    <t>04012000</t>
  </si>
  <si>
    <t>04070000</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</si>
</sst>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s>
  <fonts count="63">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1.5"/>
      <color indexed="8"/>
      <name val="Arial"/>
      <family val="0"/>
    </font>
    <font>
      <sz val="5.75"/>
      <color indexed="8"/>
      <name val="Arial"/>
      <family val="0"/>
    </font>
    <font>
      <sz val="10"/>
      <color indexed="8"/>
      <name val="Calibri"/>
      <family val="0"/>
    </font>
    <font>
      <sz val="1"/>
      <color indexed="8"/>
      <name val="Arial"/>
      <family val="0"/>
    </font>
    <font>
      <sz val="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79">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0"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1"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62" fillId="37" borderId="0" xfId="0" applyFont="1" applyFill="1" applyAlignment="1">
      <alignment/>
    </xf>
    <xf numFmtId="3" fontId="62"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vertical="top" wrapText="1"/>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vertical="center" wrapText="1"/>
    </xf>
    <xf numFmtId="0" fontId="9" fillId="0" borderId="0" xfId="0" applyFont="1" applyFill="1" applyBorder="1" applyAlignment="1">
      <alignment horizontal="left" wrapText="1"/>
    </xf>
    <xf numFmtId="3" fontId="10" fillId="0" borderId="0" xfId="0" applyNumberFormat="1" applyFont="1" applyFill="1" applyBorder="1" applyAlignment="1">
      <alignment horizontal="center" vertical="distributed"/>
    </xf>
    <xf numFmtId="3" fontId="10" fillId="0" borderId="1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9" fontId="0" fillId="0" borderId="0" xfId="55" applyFont="1" applyFill="1" applyAlignment="1">
      <alignment/>
    </xf>
    <xf numFmtId="172" fontId="0" fillId="0" borderId="0" xfId="0" applyNumberForma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2010</a:t>
            </a:r>
          </a:p>
        </c:rich>
      </c:tx>
      <c:layout>
        <c:manualLayout>
          <c:xMode val="factor"/>
          <c:yMode val="factor"/>
          <c:x val="-0.00175"/>
          <c:y val="-0.013"/>
        </c:manualLayout>
      </c:layout>
      <c:spPr>
        <a:noFill/>
        <a:ln w="3175">
          <a:noFill/>
        </a:ln>
      </c:spPr>
    </c:title>
    <c:view3D>
      <c:rotX val="15"/>
      <c:hPercent val="38"/>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15123631"/>
        <c:axId val="1894952"/>
      </c:bar3DChart>
      <c:catAx>
        <c:axId val="151236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94952"/>
        <c:crosses val="autoZero"/>
        <c:auto val="1"/>
        <c:lblOffset val="100"/>
        <c:tickLblSkip val="1"/>
        <c:noMultiLvlLbl val="0"/>
      </c:catAx>
      <c:valAx>
        <c:axId val="18949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2363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0.80675</cdr:x>
      <cdr:y>1</cdr:y>
    </cdr:to>
    <cdr:sp>
      <cdr:nvSpPr>
        <cdr:cNvPr id="1" name="1 CuadroTexto"/>
        <cdr:cNvSpPr txBox="1">
          <a:spLocks noChangeArrowheads="1"/>
        </cdr:cNvSpPr>
      </cdr:nvSpPr>
      <cdr:spPr>
        <a:xfrm>
          <a:off x="0" y="3695700"/>
          <a:ext cx="470535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0.57125</cdr:y>
    </cdr:from>
    <cdr:to>
      <cdr:x>0.50325</cdr:x>
      <cdr:y>0.635</cdr:y>
    </cdr:to>
    <cdr:sp>
      <cdr:nvSpPr>
        <cdr:cNvPr id="1" name="Text Box 1"/>
        <cdr:cNvSpPr txBox="1">
          <a:spLocks noChangeArrowheads="1"/>
        </cdr:cNvSpPr>
      </cdr:nvSpPr>
      <cdr:spPr>
        <a:xfrm>
          <a:off x="-1142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zoomScaleSheetLayoutView="100" workbookViewId="0" topLeftCell="A1">
      <selection activeCell="I18" sqref="I18"/>
    </sheetView>
  </sheetViews>
  <sheetFormatPr defaultColWidth="11.421875" defaultRowHeight="12.75"/>
  <cols>
    <col min="8" max="8" width="11.421875" style="0" customWidth="1"/>
  </cols>
  <sheetData>
    <row r="1" s="13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3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2" t="s">
        <v>289</v>
      </c>
      <c r="B23" s="152"/>
      <c r="C23" s="152"/>
      <c r="D23" s="152"/>
      <c r="E23" s="152"/>
      <c r="F23" s="152"/>
      <c r="G23" s="152"/>
      <c r="H23" s="152"/>
      <c r="J23" s="152"/>
      <c r="K23" s="152"/>
      <c r="L23" s="152"/>
      <c r="M23" s="152"/>
      <c r="N23" s="152"/>
      <c r="O23" s="152"/>
      <c r="P23" s="152"/>
      <c r="Q23" s="152"/>
    </row>
    <row r="24" spans="1:17" ht="20.25">
      <c r="A24" s="149" t="s">
        <v>325</v>
      </c>
      <c r="B24" s="149"/>
      <c r="C24" s="149"/>
      <c r="D24" s="149"/>
      <c r="E24" s="149"/>
      <c r="F24" s="149"/>
      <c r="G24" s="149"/>
      <c r="H24" s="149"/>
      <c r="J24" s="149"/>
      <c r="K24" s="149"/>
      <c r="L24" s="149"/>
      <c r="M24" s="149"/>
      <c r="N24" s="149"/>
      <c r="O24" s="149"/>
      <c r="P24" s="149"/>
      <c r="Q24" s="149"/>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0"/>
      <c r="B37" s="151"/>
      <c r="C37" s="151"/>
      <c r="D37" s="151"/>
      <c r="E37" s="151"/>
      <c r="F37" s="151"/>
      <c r="G37" s="151"/>
    </row>
    <row r="38" spans="1:8" s="2" customFormat="1" ht="18">
      <c r="A38" s="150" t="s">
        <v>324</v>
      </c>
      <c r="B38" s="150"/>
      <c r="C38" s="150"/>
      <c r="D38" s="150"/>
      <c r="E38" s="150"/>
      <c r="F38" s="150"/>
      <c r="G38" s="150"/>
      <c r="H38" s="150"/>
    </row>
    <row r="39" s="2" customFormat="1" ht="20.25">
      <c r="A39" s="4"/>
    </row>
    <row r="40" spans="1:8" ht="12.75">
      <c r="A40" s="2"/>
      <c r="B40" s="2"/>
      <c r="C40" s="2"/>
      <c r="D40" s="2"/>
      <c r="E40" s="2"/>
      <c r="F40" s="2"/>
      <c r="G40" s="2"/>
      <c r="H40" s="2"/>
    </row>
    <row r="46" spans="1:8" ht="12.75">
      <c r="A46" s="148" t="s">
        <v>289</v>
      </c>
      <c r="B46" s="148"/>
      <c r="C46" s="148"/>
      <c r="D46" s="148"/>
      <c r="E46" s="148"/>
      <c r="F46" s="148"/>
      <c r="G46" s="148"/>
      <c r="H46" s="148"/>
    </row>
    <row r="47" spans="1:8" ht="12.75">
      <c r="A47" s="148" t="s">
        <v>325</v>
      </c>
      <c r="B47" s="148"/>
      <c r="C47" s="148"/>
      <c r="D47" s="148"/>
      <c r="E47" s="148"/>
      <c r="F47" s="148"/>
      <c r="G47" s="148"/>
      <c r="H47" s="148"/>
    </row>
    <row r="48" spans="1:8" ht="12.75">
      <c r="A48" s="129"/>
      <c r="B48" s="129"/>
      <c r="C48" s="129"/>
      <c r="D48" s="129"/>
      <c r="E48" s="129"/>
      <c r="F48" s="129"/>
      <c r="G48" s="129"/>
      <c r="H48" s="129"/>
    </row>
    <row r="49" spans="1:8" ht="12.75">
      <c r="A49" s="148" t="s">
        <v>5</v>
      </c>
      <c r="B49" s="148"/>
      <c r="C49" s="148"/>
      <c r="D49" s="148"/>
      <c r="E49" s="148"/>
      <c r="F49" s="148"/>
      <c r="G49" s="148"/>
      <c r="H49" s="148"/>
    </row>
    <row r="50" spans="1:7" ht="12.75">
      <c r="A50" s="129"/>
      <c r="B50" s="129"/>
      <c r="C50" s="129"/>
      <c r="D50" s="129"/>
      <c r="E50" s="129"/>
      <c r="F50" s="129"/>
      <c r="G50" s="129"/>
    </row>
    <row r="51" spans="1:7" ht="12.75">
      <c r="A51" s="129"/>
      <c r="B51" s="129"/>
      <c r="C51" s="129"/>
      <c r="D51" s="129"/>
      <c r="E51" s="129"/>
      <c r="F51" s="129"/>
      <c r="G51" s="129"/>
    </row>
    <row r="52" spans="1:8" ht="12.75">
      <c r="A52" s="147" t="s">
        <v>284</v>
      </c>
      <c r="B52" s="147"/>
      <c r="C52" s="147"/>
      <c r="D52" s="147"/>
      <c r="E52" s="147"/>
      <c r="F52" s="147"/>
      <c r="G52" s="147"/>
      <c r="H52" s="147"/>
    </row>
    <row r="53" spans="1:8" ht="12.75">
      <c r="A53" s="147" t="s">
        <v>2</v>
      </c>
      <c r="B53" s="147"/>
      <c r="C53" s="147"/>
      <c r="D53" s="147"/>
      <c r="E53" s="147"/>
      <c r="F53" s="147"/>
      <c r="G53" s="147"/>
      <c r="H53" s="147"/>
    </row>
    <row r="54" spans="1:7" ht="12.75">
      <c r="A54" s="5"/>
      <c r="B54" s="5"/>
      <c r="C54" s="5"/>
      <c r="D54" s="5"/>
      <c r="E54" s="5"/>
      <c r="F54" s="5"/>
      <c r="G54" s="5"/>
    </row>
    <row r="55" spans="1:7" ht="12.75">
      <c r="A55" s="147"/>
      <c r="B55" s="147"/>
      <c r="C55" s="147"/>
      <c r="D55" s="147"/>
      <c r="E55" s="147"/>
      <c r="F55" s="147"/>
      <c r="G55" s="147"/>
    </row>
    <row r="56" spans="1:7" ht="12.75">
      <c r="A56" s="147"/>
      <c r="B56" s="147"/>
      <c r="C56" s="147"/>
      <c r="D56" s="147"/>
      <c r="E56" s="147"/>
      <c r="F56" s="147"/>
      <c r="G56" s="147"/>
    </row>
    <row r="57" spans="1:7" ht="12.75">
      <c r="A57" s="6"/>
      <c r="B57" s="5"/>
      <c r="C57" s="5"/>
      <c r="D57" s="5"/>
      <c r="E57" s="5"/>
      <c r="F57" s="5"/>
      <c r="G57" s="5"/>
    </row>
    <row r="60" spans="1:7" ht="12.75">
      <c r="A60" s="6"/>
      <c r="B60" s="5"/>
      <c r="C60" s="5"/>
      <c r="D60" s="5"/>
      <c r="E60" s="5"/>
      <c r="F60" s="5"/>
      <c r="G60" s="5"/>
    </row>
    <row r="62" spans="1:8" ht="12.75">
      <c r="A62" s="148" t="s">
        <v>3</v>
      </c>
      <c r="B62" s="148"/>
      <c r="C62" s="148"/>
      <c r="D62" s="148"/>
      <c r="E62" s="148"/>
      <c r="F62" s="148"/>
      <c r="G62" s="148"/>
      <c r="H62" s="148"/>
    </row>
    <row r="63" spans="1:8" ht="12.75">
      <c r="A63" s="147" t="s">
        <v>4</v>
      </c>
      <c r="B63" s="147"/>
      <c r="C63" s="147"/>
      <c r="D63" s="147"/>
      <c r="E63" s="147"/>
      <c r="F63" s="147"/>
      <c r="G63" s="147"/>
      <c r="H63" s="147"/>
    </row>
    <row r="64" spans="1:7" ht="12.75">
      <c r="A64" s="6"/>
      <c r="B64" s="5"/>
      <c r="C64" s="5"/>
      <c r="D64" s="5"/>
      <c r="E64" s="5"/>
      <c r="F64" s="5"/>
      <c r="G64" s="5"/>
    </row>
    <row r="67" spans="1:7" ht="12.75">
      <c r="A67" s="6"/>
      <c r="B67" s="5"/>
      <c r="C67" s="5"/>
      <c r="D67" s="5"/>
      <c r="E67" s="5"/>
      <c r="F67" s="5"/>
      <c r="G67" s="5"/>
    </row>
    <row r="68" spans="1:8" ht="12.75">
      <c r="A68" s="148" t="s">
        <v>312</v>
      </c>
      <c r="B68" s="148"/>
      <c r="C68" s="148"/>
      <c r="D68" s="148"/>
      <c r="E68" s="148"/>
      <c r="F68" s="148"/>
      <c r="G68" s="148"/>
      <c r="H68" s="148"/>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47" t="s">
        <v>288</v>
      </c>
      <c r="B85" s="147"/>
      <c r="C85" s="147"/>
      <c r="D85" s="147"/>
      <c r="E85" s="147"/>
      <c r="F85" s="147"/>
      <c r="G85" s="147"/>
      <c r="H85" s="147"/>
    </row>
    <row r="86" spans="1:8" ht="12.75">
      <c r="A86" s="147" t="s">
        <v>287</v>
      </c>
      <c r="B86" s="147"/>
      <c r="C86" s="147"/>
      <c r="D86" s="147"/>
      <c r="E86" s="147"/>
      <c r="F86" s="147"/>
      <c r="G86" s="147"/>
      <c r="H86" s="147"/>
    </row>
    <row r="87" spans="1:8" ht="12.75">
      <c r="A87" s="147" t="s">
        <v>286</v>
      </c>
      <c r="B87" s="147"/>
      <c r="C87" s="147"/>
      <c r="D87" s="147"/>
      <c r="E87" s="147"/>
      <c r="F87" s="147"/>
      <c r="G87" s="147"/>
      <c r="H87" s="147"/>
    </row>
    <row r="88" spans="1:8" ht="12.75">
      <c r="A88" s="147" t="s">
        <v>285</v>
      </c>
      <c r="B88" s="147"/>
      <c r="C88" s="147"/>
      <c r="D88" s="147"/>
      <c r="E88" s="147"/>
      <c r="F88" s="147"/>
      <c r="G88" s="147"/>
      <c r="H88" s="147"/>
    </row>
    <row r="89" spans="1:8" ht="12.75">
      <c r="A89" s="147" t="s">
        <v>6</v>
      </c>
      <c r="B89" s="147"/>
      <c r="C89" s="147"/>
      <c r="D89" s="147"/>
      <c r="E89" s="147"/>
      <c r="F89" s="147"/>
      <c r="G89" s="147"/>
      <c r="H89" s="147"/>
    </row>
    <row r="90" spans="1:8" ht="12.75">
      <c r="A90" s="147" t="s">
        <v>7</v>
      </c>
      <c r="B90" s="147"/>
      <c r="C90" s="147"/>
      <c r="D90" s="147"/>
      <c r="E90" s="147"/>
      <c r="F90" s="147"/>
      <c r="G90" s="147"/>
      <c r="H90" s="147"/>
    </row>
    <row r="91" spans="1:7" ht="12.75">
      <c r="A91" s="147"/>
      <c r="B91" s="147"/>
      <c r="C91" s="147"/>
      <c r="D91" s="147"/>
      <c r="E91" s="147"/>
      <c r="F91" s="147"/>
      <c r="G91" s="147"/>
    </row>
  </sheetData>
  <sheetProtection/>
  <mergeCells count="23">
    <mergeCell ref="J23:Q23"/>
    <mergeCell ref="J24:Q24"/>
    <mergeCell ref="A38:H38"/>
    <mergeCell ref="A86:H86"/>
    <mergeCell ref="A85:H85"/>
    <mergeCell ref="A87:H87"/>
    <mergeCell ref="A23:H23"/>
    <mergeCell ref="A91:G91"/>
    <mergeCell ref="A89:H89"/>
    <mergeCell ref="A56:G56"/>
    <mergeCell ref="A55:G55"/>
    <mergeCell ref="A49:H49"/>
    <mergeCell ref="A37:G37"/>
    <mergeCell ref="A90:H90"/>
    <mergeCell ref="A63:H63"/>
    <mergeCell ref="A68:H68"/>
    <mergeCell ref="A88:H88"/>
    <mergeCell ref="A52:H52"/>
    <mergeCell ref="A53:H53"/>
    <mergeCell ref="A62:H62"/>
    <mergeCell ref="A24:H24"/>
    <mergeCell ref="A46:H46"/>
    <mergeCell ref="A47:H47"/>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53" t="s">
        <v>8</v>
      </c>
      <c r="B7" s="153"/>
      <c r="C7" s="153"/>
      <c r="D7" s="153"/>
      <c r="E7" s="153"/>
      <c r="F7" s="153"/>
      <c r="G7" s="153"/>
    </row>
    <row r="8" spans="1:7" ht="12.75">
      <c r="A8" s="12"/>
      <c r="B8" s="12"/>
      <c r="C8" s="12"/>
      <c r="D8" s="12"/>
      <c r="E8" s="12"/>
      <c r="F8" s="12"/>
      <c r="G8" s="12"/>
    </row>
    <row r="9" spans="1:7" ht="12.75">
      <c r="A9" s="12"/>
      <c r="B9" s="12"/>
      <c r="C9" s="12"/>
      <c r="D9" s="12"/>
      <c r="E9" s="12"/>
      <c r="F9" s="12"/>
      <c r="G9" s="12"/>
    </row>
    <row r="10" spans="1:7" ht="12.75">
      <c r="A10" s="132" t="s">
        <v>9</v>
      </c>
      <c r="B10" s="133" t="s">
        <v>10</v>
      </c>
      <c r="C10" s="133"/>
      <c r="D10" s="133"/>
      <c r="E10" s="133"/>
      <c r="F10" s="133"/>
      <c r="G10" s="134" t="s">
        <v>11</v>
      </c>
    </row>
    <row r="11" spans="1:7" ht="12.75">
      <c r="A11" s="135"/>
      <c r="B11" s="135"/>
      <c r="C11" s="135"/>
      <c r="D11" s="135"/>
      <c r="E11" s="135"/>
      <c r="F11" s="135"/>
      <c r="G11" s="136"/>
    </row>
    <row r="12" spans="1:7" ht="12.75">
      <c r="A12" s="137" t="s">
        <v>12</v>
      </c>
      <c r="B12" s="138" t="s">
        <v>290</v>
      </c>
      <c r="C12" s="135"/>
      <c r="D12" s="135"/>
      <c r="E12" s="135"/>
      <c r="F12" s="135"/>
      <c r="G12" s="139">
        <v>4</v>
      </c>
    </row>
    <row r="13" spans="1:7" ht="12.75">
      <c r="A13" s="137" t="s">
        <v>13</v>
      </c>
      <c r="B13" s="138" t="s">
        <v>291</v>
      </c>
      <c r="C13" s="135"/>
      <c r="D13" s="135"/>
      <c r="E13" s="135"/>
      <c r="F13" s="135"/>
      <c r="G13" s="139">
        <v>5</v>
      </c>
    </row>
    <row r="14" spans="1:7" ht="12.75">
      <c r="A14" s="137" t="s">
        <v>14</v>
      </c>
      <c r="B14" s="138" t="s">
        <v>292</v>
      </c>
      <c r="C14" s="135"/>
      <c r="D14" s="135"/>
      <c r="E14" s="135"/>
      <c r="F14" s="135"/>
      <c r="G14" s="139">
        <v>6</v>
      </c>
    </row>
    <row r="15" spans="1:7" ht="12.75">
      <c r="A15" s="137" t="s">
        <v>15</v>
      </c>
      <c r="B15" s="138" t="s">
        <v>293</v>
      </c>
      <c r="C15" s="135"/>
      <c r="D15" s="135"/>
      <c r="E15" s="135"/>
      <c r="F15" s="135"/>
      <c r="G15" s="139">
        <v>8</v>
      </c>
    </row>
    <row r="16" spans="1:7" ht="12.75">
      <c r="A16" s="137" t="s">
        <v>16</v>
      </c>
      <c r="B16" s="138" t="s">
        <v>294</v>
      </c>
      <c r="C16" s="135"/>
      <c r="D16" s="135"/>
      <c r="E16" s="135"/>
      <c r="F16" s="135"/>
      <c r="G16" s="139">
        <v>10</v>
      </c>
    </row>
    <row r="17" spans="1:7" ht="12.75">
      <c r="A17" s="137" t="s">
        <v>17</v>
      </c>
      <c r="B17" s="138" t="s">
        <v>295</v>
      </c>
      <c r="C17" s="135"/>
      <c r="D17" s="135"/>
      <c r="E17" s="135"/>
      <c r="F17" s="135"/>
      <c r="G17" s="139">
        <v>11</v>
      </c>
    </row>
    <row r="18" spans="1:7" ht="12.75">
      <c r="A18" s="137" t="s">
        <v>18</v>
      </c>
      <c r="B18" s="138" t="s">
        <v>296</v>
      </c>
      <c r="C18" s="135"/>
      <c r="D18" s="135"/>
      <c r="E18" s="135"/>
      <c r="F18" s="135"/>
      <c r="G18" s="139">
        <v>12</v>
      </c>
    </row>
    <row r="19" spans="1:7" ht="12.75">
      <c r="A19" s="137" t="s">
        <v>19</v>
      </c>
      <c r="B19" s="138" t="s">
        <v>297</v>
      </c>
      <c r="C19" s="135"/>
      <c r="D19" s="135"/>
      <c r="E19" s="135"/>
      <c r="F19" s="135"/>
      <c r="G19" s="139">
        <v>13</v>
      </c>
    </row>
    <row r="20" spans="1:7" ht="12.75">
      <c r="A20" s="137" t="s">
        <v>20</v>
      </c>
      <c r="B20" s="138" t="s">
        <v>298</v>
      </c>
      <c r="C20" s="135"/>
      <c r="D20" s="135"/>
      <c r="E20" s="135"/>
      <c r="F20" s="135"/>
      <c r="G20" s="139">
        <v>14</v>
      </c>
    </row>
    <row r="21" spans="1:7" ht="12.75">
      <c r="A21" s="137" t="s">
        <v>21</v>
      </c>
      <c r="B21" s="138" t="s">
        <v>299</v>
      </c>
      <c r="C21" s="135"/>
      <c r="D21" s="135"/>
      <c r="E21" s="135"/>
      <c r="F21" s="135"/>
      <c r="G21" s="139">
        <v>15</v>
      </c>
    </row>
    <row r="22" spans="1:7" ht="12.75">
      <c r="A22" s="137" t="s">
        <v>22</v>
      </c>
      <c r="B22" s="138" t="s">
        <v>300</v>
      </c>
      <c r="C22" s="135"/>
      <c r="D22" s="135"/>
      <c r="E22" s="135"/>
      <c r="F22" s="135"/>
      <c r="G22" s="139">
        <v>16</v>
      </c>
    </row>
    <row r="23" spans="1:7" ht="12.75">
      <c r="A23" s="137" t="s">
        <v>23</v>
      </c>
      <c r="B23" s="138" t="s">
        <v>301</v>
      </c>
      <c r="C23" s="135"/>
      <c r="D23" s="135"/>
      <c r="E23" s="135"/>
      <c r="F23" s="135"/>
      <c r="G23" s="139">
        <v>17</v>
      </c>
    </row>
    <row r="24" spans="1:7" ht="12.75">
      <c r="A24" s="137" t="s">
        <v>24</v>
      </c>
      <c r="B24" s="138" t="s">
        <v>302</v>
      </c>
      <c r="C24" s="135"/>
      <c r="D24" s="135"/>
      <c r="E24" s="135"/>
      <c r="F24" s="135"/>
      <c r="G24" s="139">
        <v>18</v>
      </c>
    </row>
    <row r="25" spans="1:7" ht="12.75">
      <c r="A25" s="137" t="s">
        <v>25</v>
      </c>
      <c r="B25" s="138" t="s">
        <v>303</v>
      </c>
      <c r="C25" s="135"/>
      <c r="D25" s="135"/>
      <c r="E25" s="135"/>
      <c r="F25" s="135"/>
      <c r="G25" s="139">
        <v>19</v>
      </c>
    </row>
    <row r="26" spans="1:7" ht="12.75">
      <c r="A26" s="137" t="s">
        <v>26</v>
      </c>
      <c r="B26" s="138" t="s">
        <v>304</v>
      </c>
      <c r="C26" s="135"/>
      <c r="D26" s="135"/>
      <c r="E26" s="135"/>
      <c r="F26" s="135"/>
      <c r="G26" s="139">
        <v>20</v>
      </c>
    </row>
    <row r="27" spans="1:7" ht="12.75">
      <c r="A27" s="137" t="s">
        <v>27</v>
      </c>
      <c r="B27" s="138" t="s">
        <v>305</v>
      </c>
      <c r="C27" s="135"/>
      <c r="D27" s="135"/>
      <c r="E27" s="135"/>
      <c r="F27" s="135"/>
      <c r="G27" s="139">
        <v>21</v>
      </c>
    </row>
    <row r="28" spans="1:7" ht="12.75">
      <c r="A28" s="137" t="s">
        <v>207</v>
      </c>
      <c r="B28" s="138" t="s">
        <v>306</v>
      </c>
      <c r="C28" s="135"/>
      <c r="D28" s="135"/>
      <c r="E28" s="135"/>
      <c r="F28" s="135"/>
      <c r="G28" s="139">
        <v>22</v>
      </c>
    </row>
    <row r="29" spans="1:7" ht="12.75">
      <c r="A29" s="137" t="s">
        <v>221</v>
      </c>
      <c r="B29" s="138" t="s">
        <v>307</v>
      </c>
      <c r="C29" s="135"/>
      <c r="D29" s="135"/>
      <c r="E29" s="135"/>
      <c r="F29" s="135"/>
      <c r="G29" s="139">
        <v>23</v>
      </c>
    </row>
    <row r="30" spans="1:7" ht="12.75">
      <c r="A30" s="137" t="s">
        <v>222</v>
      </c>
      <c r="B30" s="138" t="s">
        <v>308</v>
      </c>
      <c r="C30" s="135"/>
      <c r="D30" s="135"/>
      <c r="E30" s="135"/>
      <c r="F30" s="135"/>
      <c r="G30" s="13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28</v>
      </c>
      <c r="B35" s="14" t="s">
        <v>10</v>
      </c>
      <c r="C35" s="14"/>
      <c r="D35" s="14"/>
      <c r="E35" s="14"/>
      <c r="F35" s="14"/>
      <c r="G35" s="15" t="s">
        <v>11</v>
      </c>
    </row>
    <row r="36" spans="1:7" ht="12.75">
      <c r="A36" s="18"/>
      <c r="B36" s="12"/>
      <c r="C36" s="12"/>
      <c r="D36" s="12"/>
      <c r="E36" s="12"/>
      <c r="F36" s="12"/>
      <c r="G36" s="17"/>
    </row>
    <row r="37" spans="1:7" s="2" customFormat="1" ht="12.75">
      <c r="A37" s="137" t="s">
        <v>12</v>
      </c>
      <c r="B37" s="137" t="s">
        <v>309</v>
      </c>
      <c r="C37" s="135"/>
      <c r="D37" s="135"/>
      <c r="E37" s="135"/>
      <c r="F37" s="135"/>
      <c r="G37" s="139">
        <v>4</v>
      </c>
    </row>
    <row r="38" spans="1:7" ht="12.75">
      <c r="A38" s="19"/>
      <c r="B38" s="19"/>
      <c r="C38" s="20"/>
      <c r="D38" s="20"/>
      <c r="E38" s="20"/>
      <c r="F38" s="20"/>
      <c r="G38" s="21"/>
    </row>
    <row r="39" spans="1:7" ht="12.75">
      <c r="A39" s="16"/>
      <c r="B39" s="12"/>
      <c r="C39" s="12"/>
      <c r="D39" s="12"/>
      <c r="E39" s="12"/>
      <c r="F39" s="12"/>
      <c r="G39" s="17"/>
    </row>
    <row r="40" spans="1:7" ht="81.75" customHeight="1">
      <c r="A40" s="154" t="s">
        <v>182</v>
      </c>
      <c r="B40" s="154"/>
      <c r="C40" s="154"/>
      <c r="D40" s="154"/>
      <c r="E40" s="154"/>
      <c r="F40" s="154"/>
      <c r="G40" s="154"/>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4">
      <selection activeCell="A48" sqref="A48"/>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155" t="s">
        <v>29</v>
      </c>
      <c r="B1" s="155"/>
      <c r="C1" s="155"/>
      <c r="D1" s="155"/>
      <c r="E1" s="155"/>
      <c r="F1" s="155"/>
      <c r="G1" s="93"/>
      <c r="P1" s="93"/>
      <c r="Q1" s="93"/>
      <c r="R1" s="93"/>
      <c r="S1" s="93"/>
      <c r="T1" s="93"/>
      <c r="W1" s="95"/>
      <c r="X1" s="95"/>
      <c r="Y1" s="95"/>
      <c r="Z1" s="93"/>
    </row>
    <row r="2" spans="1:26" s="94" customFormat="1" ht="15.75" customHeight="1">
      <c r="A2" s="156" t="s">
        <v>0</v>
      </c>
      <c r="B2" s="156"/>
      <c r="C2" s="156"/>
      <c r="D2" s="156"/>
      <c r="E2" s="156"/>
      <c r="F2" s="156"/>
      <c r="G2" s="93"/>
      <c r="P2" s="93"/>
      <c r="Q2" s="93"/>
      <c r="R2" s="93"/>
      <c r="S2" s="93"/>
      <c r="T2" s="93"/>
      <c r="W2" s="95"/>
      <c r="Z2" s="93"/>
    </row>
    <row r="3" spans="1:26" s="94" customFormat="1" ht="15.75" customHeight="1">
      <c r="A3" s="156" t="s">
        <v>30</v>
      </c>
      <c r="B3" s="156"/>
      <c r="C3" s="156"/>
      <c r="D3" s="156"/>
      <c r="E3" s="156"/>
      <c r="F3" s="156"/>
      <c r="G3" s="93"/>
      <c r="P3" s="93"/>
      <c r="Q3" s="93"/>
      <c r="R3" s="93"/>
      <c r="S3" s="93"/>
      <c r="T3" s="93"/>
      <c r="V3" s="73"/>
      <c r="W3" s="95"/>
      <c r="X3" s="95"/>
      <c r="Y3" s="95"/>
      <c r="Z3" s="93"/>
    </row>
    <row r="4" spans="1:26" s="94" customFormat="1" ht="15.75" customHeight="1">
      <c r="A4" s="157"/>
      <c r="B4" s="157"/>
      <c r="C4" s="157"/>
      <c r="D4" s="157"/>
      <c r="E4" s="157"/>
      <c r="F4" s="157"/>
      <c r="G4" s="93"/>
      <c r="I4" s="95"/>
      <c r="P4" s="93"/>
      <c r="Q4" s="93"/>
      <c r="R4" s="93"/>
      <c r="S4" s="93"/>
      <c r="T4" s="93"/>
      <c r="Z4" s="93"/>
    </row>
    <row r="5" spans="1:26" s="5" customFormat="1" ht="12.75">
      <c r="A5" s="23" t="s">
        <v>31</v>
      </c>
      <c r="B5" s="24">
        <v>2009</v>
      </c>
      <c r="C5" s="25">
        <v>2009</v>
      </c>
      <c r="D5" s="25">
        <v>2010</v>
      </c>
      <c r="E5" s="26" t="s">
        <v>32</v>
      </c>
      <c r="F5" s="26" t="s">
        <v>33</v>
      </c>
      <c r="P5" s="22"/>
      <c r="Q5" s="22"/>
      <c r="R5" s="22"/>
      <c r="S5" s="22"/>
      <c r="T5" s="22"/>
      <c r="Z5" s="22"/>
    </row>
    <row r="6" spans="1:26" s="5" customFormat="1" ht="12.75">
      <c r="A6" s="27"/>
      <c r="B6" s="27" t="s">
        <v>34</v>
      </c>
      <c r="C6" s="25" t="s">
        <v>322</v>
      </c>
      <c r="D6" s="25" t="str">
        <f>+C6</f>
        <v>ene</v>
      </c>
      <c r="E6" s="26" t="s">
        <v>323</v>
      </c>
      <c r="F6" s="28">
        <v>2010</v>
      </c>
      <c r="P6" s="22"/>
      <c r="Q6" s="22"/>
      <c r="R6" s="22"/>
      <c r="S6" s="22"/>
      <c r="T6" s="22"/>
      <c r="W6" s="29"/>
      <c r="X6" s="30"/>
      <c r="Y6" s="31"/>
      <c r="Z6" s="22"/>
    </row>
    <row r="7" spans="1:21" ht="12.75">
      <c r="A7" t="s">
        <v>35</v>
      </c>
      <c r="B7" s="60">
        <v>7737.882</v>
      </c>
      <c r="C7" s="60">
        <v>242.063</v>
      </c>
      <c r="D7" s="60">
        <v>207.522</v>
      </c>
      <c r="E7" s="34">
        <f aca="true" t="shared" si="0" ref="E7:E20">+(D7-C7)/C7</f>
        <v>-0.14269425728012955</v>
      </c>
      <c r="F7" s="34">
        <f aca="true" t="shared" si="1" ref="F7:F23">+D7/$D$23</f>
        <v>0.00020734647581721236</v>
      </c>
      <c r="G7" s="33"/>
      <c r="Q7" s="32"/>
      <c r="S7" t="str">
        <f>+A7</f>
        <v>Región de Arica y Parinacota</v>
      </c>
      <c r="T7" s="47">
        <f>+D7</f>
        <v>207.522</v>
      </c>
      <c r="U7" s="33"/>
    </row>
    <row r="8" spans="1:21" ht="12.75">
      <c r="A8" s="2" t="s">
        <v>36</v>
      </c>
      <c r="B8" s="47">
        <v>4938.636</v>
      </c>
      <c r="C8" s="47">
        <v>490.11</v>
      </c>
      <c r="D8" s="47">
        <v>415.502</v>
      </c>
      <c r="E8" s="34">
        <f t="shared" si="0"/>
        <v>-0.15222705107016793</v>
      </c>
      <c r="F8" s="34">
        <f t="shared" si="1"/>
        <v>0.00041515056425344484</v>
      </c>
      <c r="I8" s="33"/>
      <c r="J8" s="33"/>
      <c r="K8" s="33"/>
      <c r="O8">
        <v>1</v>
      </c>
      <c r="P8" s="5" t="s">
        <v>311</v>
      </c>
      <c r="Q8" s="47">
        <f>+T24</f>
        <v>344540.973</v>
      </c>
      <c r="R8" s="33"/>
      <c r="S8" t="str">
        <f aca="true" t="shared" si="2" ref="S8:S22">+A8</f>
        <v>Región de Tarapacá</v>
      </c>
      <c r="T8" s="47">
        <f aca="true" t="shared" si="3" ref="T8:T22">+D8</f>
        <v>415.502</v>
      </c>
      <c r="U8" s="33"/>
    </row>
    <row r="9" spans="1:21" ht="12.75">
      <c r="A9" s="2" t="s">
        <v>37</v>
      </c>
      <c r="B9" s="47">
        <v>3028.447</v>
      </c>
      <c r="C9" s="47">
        <v>156.512</v>
      </c>
      <c r="D9" s="47">
        <v>476.827</v>
      </c>
      <c r="E9" s="34">
        <f t="shared" si="0"/>
        <v>2.046584287466776</v>
      </c>
      <c r="F9" s="34">
        <f t="shared" si="1"/>
        <v>0.00047642369495520435</v>
      </c>
      <c r="I9" s="33"/>
      <c r="J9" s="33"/>
      <c r="K9" s="33"/>
      <c r="O9">
        <v>2</v>
      </c>
      <c r="P9" s="57" t="s">
        <v>184</v>
      </c>
      <c r="Q9" s="47">
        <f aca="true" t="shared" si="4" ref="Q9:Q14">+T25</f>
        <v>156488.713</v>
      </c>
      <c r="R9" s="33"/>
      <c r="S9" t="str">
        <f t="shared" si="2"/>
        <v>Región de Antofagasta</v>
      </c>
      <c r="T9" s="47">
        <f t="shared" si="3"/>
        <v>476.827</v>
      </c>
      <c r="U9" s="33"/>
    </row>
    <row r="10" spans="1:21" ht="12.75">
      <c r="A10" s="2" t="s">
        <v>38</v>
      </c>
      <c r="B10" s="47">
        <v>199912.287</v>
      </c>
      <c r="C10" s="47">
        <v>71623.441</v>
      </c>
      <c r="D10" s="47">
        <v>62024.471</v>
      </c>
      <c r="E10" s="34">
        <f t="shared" si="0"/>
        <v>-0.13401995025622976</v>
      </c>
      <c r="F10" s="34">
        <f t="shared" si="1"/>
        <v>0.06197201008219316</v>
      </c>
      <c r="G10" s="33"/>
      <c r="I10" s="33"/>
      <c r="J10" s="33"/>
      <c r="K10" s="33"/>
      <c r="O10">
        <v>3</v>
      </c>
      <c r="P10" s="57" t="s">
        <v>185</v>
      </c>
      <c r="Q10" s="47">
        <f t="shared" si="4"/>
        <v>129428.927</v>
      </c>
      <c r="R10" s="33"/>
      <c r="S10" t="str">
        <f t="shared" si="2"/>
        <v>Región de Atacama</v>
      </c>
      <c r="T10" s="47">
        <f t="shared" si="3"/>
        <v>62024.471</v>
      </c>
      <c r="U10" s="33"/>
    </row>
    <row r="11" spans="1:21" ht="12.75">
      <c r="A11" s="2" t="s">
        <v>39</v>
      </c>
      <c r="B11" s="47">
        <v>463135.636</v>
      </c>
      <c r="C11" s="47">
        <v>71220.234</v>
      </c>
      <c r="D11" s="47">
        <v>65900.464</v>
      </c>
      <c r="E11" s="34">
        <f t="shared" si="0"/>
        <v>-0.07469464365983394</v>
      </c>
      <c r="F11" s="34">
        <f t="shared" si="1"/>
        <v>0.06584472472855445</v>
      </c>
      <c r="I11" s="33"/>
      <c r="J11" s="33"/>
      <c r="K11" s="33"/>
      <c r="O11">
        <v>4</v>
      </c>
      <c r="P11" t="s">
        <v>186</v>
      </c>
      <c r="Q11" s="47">
        <f t="shared" si="4"/>
        <v>127001.056</v>
      </c>
      <c r="R11" s="33"/>
      <c r="S11" t="str">
        <f t="shared" si="2"/>
        <v>Región de Coquimbo</v>
      </c>
      <c r="T11" s="47">
        <f t="shared" si="3"/>
        <v>65900.464</v>
      </c>
      <c r="U11" s="33"/>
    </row>
    <row r="12" spans="1:21" ht="12.75">
      <c r="A12" s="2" t="s">
        <v>40</v>
      </c>
      <c r="B12" s="47">
        <v>1153980.237</v>
      </c>
      <c r="C12" s="47">
        <v>76754.047</v>
      </c>
      <c r="D12" s="47">
        <v>64523.621</v>
      </c>
      <c r="E12" s="34">
        <f t="shared" si="0"/>
        <v>-0.1593456824498128</v>
      </c>
      <c r="F12" s="34">
        <f t="shared" si="1"/>
        <v>0.06446904627613205</v>
      </c>
      <c r="I12" s="33"/>
      <c r="J12" s="33"/>
      <c r="K12" s="33"/>
      <c r="O12">
        <v>5</v>
      </c>
      <c r="P12" s="57" t="s">
        <v>186</v>
      </c>
      <c r="Q12" s="47">
        <f t="shared" si="4"/>
        <v>65900.464</v>
      </c>
      <c r="R12" s="33"/>
      <c r="S12" t="str">
        <f t="shared" si="2"/>
        <v>Región de Valparaíso</v>
      </c>
      <c r="T12" s="47">
        <f t="shared" si="3"/>
        <v>64523.621</v>
      </c>
      <c r="U12" s="33"/>
    </row>
    <row r="13" spans="1:22" ht="12.75">
      <c r="A13" s="2" t="s">
        <v>41</v>
      </c>
      <c r="B13" s="47">
        <v>1752431.07</v>
      </c>
      <c r="C13" s="47">
        <v>120686.779</v>
      </c>
      <c r="D13" s="47">
        <v>129428.927</v>
      </c>
      <c r="E13" s="34">
        <f t="shared" si="0"/>
        <v>0.07243666681998366</v>
      </c>
      <c r="F13" s="34">
        <f t="shared" si="1"/>
        <v>0.1293194547192743</v>
      </c>
      <c r="I13" s="33"/>
      <c r="J13" s="33"/>
      <c r="K13" s="33"/>
      <c r="O13">
        <v>6</v>
      </c>
      <c r="P13" s="57" t="s">
        <v>188</v>
      </c>
      <c r="Q13" s="47">
        <f t="shared" si="4"/>
        <v>64523.621</v>
      </c>
      <c r="R13" s="33"/>
      <c r="S13" t="str">
        <f t="shared" si="2"/>
        <v>Región Metropolitana de Santiago</v>
      </c>
      <c r="T13" s="47">
        <f t="shared" si="3"/>
        <v>129428.927</v>
      </c>
      <c r="U13" s="33"/>
      <c r="V13" s="33"/>
    </row>
    <row r="14" spans="1:21" ht="12.75">
      <c r="A14" s="2" t="s">
        <v>42</v>
      </c>
      <c r="B14" s="47">
        <v>1824816.628</v>
      </c>
      <c r="C14" s="47">
        <v>170156.06</v>
      </c>
      <c r="D14" s="47">
        <v>156488.713</v>
      </c>
      <c r="E14" s="34">
        <f t="shared" si="0"/>
        <v>-0.08032242283936293</v>
      </c>
      <c r="F14" s="34">
        <f t="shared" si="1"/>
        <v>0.15635635328168188</v>
      </c>
      <c r="I14" s="33"/>
      <c r="J14" s="33"/>
      <c r="K14" s="33"/>
      <c r="O14">
        <v>7</v>
      </c>
      <c r="P14" s="5" t="s">
        <v>187</v>
      </c>
      <c r="Q14" s="47">
        <f t="shared" si="4"/>
        <v>62024.471</v>
      </c>
      <c r="R14" s="33"/>
      <c r="S14" t="str">
        <f t="shared" si="2"/>
        <v>Región del Libertador Bernardo O'Higgins</v>
      </c>
      <c r="T14" s="47">
        <f t="shared" si="3"/>
        <v>156488.713</v>
      </c>
      <c r="U14" s="33"/>
    </row>
    <row r="15" spans="1:21" ht="12.75">
      <c r="A15" s="2" t="s">
        <v>43</v>
      </c>
      <c r="B15" s="47">
        <v>1142341.301</v>
      </c>
      <c r="C15" s="47">
        <v>102750.572</v>
      </c>
      <c r="D15" s="47">
        <v>127001.056</v>
      </c>
      <c r="E15" s="34">
        <f t="shared" si="0"/>
        <v>0.2360131289585424</v>
      </c>
      <c r="F15" s="34">
        <f t="shared" si="1"/>
        <v>0.12689363723684444</v>
      </c>
      <c r="I15" s="33"/>
      <c r="J15" s="33"/>
      <c r="K15" s="33"/>
      <c r="O15">
        <v>8</v>
      </c>
      <c r="P15" s="43" t="s">
        <v>183</v>
      </c>
      <c r="Q15" s="33">
        <f>+T40</f>
        <v>50059.185</v>
      </c>
      <c r="S15" t="str">
        <f t="shared" si="2"/>
        <v>Región del Maule</v>
      </c>
      <c r="T15" s="47">
        <f t="shared" si="3"/>
        <v>127001.056</v>
      </c>
      <c r="U15" s="33"/>
    </row>
    <row r="16" spans="1:22" ht="12.75">
      <c r="A16" s="2" t="s">
        <v>44</v>
      </c>
      <c r="B16" s="47">
        <v>3333938.712</v>
      </c>
      <c r="C16" s="47">
        <v>314343.45</v>
      </c>
      <c r="D16" s="47">
        <v>344540.973</v>
      </c>
      <c r="E16" s="34">
        <f t="shared" si="0"/>
        <v>0.09606538008029111</v>
      </c>
      <c r="F16" s="34">
        <f t="shared" si="1"/>
        <v>0.3442495567996806</v>
      </c>
      <c r="I16" s="33"/>
      <c r="J16" s="33"/>
      <c r="K16" s="33"/>
      <c r="O16">
        <v>9</v>
      </c>
      <c r="P16" s="57"/>
      <c r="Q16" s="47"/>
      <c r="S16" t="str">
        <f t="shared" si="2"/>
        <v>Región del Bio Bio</v>
      </c>
      <c r="T16" s="47">
        <f t="shared" si="3"/>
        <v>344540.973</v>
      </c>
      <c r="V16" s="33"/>
    </row>
    <row r="17" spans="1:21" ht="12.75">
      <c r="A17" s="2" t="s">
        <v>45</v>
      </c>
      <c r="B17" s="47">
        <v>341455.201</v>
      </c>
      <c r="C17" s="47">
        <v>21448.383</v>
      </c>
      <c r="D17" s="47">
        <v>25276.017</v>
      </c>
      <c r="E17" s="34">
        <f t="shared" si="0"/>
        <v>0.17845792850677825</v>
      </c>
      <c r="F17" s="34">
        <f t="shared" si="1"/>
        <v>0.025254638292065174</v>
      </c>
      <c r="H17" s="69"/>
      <c r="I17" s="69"/>
      <c r="J17" s="69"/>
      <c r="K17" s="33"/>
      <c r="O17">
        <v>10</v>
      </c>
      <c r="Q17" s="33"/>
      <c r="S17" t="str">
        <f t="shared" si="2"/>
        <v>Región de La Araucanía</v>
      </c>
      <c r="T17" s="47">
        <f t="shared" si="3"/>
        <v>25276.017</v>
      </c>
      <c r="U17" s="42"/>
    </row>
    <row r="18" spans="1:21" ht="12.75">
      <c r="A18" s="2" t="s">
        <v>46</v>
      </c>
      <c r="B18" s="47">
        <v>17785.353</v>
      </c>
      <c r="C18" s="47">
        <v>630.411</v>
      </c>
      <c r="D18" s="47">
        <v>300.33</v>
      </c>
      <c r="E18" s="34">
        <f t="shared" si="0"/>
        <v>-0.5235965108476851</v>
      </c>
      <c r="F18" s="34">
        <f t="shared" si="1"/>
        <v>0.00030007597788274685</v>
      </c>
      <c r="I18" s="33"/>
      <c r="J18" s="33"/>
      <c r="K18" s="33"/>
      <c r="P18" s="2"/>
      <c r="Q18" s="33">
        <f>SUM(Q8:Q17)</f>
        <v>999967.4100000001</v>
      </c>
      <c r="S18" t="str">
        <f t="shared" si="2"/>
        <v>Región de Los Ríos</v>
      </c>
      <c r="T18" s="47">
        <f t="shared" si="3"/>
        <v>300.33</v>
      </c>
      <c r="U18" s="42"/>
    </row>
    <row r="19" spans="1:21" ht="12.75">
      <c r="A19" s="2" t="s">
        <v>47</v>
      </c>
      <c r="B19" s="47">
        <v>312829.04</v>
      </c>
      <c r="C19" s="47">
        <v>36260.902</v>
      </c>
      <c r="D19" s="47">
        <v>20839.068</v>
      </c>
      <c r="E19" s="34">
        <f t="shared" si="0"/>
        <v>-0.42530199607279495</v>
      </c>
      <c r="F19" s="34">
        <f t="shared" si="1"/>
        <v>0.02082144210789817</v>
      </c>
      <c r="I19" s="33"/>
      <c r="J19" s="33"/>
      <c r="K19" s="33"/>
      <c r="P19" s="2"/>
      <c r="Q19" s="33"/>
      <c r="S19" t="str">
        <f t="shared" si="2"/>
        <v>Región de Los Lagos</v>
      </c>
      <c r="T19" s="47">
        <f t="shared" si="3"/>
        <v>20839.068</v>
      </c>
      <c r="U19" s="33"/>
    </row>
    <row r="20" spans="1:21" ht="12.75">
      <c r="A20" s="2" t="s">
        <v>48</v>
      </c>
      <c r="B20" s="47">
        <v>3035.046</v>
      </c>
      <c r="C20" s="47">
        <v>463.707</v>
      </c>
      <c r="D20" s="47">
        <v>60.512</v>
      </c>
      <c r="E20" s="34">
        <f t="shared" si="0"/>
        <v>-0.8695038030480454</v>
      </c>
      <c r="F20" s="34">
        <f t="shared" si="1"/>
        <v>6.046081834528944E-05</v>
      </c>
      <c r="I20" s="33"/>
      <c r="J20" s="33"/>
      <c r="K20" s="33"/>
      <c r="Q20" s="33"/>
      <c r="S20" t="str">
        <f t="shared" si="2"/>
        <v>Región Aysén del Gral. Carlos Ibañez Del Campo</v>
      </c>
      <c r="T20" s="47">
        <f t="shared" si="3"/>
        <v>60.512</v>
      </c>
      <c r="U20" s="33"/>
    </row>
    <row r="21" spans="1:21" ht="12.75">
      <c r="A21" s="2" t="s">
        <v>49</v>
      </c>
      <c r="B21" s="47">
        <v>46987.042</v>
      </c>
      <c r="C21" s="47">
        <v>1455.355</v>
      </c>
      <c r="D21" s="47">
        <v>2483.407</v>
      </c>
      <c r="E21" s="34">
        <f>+(D21-C21)/C21</f>
        <v>0.7063925983694701</v>
      </c>
      <c r="F21" s="34">
        <f t="shared" si="1"/>
        <v>0.0024813065095257176</v>
      </c>
      <c r="G21" s="33"/>
      <c r="I21" s="33"/>
      <c r="J21" s="33"/>
      <c r="K21" s="33"/>
      <c r="P21" s="64"/>
      <c r="Q21" s="33"/>
      <c r="S21" t="str">
        <f t="shared" si="2"/>
        <v>Región de Magallanes</v>
      </c>
      <c r="T21" s="47">
        <f t="shared" si="3"/>
        <v>2483.407</v>
      </c>
      <c r="U21" s="33"/>
    </row>
    <row r="22" spans="1:21" ht="12.75">
      <c r="A22" s="2" t="s">
        <v>50</v>
      </c>
      <c r="B22" s="47">
        <v>14827.482000000715</v>
      </c>
      <c r="C22" s="47">
        <v>657.974000000068</v>
      </c>
      <c r="D22" s="47">
        <v>879.116</v>
      </c>
      <c r="E22" s="34">
        <f>+(D22-C22)/C22</f>
        <v>0.33609534723242723</v>
      </c>
      <c r="F22" s="34">
        <f t="shared" si="1"/>
        <v>0.0008783724348961771</v>
      </c>
      <c r="G22" s="33"/>
      <c r="I22" s="33"/>
      <c r="J22" s="33"/>
      <c r="K22" s="33"/>
      <c r="Q22" s="33"/>
      <c r="S22" t="str">
        <f t="shared" si="2"/>
        <v>Otras operaciones</v>
      </c>
      <c r="T22" s="47">
        <f t="shared" si="3"/>
        <v>879.116</v>
      </c>
      <c r="U22" s="33"/>
    </row>
    <row r="23" spans="1:21" s="1" customFormat="1" ht="12.75">
      <c r="A23" s="35" t="s">
        <v>51</v>
      </c>
      <c r="B23" s="58">
        <f>SUM(B7:B22)</f>
        <v>10623180</v>
      </c>
      <c r="C23" s="58">
        <f>SUM(C7:C22)</f>
        <v>989340</v>
      </c>
      <c r="D23" s="58">
        <f>SUM(D7:D22)</f>
        <v>1000846.526</v>
      </c>
      <c r="E23" s="37">
        <f>+(D23-C23)/C23</f>
        <v>0.011630507206824705</v>
      </c>
      <c r="F23" s="37">
        <f t="shared" si="1"/>
        <v>1</v>
      </c>
      <c r="G23" s="36"/>
      <c r="H23" s="36"/>
      <c r="I23" s="36"/>
      <c r="J23" s="33"/>
      <c r="K23" s="33"/>
      <c r="P23" s="2"/>
      <c r="Q23" s="33"/>
      <c r="R23" s="1" t="s">
        <v>190</v>
      </c>
      <c r="S23"/>
      <c r="U23" s="36"/>
    </row>
    <row r="24" spans="1:20" s="40" customFormat="1" ht="12.75">
      <c r="A24" s="38"/>
      <c r="B24" s="39"/>
      <c r="C24" s="39"/>
      <c r="D24" s="39"/>
      <c r="E24" s="39"/>
      <c r="F24" s="39"/>
      <c r="G24" s="75"/>
      <c r="H24" s="75"/>
      <c r="I24" s="75"/>
      <c r="J24" s="75"/>
      <c r="K24" s="33"/>
      <c r="P24" s="2"/>
      <c r="Q24" s="33"/>
      <c r="R24" s="40">
        <v>1</v>
      </c>
      <c r="S24" s="72" t="s">
        <v>44</v>
      </c>
      <c r="T24" s="90">
        <v>344540.973</v>
      </c>
    </row>
    <row r="25" spans="1:20" s="40" customFormat="1" ht="12.75">
      <c r="A25" s="41" t="s">
        <v>313</v>
      </c>
      <c r="B25" s="41"/>
      <c r="C25" s="41"/>
      <c r="D25" s="41"/>
      <c r="E25" s="41"/>
      <c r="F25" s="41"/>
      <c r="G25" s="89"/>
      <c r="H25" s="89"/>
      <c r="I25" s="89"/>
      <c r="J25" s="89"/>
      <c r="R25" s="40">
        <v>2</v>
      </c>
      <c r="S25" s="126" t="s">
        <v>42</v>
      </c>
      <c r="T25" s="127">
        <v>156488.713</v>
      </c>
    </row>
    <row r="26" spans="1:20" ht="12.75">
      <c r="A26" s="41" t="s">
        <v>320</v>
      </c>
      <c r="B26" s="33"/>
      <c r="C26" s="33"/>
      <c r="D26" s="33"/>
      <c r="E26" s="33"/>
      <c r="F26" s="33"/>
      <c r="G26" s="33"/>
      <c r="H26" s="33"/>
      <c r="I26" s="33"/>
      <c r="J26" s="33"/>
      <c r="R26" s="40">
        <v>3</v>
      </c>
      <c r="S26" s="88" t="s">
        <v>41</v>
      </c>
      <c r="T26" s="87">
        <v>129428.927</v>
      </c>
    </row>
    <row r="27" spans="2:20" ht="12.75">
      <c r="B27" s="120"/>
      <c r="C27" s="120"/>
      <c r="D27" s="120"/>
      <c r="E27" s="33"/>
      <c r="F27" s="33"/>
      <c r="G27" s="33"/>
      <c r="H27" s="33"/>
      <c r="I27" s="33"/>
      <c r="J27" s="33"/>
      <c r="R27" s="40">
        <v>4</v>
      </c>
      <c r="S27" s="88" t="s">
        <v>43</v>
      </c>
      <c r="T27" s="87">
        <v>127001.056</v>
      </c>
    </row>
    <row r="28" spans="2:20" ht="12.75">
      <c r="B28" s="33"/>
      <c r="C28" s="33"/>
      <c r="D28" s="33"/>
      <c r="H28" s="40"/>
      <c r="I28" s="40"/>
      <c r="J28" s="40"/>
      <c r="R28" s="40">
        <v>5</v>
      </c>
      <c r="S28" s="126" t="s">
        <v>39</v>
      </c>
      <c r="T28" s="127">
        <v>65900.464</v>
      </c>
    </row>
    <row r="29" spans="18:20" ht="12.75">
      <c r="R29" s="40">
        <v>6</v>
      </c>
      <c r="S29" s="126" t="s">
        <v>40</v>
      </c>
      <c r="T29" s="127">
        <v>64523.621</v>
      </c>
    </row>
    <row r="30" spans="18:20" ht="12.75">
      <c r="R30" s="40">
        <v>7</v>
      </c>
      <c r="S30" s="126" t="s">
        <v>38</v>
      </c>
      <c r="T30" s="127">
        <v>62024.471</v>
      </c>
    </row>
    <row r="31" spans="18:20" ht="12.75">
      <c r="R31" s="40"/>
      <c r="S31" s="88" t="s">
        <v>45</v>
      </c>
      <c r="T31" s="87">
        <v>25276.017</v>
      </c>
    </row>
    <row r="32" spans="10:20" ht="12.75">
      <c r="J32" s="124"/>
      <c r="R32" s="125"/>
      <c r="S32" s="126" t="s">
        <v>47</v>
      </c>
      <c r="T32" s="127">
        <v>20839.068</v>
      </c>
    </row>
    <row r="33" spans="10:20" ht="12.75">
      <c r="J33" s="123"/>
      <c r="R33" s="40"/>
      <c r="S33" s="88" t="s">
        <v>49</v>
      </c>
      <c r="T33" s="87">
        <v>2483.407</v>
      </c>
    </row>
    <row r="34" spans="10:20" ht="12.75">
      <c r="J34" s="124"/>
      <c r="S34" s="72" t="s">
        <v>37</v>
      </c>
      <c r="T34" s="90">
        <v>476.827</v>
      </c>
    </row>
    <row r="35" spans="10:20" ht="12.75">
      <c r="J35" s="124"/>
      <c r="R35" s="40"/>
      <c r="S35" s="88" t="s">
        <v>36</v>
      </c>
      <c r="T35" s="87">
        <v>415.502</v>
      </c>
    </row>
    <row r="36" spans="10:20" ht="12.75">
      <c r="J36" s="124"/>
      <c r="R36" s="125"/>
      <c r="S36" s="72" t="s">
        <v>46</v>
      </c>
      <c r="T36" s="90">
        <v>300.33</v>
      </c>
    </row>
    <row r="37" spans="18:20" ht="12.75">
      <c r="R37" s="125"/>
      <c r="S37" t="s">
        <v>35</v>
      </c>
      <c r="T37" s="33">
        <v>207.522</v>
      </c>
    </row>
    <row r="38" spans="18:20" ht="12.75">
      <c r="R38" s="40"/>
      <c r="S38" s="72" t="s">
        <v>48</v>
      </c>
      <c r="T38" s="90">
        <v>60.512</v>
      </c>
    </row>
    <row r="39" spans="18:20" ht="12.75">
      <c r="R39" s="125"/>
      <c r="S39" t="s">
        <v>50</v>
      </c>
      <c r="T39" s="47">
        <f>+T22</f>
        <v>879.116</v>
      </c>
    </row>
    <row r="40" ht="12.75">
      <c r="T40" s="33">
        <f>SUM(T31:T38)</f>
        <v>50059.185</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A1" sqref="A1:G1"/>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155" t="s">
        <v>156</v>
      </c>
      <c r="B1" s="155"/>
      <c r="C1" s="155"/>
      <c r="D1" s="155"/>
      <c r="E1" s="155"/>
      <c r="F1" s="155"/>
      <c r="G1" s="155"/>
      <c r="H1" s="93"/>
      <c r="J1" s="68"/>
      <c r="K1" s="68"/>
      <c r="L1" s="68"/>
      <c r="M1" s="93"/>
      <c r="N1" s="93"/>
      <c r="O1" s="93"/>
      <c r="P1" s="93"/>
      <c r="Q1" s="93"/>
      <c r="T1" s="95"/>
      <c r="U1" s="95"/>
      <c r="V1" s="95"/>
      <c r="W1" s="93"/>
    </row>
    <row r="2" spans="1:23" s="94" customFormat="1" ht="15.75" customHeight="1">
      <c r="A2" s="156" t="s">
        <v>317</v>
      </c>
      <c r="B2" s="156"/>
      <c r="C2" s="156"/>
      <c r="D2" s="156"/>
      <c r="E2" s="156"/>
      <c r="F2" s="156"/>
      <c r="G2" s="156"/>
      <c r="H2" s="93"/>
      <c r="J2" s="68"/>
      <c r="K2" s="68"/>
      <c r="L2" s="68"/>
      <c r="M2" s="93"/>
      <c r="N2" s="93"/>
      <c r="O2" s="93"/>
      <c r="P2" s="93"/>
      <c r="Q2" s="93"/>
      <c r="T2" s="95"/>
      <c r="W2" s="93"/>
    </row>
    <row r="3" spans="1:23" s="94" customFormat="1" ht="15.75" customHeight="1">
      <c r="A3" s="156" t="s">
        <v>30</v>
      </c>
      <c r="B3" s="156"/>
      <c r="C3" s="156"/>
      <c r="D3" s="156"/>
      <c r="E3" s="156"/>
      <c r="F3" s="156"/>
      <c r="G3" s="156"/>
      <c r="H3" s="93"/>
      <c r="J3" s="68"/>
      <c r="K3" s="68"/>
      <c r="L3" s="68"/>
      <c r="M3" s="93"/>
      <c r="N3" s="93"/>
      <c r="O3" s="93"/>
      <c r="P3" s="93"/>
      <c r="Q3" s="93"/>
      <c r="S3" s="73"/>
      <c r="T3" s="95"/>
      <c r="U3" s="95"/>
      <c r="V3" s="95"/>
      <c r="W3" s="93"/>
    </row>
    <row r="4" spans="1:23" s="94" customFormat="1" ht="15.75" customHeight="1">
      <c r="A4" s="157"/>
      <c r="B4" s="157"/>
      <c r="C4" s="157"/>
      <c r="D4" s="157"/>
      <c r="E4" s="157"/>
      <c r="F4" s="157"/>
      <c r="G4" s="157"/>
      <c r="H4" s="93"/>
      <c r="J4" s="68"/>
      <c r="K4" s="68"/>
      <c r="L4" s="68"/>
      <c r="M4" s="93"/>
      <c r="N4" s="93"/>
      <c r="O4" s="93"/>
      <c r="P4" s="93"/>
      <c r="Q4" s="93"/>
      <c r="W4" s="93"/>
    </row>
    <row r="5" spans="1:23" s="5" customFormat="1" ht="12.75">
      <c r="A5" s="23" t="s">
        <v>31</v>
      </c>
      <c r="B5" s="1" t="s">
        <v>158</v>
      </c>
      <c r="C5" s="24">
        <v>2009</v>
      </c>
      <c r="D5" s="25">
        <v>2009</v>
      </c>
      <c r="E5" s="25">
        <v>2010</v>
      </c>
      <c r="F5" s="77" t="s">
        <v>32</v>
      </c>
      <c r="G5" s="26" t="s">
        <v>33</v>
      </c>
      <c r="J5"/>
      <c r="K5"/>
      <c r="L5"/>
      <c r="M5" s="22"/>
      <c r="N5" s="22"/>
      <c r="O5" s="22"/>
      <c r="P5" s="22"/>
      <c r="Q5" s="22"/>
      <c r="W5" s="22"/>
    </row>
    <row r="6" spans="1:23" s="5" customFormat="1" ht="12.75">
      <c r="A6" s="27"/>
      <c r="B6" s="27"/>
      <c r="C6" s="27" t="s">
        <v>34</v>
      </c>
      <c r="D6" s="25" t="str">
        <f>+'Exportacion_regional '!C6</f>
        <v>ene</v>
      </c>
      <c r="E6" s="25" t="str">
        <f>+D6</f>
        <v>ene</v>
      </c>
      <c r="F6" s="77" t="s">
        <v>323</v>
      </c>
      <c r="G6" s="28">
        <v>2010</v>
      </c>
      <c r="J6"/>
      <c r="K6"/>
      <c r="L6"/>
      <c r="M6" s="22"/>
      <c r="N6" s="22"/>
      <c r="O6" s="22"/>
      <c r="P6" s="22"/>
      <c r="Q6" s="22"/>
      <c r="T6" s="29"/>
      <c r="U6" s="30"/>
      <c r="V6" s="31"/>
      <c r="W6" s="22"/>
    </row>
    <row r="7" spans="1:7" ht="12.75">
      <c r="A7" s="141" t="s">
        <v>35</v>
      </c>
      <c r="B7" s="141" t="s">
        <v>316</v>
      </c>
      <c r="C7" s="60">
        <v>6911.443</v>
      </c>
      <c r="D7" s="60">
        <v>182.921</v>
      </c>
      <c r="E7" s="60">
        <v>155.946</v>
      </c>
      <c r="F7" s="74">
        <f>+(E7-D7)/D7</f>
        <v>-0.1474680326479737</v>
      </c>
      <c r="G7" s="74">
        <f>+E7/$E$10</f>
        <v>0.7514673143088444</v>
      </c>
    </row>
    <row r="8" spans="1:7" ht="12.75">
      <c r="A8" s="2"/>
      <c r="B8" s="2" t="s">
        <v>159</v>
      </c>
      <c r="C8" s="47">
        <v>3.864</v>
      </c>
      <c r="D8" s="47">
        <v>0</v>
      </c>
      <c r="E8" s="47">
        <v>0</v>
      </c>
      <c r="F8" s="48"/>
      <c r="G8" s="48">
        <f>+E8/$E$10</f>
        <v>0</v>
      </c>
    </row>
    <row r="9" spans="1:7" ht="12.75">
      <c r="A9" s="2"/>
      <c r="B9" s="2" t="s">
        <v>160</v>
      </c>
      <c r="C9" s="47">
        <v>822.575</v>
      </c>
      <c r="D9" s="47">
        <v>59.142</v>
      </c>
      <c r="E9" s="47">
        <v>51.576</v>
      </c>
      <c r="F9" s="48">
        <f>+(E9-D9)/D9</f>
        <v>-0.1279293902810186</v>
      </c>
      <c r="G9" s="48">
        <f>+E9/$E$10</f>
        <v>0.24853268569115564</v>
      </c>
    </row>
    <row r="10" spans="1:7" ht="12.75">
      <c r="A10" s="44"/>
      <c r="B10" s="44" t="s">
        <v>161</v>
      </c>
      <c r="C10" s="45">
        <v>7737.882</v>
      </c>
      <c r="D10" s="45">
        <v>242.063</v>
      </c>
      <c r="E10" s="45">
        <v>207.522</v>
      </c>
      <c r="F10" s="46">
        <f>+(E10-D10)/D10</f>
        <v>-0.14269425728012955</v>
      </c>
      <c r="G10" s="46">
        <f>SUM(G7:G9)</f>
        <v>1</v>
      </c>
    </row>
    <row r="11" spans="1:7" ht="12.75">
      <c r="A11" s="141" t="s">
        <v>152</v>
      </c>
      <c r="B11" s="59" t="s">
        <v>316</v>
      </c>
      <c r="C11" s="60">
        <v>2424.621</v>
      </c>
      <c r="D11" s="60">
        <v>88.32</v>
      </c>
      <c r="E11" s="60">
        <v>203.891</v>
      </c>
      <c r="F11" s="74">
        <f aca="true" t="shared" si="0" ref="F11:F17">+(E11-D11)/D11</f>
        <v>1.3085484601449275</v>
      </c>
      <c r="G11" s="74">
        <f>+E11/$E$14</f>
        <v>0.4907100326833565</v>
      </c>
    </row>
    <row r="12" spans="1:7" ht="12.75">
      <c r="A12" s="2"/>
      <c r="B12" s="2" t="s">
        <v>159</v>
      </c>
      <c r="C12" s="47">
        <v>202.056</v>
      </c>
      <c r="D12" s="47">
        <v>46.202</v>
      </c>
      <c r="E12" s="47">
        <v>0.32</v>
      </c>
      <c r="F12" s="48">
        <f t="shared" si="0"/>
        <v>-0.9930738929050691</v>
      </c>
      <c r="G12" s="48">
        <f>+E12/$E$14</f>
        <v>0.0007701527309134493</v>
      </c>
    </row>
    <row r="13" spans="1:7" ht="12.75">
      <c r="A13" s="2"/>
      <c r="B13" s="2" t="s">
        <v>160</v>
      </c>
      <c r="C13" s="47">
        <v>2311.959</v>
      </c>
      <c r="D13" s="47">
        <v>355.588</v>
      </c>
      <c r="E13" s="47">
        <v>211.291</v>
      </c>
      <c r="F13" s="48">
        <f t="shared" si="0"/>
        <v>-0.4057982834066392</v>
      </c>
      <c r="G13" s="48">
        <f>+E13/$E$14</f>
        <v>0.50851981458573</v>
      </c>
    </row>
    <row r="14" spans="1:7" ht="12.75">
      <c r="A14" s="44"/>
      <c r="B14" s="44" t="s">
        <v>161</v>
      </c>
      <c r="C14" s="45">
        <v>4938.636</v>
      </c>
      <c r="D14" s="45">
        <v>490.11</v>
      </c>
      <c r="E14" s="45">
        <v>415.502</v>
      </c>
      <c r="F14" s="46">
        <f t="shared" si="0"/>
        <v>-0.15222705107016793</v>
      </c>
      <c r="G14" s="46">
        <f>SUM(G11:G13)</f>
        <v>1</v>
      </c>
    </row>
    <row r="15" spans="1:7" ht="12.75">
      <c r="A15" s="141" t="s">
        <v>37</v>
      </c>
      <c r="B15" s="59" t="s">
        <v>316</v>
      </c>
      <c r="C15" s="60">
        <v>2332.513</v>
      </c>
      <c r="D15" s="60">
        <v>111.804</v>
      </c>
      <c r="E15" s="60">
        <v>135.615</v>
      </c>
      <c r="F15" s="74">
        <f t="shared" si="0"/>
        <v>0.2129709133841366</v>
      </c>
      <c r="G15" s="74">
        <f>+E15/$E$18</f>
        <v>0.2844113273786929</v>
      </c>
    </row>
    <row r="16" spans="1:7" ht="12.75">
      <c r="A16" s="2"/>
      <c r="B16" s="2" t="s">
        <v>159</v>
      </c>
      <c r="C16" s="47">
        <v>50.65</v>
      </c>
      <c r="D16" s="47">
        <v>1.026</v>
      </c>
      <c r="E16" s="47">
        <v>0.594</v>
      </c>
      <c r="F16" s="48">
        <f t="shared" si="0"/>
        <v>-0.4210526315789474</v>
      </c>
      <c r="G16" s="48">
        <f>+E16/$E$18</f>
        <v>0.0012457348262577411</v>
      </c>
    </row>
    <row r="17" spans="1:7" ht="12.75">
      <c r="A17" s="2"/>
      <c r="B17" s="2" t="s">
        <v>160</v>
      </c>
      <c r="C17" s="47">
        <v>645.284</v>
      </c>
      <c r="D17" s="47">
        <v>43.682</v>
      </c>
      <c r="E17" s="47">
        <v>340.618</v>
      </c>
      <c r="F17" s="48">
        <f t="shared" si="0"/>
        <v>6.7976740991712825</v>
      </c>
      <c r="G17" s="48">
        <f>+E17/$E$18</f>
        <v>0.7143429377950493</v>
      </c>
    </row>
    <row r="18" spans="1:7" ht="12.75">
      <c r="A18" s="44"/>
      <c r="B18" s="44" t="s">
        <v>161</v>
      </c>
      <c r="C18" s="45">
        <v>3028.447</v>
      </c>
      <c r="D18" s="45">
        <v>156.512</v>
      </c>
      <c r="E18" s="45">
        <v>476.827</v>
      </c>
      <c r="F18" s="46">
        <f aca="true" t="shared" si="1" ref="F18:F25">+(E18-D18)/D18</f>
        <v>2.046584287466776</v>
      </c>
      <c r="G18" s="46">
        <f>SUM(G15:G17)</f>
        <v>1</v>
      </c>
    </row>
    <row r="19" spans="1:7" ht="12.75">
      <c r="A19" s="141" t="s">
        <v>38</v>
      </c>
      <c r="B19" s="59" t="s">
        <v>316</v>
      </c>
      <c r="C19" s="60">
        <v>199578.971</v>
      </c>
      <c r="D19" s="60">
        <v>71621.32</v>
      </c>
      <c r="E19" s="60">
        <v>62024.471</v>
      </c>
      <c r="F19" s="74">
        <f t="shared" si="1"/>
        <v>-0.13399430504771495</v>
      </c>
      <c r="G19" s="74">
        <f>+E19/$E$22</f>
        <v>1</v>
      </c>
    </row>
    <row r="20" spans="1:7" ht="12.75">
      <c r="A20" s="2"/>
      <c r="B20" s="2" t="s">
        <v>159</v>
      </c>
      <c r="C20" s="47">
        <v>46.722</v>
      </c>
      <c r="D20" s="47">
        <v>2.121</v>
      </c>
      <c r="E20" s="47">
        <v>0</v>
      </c>
      <c r="F20" s="48">
        <f t="shared" si="1"/>
        <v>-1</v>
      </c>
      <c r="G20" s="48">
        <f>+E20/$E$22</f>
        <v>0</v>
      </c>
    </row>
    <row r="21" spans="1:7" ht="12.75">
      <c r="A21" s="2"/>
      <c r="B21" s="2" t="s">
        <v>160</v>
      </c>
      <c r="C21" s="47">
        <v>286.594</v>
      </c>
      <c r="D21" s="47">
        <v>0</v>
      </c>
      <c r="E21" s="47">
        <v>0</v>
      </c>
      <c r="F21" s="48"/>
      <c r="G21" s="48">
        <f>+E21/$E$22</f>
        <v>0</v>
      </c>
    </row>
    <row r="22" spans="1:7" ht="12.75">
      <c r="A22" s="44"/>
      <c r="B22" s="44" t="s">
        <v>161</v>
      </c>
      <c r="C22" s="45">
        <v>199912.287</v>
      </c>
      <c r="D22" s="45">
        <v>71623.441</v>
      </c>
      <c r="E22" s="45">
        <v>62024.471</v>
      </c>
      <c r="F22" s="48">
        <f t="shared" si="1"/>
        <v>-0.13401995025622976</v>
      </c>
      <c r="G22" s="46">
        <f>SUM(G19:G21)</f>
        <v>1</v>
      </c>
    </row>
    <row r="23" spans="1:7" ht="12.75">
      <c r="A23" s="141" t="s">
        <v>39</v>
      </c>
      <c r="B23" s="59" t="s">
        <v>316</v>
      </c>
      <c r="C23" s="60">
        <v>462971.19</v>
      </c>
      <c r="D23" s="60">
        <v>71128.049</v>
      </c>
      <c r="E23" s="60">
        <v>65847.046</v>
      </c>
      <c r="F23" s="74">
        <f t="shared" si="1"/>
        <v>-0.07424642000232562</v>
      </c>
      <c r="G23" s="74">
        <f>+E23/$E$26</f>
        <v>0.9991894139015469</v>
      </c>
    </row>
    <row r="24" spans="1:7" ht="12.75">
      <c r="A24" s="2"/>
      <c r="B24" s="2" t="s">
        <v>159</v>
      </c>
      <c r="C24" s="47">
        <v>107.64</v>
      </c>
      <c r="D24" s="47">
        <v>77.052</v>
      </c>
      <c r="E24" s="47">
        <v>0</v>
      </c>
      <c r="F24" s="48">
        <f t="shared" si="1"/>
        <v>-1</v>
      </c>
      <c r="G24" s="48">
        <f>+E24/$E$26</f>
        <v>0</v>
      </c>
    </row>
    <row r="25" spans="1:7" ht="12.75">
      <c r="A25" s="2"/>
      <c r="B25" s="2" t="s">
        <v>160</v>
      </c>
      <c r="C25" s="47">
        <v>56.806</v>
      </c>
      <c r="D25" s="47">
        <v>15.133</v>
      </c>
      <c r="E25" s="47">
        <v>53.418</v>
      </c>
      <c r="F25" s="48">
        <f t="shared" si="1"/>
        <v>2.529901539681491</v>
      </c>
      <c r="G25" s="48">
        <f>+E25/$E$26</f>
        <v>0.0008105860984529637</v>
      </c>
    </row>
    <row r="26" spans="1:7" ht="12.75">
      <c r="A26" s="44"/>
      <c r="B26" s="44" t="s">
        <v>161</v>
      </c>
      <c r="C26" s="45">
        <v>463135.636</v>
      </c>
      <c r="D26" s="45">
        <v>71220.234</v>
      </c>
      <c r="E26" s="45">
        <v>65900.464</v>
      </c>
      <c r="F26" s="46">
        <f aca="true" t="shared" si="2" ref="F26:F54">+(E26-D26)/D26</f>
        <v>-0.07469464365983394</v>
      </c>
      <c r="G26" s="46">
        <f>SUM(G23:G25)</f>
        <v>0.9999999999999999</v>
      </c>
    </row>
    <row r="27" spans="1:7" ht="12.75">
      <c r="A27" s="141" t="s">
        <v>40</v>
      </c>
      <c r="B27" s="59" t="s">
        <v>316</v>
      </c>
      <c r="C27" s="60">
        <v>1065411.224</v>
      </c>
      <c r="D27" s="60">
        <v>68947.336</v>
      </c>
      <c r="E27" s="60">
        <v>57533.112</v>
      </c>
      <c r="F27" s="74">
        <f t="shared" si="2"/>
        <v>-0.16554989158681918</v>
      </c>
      <c r="G27" s="74">
        <f>+E27/$E$30</f>
        <v>0.8916596915724864</v>
      </c>
    </row>
    <row r="28" spans="1:7" ht="12.75">
      <c r="A28" s="2"/>
      <c r="B28" s="2" t="s">
        <v>159</v>
      </c>
      <c r="C28" s="47">
        <v>38191.303</v>
      </c>
      <c r="D28" s="47">
        <v>3965.553</v>
      </c>
      <c r="E28" s="47">
        <v>4388.529</v>
      </c>
      <c r="F28" s="48">
        <f t="shared" si="2"/>
        <v>0.10666255122551649</v>
      </c>
      <c r="G28" s="48">
        <f>+E28/$E$30</f>
        <v>0.06801430130525378</v>
      </c>
    </row>
    <row r="29" spans="1:7" ht="12.75">
      <c r="A29" s="2"/>
      <c r="B29" s="2" t="s">
        <v>160</v>
      </c>
      <c r="C29" s="47">
        <v>50377.71</v>
      </c>
      <c r="D29" s="47">
        <v>3841.158</v>
      </c>
      <c r="E29" s="47">
        <v>2601.98</v>
      </c>
      <c r="F29" s="48">
        <f t="shared" si="2"/>
        <v>-0.3226053185003064</v>
      </c>
      <c r="G29" s="48">
        <f>+E29/$E$30</f>
        <v>0.04032600712225992</v>
      </c>
    </row>
    <row r="30" spans="1:7" ht="12.75">
      <c r="A30" s="44"/>
      <c r="B30" s="44" t="s">
        <v>161</v>
      </c>
      <c r="C30" s="45">
        <v>1153980.237</v>
      </c>
      <c r="D30" s="45">
        <v>76754.047</v>
      </c>
      <c r="E30" s="45">
        <v>64523.621</v>
      </c>
      <c r="F30" s="46">
        <f t="shared" si="2"/>
        <v>-0.1593456824498128</v>
      </c>
      <c r="G30" s="46">
        <f>SUM(G27:G29)</f>
        <v>1</v>
      </c>
    </row>
    <row r="31" spans="1:7" ht="12.75">
      <c r="A31" s="141" t="s">
        <v>41</v>
      </c>
      <c r="B31" s="59" t="s">
        <v>316</v>
      </c>
      <c r="C31" s="60">
        <v>1529341.438</v>
      </c>
      <c r="D31" s="60">
        <v>103420.963</v>
      </c>
      <c r="E31" s="60">
        <v>113761.659</v>
      </c>
      <c r="F31" s="74">
        <f t="shared" si="2"/>
        <v>0.0999864601918278</v>
      </c>
      <c r="G31" s="74">
        <f>+E31/$E$34</f>
        <v>0.8789508005424476</v>
      </c>
    </row>
    <row r="32" spans="1:7" ht="12.75">
      <c r="A32" s="2"/>
      <c r="B32" s="2" t="s">
        <v>159</v>
      </c>
      <c r="C32" s="47">
        <v>52185.919</v>
      </c>
      <c r="D32" s="47">
        <v>5517.862</v>
      </c>
      <c r="E32" s="47">
        <v>2247.839</v>
      </c>
      <c r="F32" s="48">
        <f t="shared" si="2"/>
        <v>-0.592625005844655</v>
      </c>
      <c r="G32" s="48">
        <f>+E32/$E$34</f>
        <v>0.01736736177995202</v>
      </c>
    </row>
    <row r="33" spans="1:7" ht="12.75">
      <c r="A33" s="2"/>
      <c r="B33" s="2" t="s">
        <v>160</v>
      </c>
      <c r="C33" s="47">
        <v>170903.713</v>
      </c>
      <c r="D33" s="47">
        <v>11747.954</v>
      </c>
      <c r="E33" s="47">
        <v>13419.429</v>
      </c>
      <c r="F33" s="48">
        <f t="shared" si="2"/>
        <v>0.14227796601859358</v>
      </c>
      <c r="G33" s="48">
        <f>+E33/$E$34</f>
        <v>0.10368183767760047</v>
      </c>
    </row>
    <row r="34" spans="1:7" ht="12.75">
      <c r="A34" s="44"/>
      <c r="B34" s="44" t="s">
        <v>161</v>
      </c>
      <c r="C34" s="45">
        <v>1752431.07</v>
      </c>
      <c r="D34" s="45">
        <v>120686.779</v>
      </c>
      <c r="E34" s="45">
        <v>129428.927</v>
      </c>
      <c r="F34" s="46">
        <f t="shared" si="2"/>
        <v>0.07243666681998366</v>
      </c>
      <c r="G34" s="46">
        <f>SUM(G31:G33)</f>
        <v>1</v>
      </c>
    </row>
    <row r="35" spans="1:7" ht="12.75">
      <c r="A35" s="141" t="s">
        <v>326</v>
      </c>
      <c r="B35" s="59" t="s">
        <v>316</v>
      </c>
      <c r="C35" s="60">
        <v>1327762.775</v>
      </c>
      <c r="D35" s="60">
        <v>133566.983</v>
      </c>
      <c r="E35" s="60">
        <v>115900.733</v>
      </c>
      <c r="F35" s="74">
        <f t="shared" si="2"/>
        <v>-0.13226509728081537</v>
      </c>
      <c r="G35" s="74">
        <f>+E35/$E$38</f>
        <v>0.740633179084296</v>
      </c>
    </row>
    <row r="36" spans="1:7" ht="12.75">
      <c r="A36" s="2"/>
      <c r="B36" s="2" t="s">
        <v>159</v>
      </c>
      <c r="C36" s="47">
        <v>2052.925</v>
      </c>
      <c r="D36" s="47">
        <v>226.365</v>
      </c>
      <c r="E36" s="47">
        <v>223.048</v>
      </c>
      <c r="F36" s="48">
        <f t="shared" si="2"/>
        <v>-0.014653325381574038</v>
      </c>
      <c r="G36" s="48">
        <f>+E36/$E$38</f>
        <v>0.0014253296338375535</v>
      </c>
    </row>
    <row r="37" spans="1:7" ht="12.75">
      <c r="A37" s="2"/>
      <c r="B37" s="2" t="s">
        <v>160</v>
      </c>
      <c r="C37" s="47">
        <v>495000.928</v>
      </c>
      <c r="D37" s="47">
        <v>36362.712</v>
      </c>
      <c r="E37" s="47">
        <v>40364.932</v>
      </c>
      <c r="F37" s="48">
        <f t="shared" si="2"/>
        <v>0.11006384782301169</v>
      </c>
      <c r="G37" s="48">
        <f>+E37/$E$38</f>
        <v>0.25794149128186644</v>
      </c>
    </row>
    <row r="38" spans="1:7" ht="12.75">
      <c r="A38" s="44"/>
      <c r="B38" s="44" t="s">
        <v>161</v>
      </c>
      <c r="C38" s="45">
        <v>1824816.628</v>
      </c>
      <c r="D38" s="45">
        <v>170156.06</v>
      </c>
      <c r="E38" s="45">
        <v>156488.713</v>
      </c>
      <c r="F38" s="46">
        <f t="shared" si="2"/>
        <v>-0.08032242283936293</v>
      </c>
      <c r="G38" s="46">
        <f>SUM(G35:G37)</f>
        <v>1</v>
      </c>
    </row>
    <row r="39" spans="1:7" ht="12.75">
      <c r="A39" s="141" t="s">
        <v>43</v>
      </c>
      <c r="B39" s="59" t="s">
        <v>316</v>
      </c>
      <c r="C39" s="60">
        <v>934516.265</v>
      </c>
      <c r="D39" s="60">
        <v>92301.468</v>
      </c>
      <c r="E39" s="60">
        <v>102350.714</v>
      </c>
      <c r="F39" s="74">
        <f t="shared" si="2"/>
        <v>0.10887417305215573</v>
      </c>
      <c r="G39" s="74">
        <f>+E39/$E$42</f>
        <v>0.8059044327946376</v>
      </c>
    </row>
    <row r="40" spans="1:7" ht="12.75">
      <c r="A40" s="2"/>
      <c r="B40" s="2" t="s">
        <v>159</v>
      </c>
      <c r="C40" s="47">
        <v>190286.804</v>
      </c>
      <c r="D40" s="47">
        <v>9900.447</v>
      </c>
      <c r="E40" s="47">
        <v>22066.755</v>
      </c>
      <c r="F40" s="48">
        <f t="shared" si="2"/>
        <v>1.2288645149052362</v>
      </c>
      <c r="G40" s="48">
        <f>+E40/$E$42</f>
        <v>0.1737525316324929</v>
      </c>
    </row>
    <row r="41" spans="1:9" ht="12.75">
      <c r="A41" s="2"/>
      <c r="B41" s="2" t="s">
        <v>160</v>
      </c>
      <c r="C41" s="47">
        <v>17538.232</v>
      </c>
      <c r="D41" s="47">
        <v>548.657</v>
      </c>
      <c r="E41" s="47">
        <v>2583.587</v>
      </c>
      <c r="F41" s="48">
        <f t="shared" si="2"/>
        <v>3.7089292581704045</v>
      </c>
      <c r="G41" s="48">
        <f>+E41/$E$42</f>
        <v>0.020343035572869567</v>
      </c>
      <c r="I41" s="140"/>
    </row>
    <row r="42" spans="1:7" ht="12.75">
      <c r="A42" s="44"/>
      <c r="B42" s="44" t="s">
        <v>161</v>
      </c>
      <c r="C42" s="45">
        <v>1142341.301</v>
      </c>
      <c r="D42" s="45">
        <v>102750.572</v>
      </c>
      <c r="E42" s="45">
        <v>127001.056</v>
      </c>
      <c r="F42" s="46">
        <f t="shared" si="2"/>
        <v>0.2360131289585424</v>
      </c>
      <c r="G42" s="46">
        <f>SUM(G39:G41)</f>
        <v>1.0000000000000002</v>
      </c>
    </row>
    <row r="43" spans="1:7" ht="12.75">
      <c r="A43" s="141" t="s">
        <v>327</v>
      </c>
      <c r="B43" s="59" t="s">
        <v>316</v>
      </c>
      <c r="C43" s="60">
        <v>288728.928</v>
      </c>
      <c r="D43" s="60">
        <v>28228.262</v>
      </c>
      <c r="E43" s="60">
        <v>31570.815</v>
      </c>
      <c r="F43" s="74">
        <f t="shared" si="2"/>
        <v>0.11841157631312903</v>
      </c>
      <c r="G43" s="74">
        <f>+E43/$E$46</f>
        <v>0.09163152563570429</v>
      </c>
    </row>
    <row r="44" spans="1:7" ht="12.75">
      <c r="A44" s="2"/>
      <c r="B44" s="2" t="s">
        <v>159</v>
      </c>
      <c r="C44" s="47">
        <v>2986854.349</v>
      </c>
      <c r="D44" s="47">
        <v>280828.507</v>
      </c>
      <c r="E44" s="47">
        <v>306995.849</v>
      </c>
      <c r="F44" s="48">
        <f t="shared" si="2"/>
        <v>0.09317908028475189</v>
      </c>
      <c r="G44" s="48">
        <f>+E44/$E$46</f>
        <v>0.891028565708497</v>
      </c>
    </row>
    <row r="45" spans="1:7" ht="12.75">
      <c r="A45" s="2"/>
      <c r="B45" s="2" t="s">
        <v>160</v>
      </c>
      <c r="C45" s="47">
        <v>58355.435</v>
      </c>
      <c r="D45" s="47">
        <v>5286.681</v>
      </c>
      <c r="E45" s="47">
        <v>5974.309</v>
      </c>
      <c r="F45" s="48">
        <f t="shared" si="2"/>
        <v>0.13006799540203023</v>
      </c>
      <c r="G45" s="48">
        <f>+E45/$E$46</f>
        <v>0.017339908655798684</v>
      </c>
    </row>
    <row r="46" spans="1:7" ht="12.75">
      <c r="A46" s="44"/>
      <c r="B46" s="44" t="s">
        <v>161</v>
      </c>
      <c r="C46" s="45">
        <v>3333938.712</v>
      </c>
      <c r="D46" s="45">
        <v>314343.45</v>
      </c>
      <c r="E46" s="45">
        <v>344540.973</v>
      </c>
      <c r="F46" s="46">
        <f t="shared" si="2"/>
        <v>0.09606538008029111</v>
      </c>
      <c r="G46" s="46">
        <f>SUM(G43:G45)</f>
        <v>1</v>
      </c>
    </row>
    <row r="47" spans="1:7" ht="12.75">
      <c r="A47" s="141" t="s">
        <v>45</v>
      </c>
      <c r="B47" s="59" t="s">
        <v>316</v>
      </c>
      <c r="C47" s="60">
        <v>69950.955</v>
      </c>
      <c r="D47" s="60">
        <v>3483.04</v>
      </c>
      <c r="E47" s="60">
        <v>3433.947</v>
      </c>
      <c r="F47" s="74">
        <f t="shared" si="2"/>
        <v>-0.014094871147043917</v>
      </c>
      <c r="G47" s="74">
        <f>+E47/$E$50</f>
        <v>0.13585791622153126</v>
      </c>
    </row>
    <row r="48" spans="1:7" ht="12.75">
      <c r="A48" s="2"/>
      <c r="B48" s="2" t="s">
        <v>159</v>
      </c>
      <c r="C48" s="47">
        <v>248165.353</v>
      </c>
      <c r="D48" s="47">
        <v>16207.602</v>
      </c>
      <c r="E48" s="47">
        <v>19568.717</v>
      </c>
      <c r="F48" s="48">
        <f t="shared" si="2"/>
        <v>0.20737892008947403</v>
      </c>
      <c r="G48" s="48">
        <f>+E48/$E$50</f>
        <v>0.7742009747817467</v>
      </c>
    </row>
    <row r="49" spans="1:7" ht="12.75">
      <c r="A49" s="2"/>
      <c r="B49" s="2" t="s">
        <v>160</v>
      </c>
      <c r="C49" s="47">
        <v>23338.893</v>
      </c>
      <c r="D49" s="47">
        <v>1757.741</v>
      </c>
      <c r="E49" s="47">
        <v>2273.353</v>
      </c>
      <c r="F49" s="48">
        <f t="shared" si="2"/>
        <v>0.29333786945858353</v>
      </c>
      <c r="G49" s="48">
        <f>+E49/$E$50</f>
        <v>0.08994110899672207</v>
      </c>
    </row>
    <row r="50" spans="1:7" ht="14.25" customHeight="1">
      <c r="A50" s="44"/>
      <c r="B50" s="44" t="s">
        <v>161</v>
      </c>
      <c r="C50" s="45">
        <v>341455.201</v>
      </c>
      <c r="D50" s="45">
        <v>21448.383</v>
      </c>
      <c r="E50" s="45">
        <v>25276.017</v>
      </c>
      <c r="F50" s="46">
        <f t="shared" si="2"/>
        <v>0.17845792850677825</v>
      </c>
      <c r="G50" s="46">
        <f>SUM(G47:G49)</f>
        <v>0.9999999999999999</v>
      </c>
    </row>
    <row r="51" spans="1:7" ht="14.25" customHeight="1">
      <c r="A51" s="141" t="s">
        <v>46</v>
      </c>
      <c r="B51" s="59" t="s">
        <v>316</v>
      </c>
      <c r="C51" s="60">
        <v>453.293</v>
      </c>
      <c r="D51" s="60">
        <v>51.357</v>
      </c>
      <c r="E51" s="60">
        <v>42.362</v>
      </c>
      <c r="F51" s="74">
        <f t="shared" si="2"/>
        <v>-0.175146523356115</v>
      </c>
      <c r="G51" s="74">
        <f>+E51/$E$54</f>
        <v>0.14105151000566046</v>
      </c>
    </row>
    <row r="52" spans="1:7" ht="14.25" customHeight="1">
      <c r="A52" s="2"/>
      <c r="B52" s="2" t="s">
        <v>159</v>
      </c>
      <c r="C52" s="47">
        <v>17332.06</v>
      </c>
      <c r="D52" s="47">
        <v>579.054</v>
      </c>
      <c r="E52" s="47">
        <v>257.968</v>
      </c>
      <c r="F52" s="48">
        <f t="shared" si="2"/>
        <v>-0.554500961913742</v>
      </c>
      <c r="G52" s="48">
        <f>+E52/$E$54</f>
        <v>0.8589484899943397</v>
      </c>
    </row>
    <row r="53" spans="1:7" ht="14.25" customHeight="1">
      <c r="A53" s="2"/>
      <c r="B53" s="2" t="s">
        <v>160</v>
      </c>
      <c r="C53" s="47"/>
      <c r="D53" s="47"/>
      <c r="E53" s="47"/>
      <c r="F53" s="48"/>
      <c r="G53" s="48">
        <f>+E53/$E$54</f>
        <v>0</v>
      </c>
    </row>
    <row r="54" spans="1:7" ht="14.25" customHeight="1">
      <c r="A54" s="44"/>
      <c r="B54" s="44" t="s">
        <v>161</v>
      </c>
      <c r="C54" s="45">
        <v>17785.353</v>
      </c>
      <c r="D54" s="45">
        <v>630.411</v>
      </c>
      <c r="E54" s="45">
        <v>300.33</v>
      </c>
      <c r="F54" s="46">
        <f t="shared" si="2"/>
        <v>-0.5235965108476851</v>
      </c>
      <c r="G54" s="46">
        <f>SUM(G51:G53)</f>
        <v>1.0000000000000002</v>
      </c>
    </row>
    <row r="55" spans="1:7" ht="12.75">
      <c r="A55" s="141" t="s">
        <v>47</v>
      </c>
      <c r="B55" s="59" t="s">
        <v>316</v>
      </c>
      <c r="C55" s="60">
        <v>142166.804</v>
      </c>
      <c r="D55" s="60">
        <v>16388.924</v>
      </c>
      <c r="E55" s="60">
        <v>3493.108</v>
      </c>
      <c r="F55" s="74">
        <f aca="true" t="shared" si="3" ref="F55:F68">+(E55-D55)/D55</f>
        <v>-0.7868616634014532</v>
      </c>
      <c r="G55" s="74">
        <f>+E55/$E$58</f>
        <v>0.16762304341057865</v>
      </c>
    </row>
    <row r="56" spans="1:7" ht="12.75">
      <c r="A56" s="2"/>
      <c r="B56" s="2" t="s">
        <v>159</v>
      </c>
      <c r="C56" s="47">
        <v>87343.951</v>
      </c>
      <c r="D56" s="47">
        <v>14608.705</v>
      </c>
      <c r="E56" s="47">
        <v>6446.876</v>
      </c>
      <c r="F56" s="48">
        <f t="shared" si="3"/>
        <v>-0.5586962704770888</v>
      </c>
      <c r="G56" s="48">
        <f>+E56/$E$58</f>
        <v>0.3093648909826486</v>
      </c>
    </row>
    <row r="57" spans="1:7" ht="12.75">
      <c r="A57" s="2"/>
      <c r="B57" s="2" t="s">
        <v>160</v>
      </c>
      <c r="C57" s="47">
        <v>83318.285</v>
      </c>
      <c r="D57" s="47">
        <v>5263.273</v>
      </c>
      <c r="E57" s="47">
        <v>10899.084</v>
      </c>
      <c r="F57" s="48"/>
      <c r="G57" s="48">
        <f>+E57/$E$58</f>
        <v>0.5230120656067728</v>
      </c>
    </row>
    <row r="58" spans="1:7" ht="12.75">
      <c r="A58" s="44"/>
      <c r="B58" s="44" t="s">
        <v>161</v>
      </c>
      <c r="C58" s="45">
        <v>312829.04</v>
      </c>
      <c r="D58" s="45">
        <v>36260.902</v>
      </c>
      <c r="E58" s="45">
        <v>20839.068</v>
      </c>
      <c r="F58" s="46">
        <f t="shared" si="3"/>
        <v>-0.42530199607279495</v>
      </c>
      <c r="G58" s="46">
        <f>SUM(G55:G57)</f>
        <v>1</v>
      </c>
    </row>
    <row r="59" spans="1:7" ht="12.75">
      <c r="A59" s="141" t="s">
        <v>48</v>
      </c>
      <c r="B59" s="59" t="s">
        <v>316</v>
      </c>
      <c r="C59" s="60">
        <v>948.247</v>
      </c>
      <c r="D59" s="60">
        <v>332.25</v>
      </c>
      <c r="E59" s="60">
        <v>60.512</v>
      </c>
      <c r="F59" s="74">
        <f t="shared" si="3"/>
        <v>-0.8178720842738901</v>
      </c>
      <c r="G59" s="74">
        <f>+E59/$E$62</f>
        <v>1</v>
      </c>
    </row>
    <row r="60" spans="1:7" ht="12.75">
      <c r="A60" s="2"/>
      <c r="B60" s="2" t="s">
        <v>159</v>
      </c>
      <c r="C60" s="47">
        <v>303.222</v>
      </c>
      <c r="D60" s="47">
        <v>127.242</v>
      </c>
      <c r="E60" s="47">
        <v>0</v>
      </c>
      <c r="F60" s="48">
        <f t="shared" si="3"/>
        <v>-1</v>
      </c>
      <c r="G60" s="48">
        <f>+E60/$E$62</f>
        <v>0</v>
      </c>
    </row>
    <row r="61" spans="1:7" ht="12.75">
      <c r="A61" s="2"/>
      <c r="B61" s="2" t="s">
        <v>160</v>
      </c>
      <c r="C61" s="47">
        <v>1783.577</v>
      </c>
      <c r="D61" s="47">
        <v>4.215</v>
      </c>
      <c r="E61" s="47">
        <v>0</v>
      </c>
      <c r="F61" s="48">
        <f t="shared" si="3"/>
        <v>-1</v>
      </c>
      <c r="G61" s="48">
        <f>+E61/$E$62</f>
        <v>0</v>
      </c>
    </row>
    <row r="62" spans="1:7" ht="12.75">
      <c r="A62" s="44"/>
      <c r="B62" s="44" t="s">
        <v>161</v>
      </c>
      <c r="C62" s="45">
        <v>3035.046</v>
      </c>
      <c r="D62" s="45">
        <v>463.707</v>
      </c>
      <c r="E62" s="45">
        <v>60.512</v>
      </c>
      <c r="F62" s="46">
        <f t="shared" si="3"/>
        <v>-0.8695038030480454</v>
      </c>
      <c r="G62" s="46">
        <f>SUM(G59:G61)</f>
        <v>1</v>
      </c>
    </row>
    <row r="63" spans="1:7" ht="12.75">
      <c r="A63" s="141" t="s">
        <v>49</v>
      </c>
      <c r="B63" s="59" t="s">
        <v>316</v>
      </c>
      <c r="C63" s="60">
        <v>753.477</v>
      </c>
      <c r="D63" s="60">
        <v>116.939</v>
      </c>
      <c r="E63" s="60">
        <v>60.546</v>
      </c>
      <c r="F63" s="74">
        <f t="shared" si="3"/>
        <v>-0.48224287876585226</v>
      </c>
      <c r="G63" s="74">
        <f>+E63/$E$66</f>
        <v>0.024380216372104933</v>
      </c>
    </row>
    <row r="64" spans="1:7" ht="12.75">
      <c r="A64" s="2"/>
      <c r="B64" s="2" t="s">
        <v>159</v>
      </c>
      <c r="C64" s="47">
        <v>1834.847</v>
      </c>
      <c r="D64" s="47">
        <v>315.779</v>
      </c>
      <c r="E64" s="47">
        <v>523.619</v>
      </c>
      <c r="F64" s="48">
        <f t="shared" si="3"/>
        <v>0.6581818296973517</v>
      </c>
      <c r="G64" s="48">
        <f>+E64/$E$66</f>
        <v>0.21084703393362425</v>
      </c>
    </row>
    <row r="65" spans="1:7" ht="12.75">
      <c r="A65" s="2"/>
      <c r="B65" s="2" t="s">
        <v>160</v>
      </c>
      <c r="C65" s="47">
        <v>44398.718</v>
      </c>
      <c r="D65" s="47">
        <v>1022.637</v>
      </c>
      <c r="E65" s="47">
        <v>1899.242</v>
      </c>
      <c r="F65" s="48">
        <f t="shared" si="3"/>
        <v>0.8572005511242016</v>
      </c>
      <c r="G65" s="48">
        <f>+E65/$E$66</f>
        <v>0.7647727496942708</v>
      </c>
    </row>
    <row r="66" spans="1:7" ht="12.75">
      <c r="A66" s="44"/>
      <c r="B66" s="44" t="s">
        <v>161</v>
      </c>
      <c r="C66" s="45">
        <v>46987.042</v>
      </c>
      <c r="D66" s="45">
        <v>1455.355</v>
      </c>
      <c r="E66" s="45">
        <v>2483.407</v>
      </c>
      <c r="F66" s="46">
        <f t="shared" si="3"/>
        <v>0.7063925983694701</v>
      </c>
      <c r="G66" s="46">
        <f>SUM(G63:G65)</f>
        <v>1</v>
      </c>
    </row>
    <row r="67" spans="1:7" ht="12.75">
      <c r="A67" s="65" t="s">
        <v>162</v>
      </c>
      <c r="B67" s="65" t="s">
        <v>161</v>
      </c>
      <c r="C67" s="33">
        <f>+'Exportacion_regional '!B22</f>
        <v>14827.482000000715</v>
      </c>
      <c r="D67" s="33">
        <f>+'Exportacion_regional '!C22</f>
        <v>657.974000000068</v>
      </c>
      <c r="E67" s="33">
        <f>+'Exportacion_regional '!D22</f>
        <v>879.116</v>
      </c>
      <c r="F67" s="66">
        <f t="shared" si="3"/>
        <v>0.33609534723242723</v>
      </c>
      <c r="G67" s="66">
        <f>+E67/$E$67</f>
        <v>1</v>
      </c>
    </row>
    <row r="68" spans="1:16" ht="12.75">
      <c r="A68" s="67" t="s">
        <v>161</v>
      </c>
      <c r="B68" s="67"/>
      <c r="C68" s="128">
        <f>+C67+C66+C62+C58+C54+C50+C46+C42+C38+C34+C30+C26+C22+C18+C14+C10</f>
        <v>10623180.000000002</v>
      </c>
      <c r="D68" s="128">
        <f>+D67+D66+D62+D58+D54+D50+D46+D42+D38+D34+D30+D26+D22+D18+D14+D10</f>
        <v>989340</v>
      </c>
      <c r="E68" s="128">
        <f>+E67+E66+E62+E58+E54+E50+E46+E42+E38+E34+E30+E26+E22+E18+E14+E10</f>
        <v>1000846.5260000002</v>
      </c>
      <c r="F68" s="66">
        <f t="shared" si="3"/>
        <v>0.01163050720682494</v>
      </c>
      <c r="G68" s="67"/>
      <c r="H68"/>
      <c r="I68"/>
      <c r="J68"/>
      <c r="K68"/>
      <c r="L68"/>
      <c r="M68"/>
      <c r="N68"/>
      <c r="O68"/>
      <c r="P68"/>
    </row>
    <row r="69" spans="1:16" s="40" customFormat="1" ht="12.75">
      <c r="A69" s="41" t="s">
        <v>321</v>
      </c>
      <c r="B69" s="41"/>
      <c r="C69" s="41"/>
      <c r="D69" s="41"/>
      <c r="E69" s="41"/>
      <c r="F69" s="78"/>
      <c r="H69"/>
      <c r="I69"/>
      <c r="J69"/>
      <c r="K69"/>
      <c r="L69"/>
      <c r="M69"/>
      <c r="N69"/>
      <c r="O69"/>
      <c r="P69"/>
    </row>
    <row r="70" ht="12.75">
      <c r="A70" s="41" t="s">
        <v>52</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07"/>
  <sheetViews>
    <sheetView view="pageBreakPreview" zoomScaleSheetLayoutView="100" zoomScalePageLayoutView="0" workbookViewId="0" topLeftCell="B1">
      <selection activeCell="A1" sqref="A1:D1"/>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4" customFormat="1" ht="15.75" customHeight="1">
      <c r="A1" s="155" t="s">
        <v>157</v>
      </c>
      <c r="B1" s="155"/>
      <c r="C1" s="155"/>
      <c r="D1" s="155"/>
      <c r="F1" s="93"/>
      <c r="H1" s="93"/>
      <c r="I1" s="93"/>
      <c r="K1" s="93"/>
      <c r="M1" s="93"/>
      <c r="N1" s="93"/>
      <c r="P1" s="93"/>
      <c r="R1" s="93"/>
      <c r="S1" s="93"/>
      <c r="U1" s="93"/>
    </row>
    <row r="2" spans="1:21" s="94" customFormat="1" ht="15.75" customHeight="1">
      <c r="A2" s="156" t="s">
        <v>1</v>
      </c>
      <c r="B2" s="156"/>
      <c r="C2" s="156"/>
      <c r="D2" s="156"/>
      <c r="F2" s="93"/>
      <c r="H2" s="93"/>
      <c r="I2" s="93"/>
      <c r="K2" s="93"/>
      <c r="M2" s="93"/>
      <c r="N2" s="93"/>
      <c r="P2" s="93"/>
      <c r="R2" s="93"/>
      <c r="S2" s="93"/>
      <c r="U2" s="93"/>
    </row>
    <row r="3" spans="1:21" s="94" customFormat="1" ht="15.75" customHeight="1">
      <c r="A3" s="156" t="s">
        <v>30</v>
      </c>
      <c r="B3" s="156"/>
      <c r="C3" s="156"/>
      <c r="D3" s="156"/>
      <c r="F3" s="93"/>
      <c r="H3" s="93"/>
      <c r="I3" s="93"/>
      <c r="K3" s="93"/>
      <c r="M3" s="93"/>
      <c r="N3" s="93"/>
      <c r="P3" s="93"/>
      <c r="R3" s="93"/>
      <c r="S3" s="93"/>
      <c r="U3" s="93"/>
    </row>
    <row r="4" spans="1:21" s="94" customFormat="1" ht="15.75" customHeight="1">
      <c r="A4" s="157"/>
      <c r="B4" s="157"/>
      <c r="C4" s="157"/>
      <c r="D4" s="157"/>
      <c r="F4" s="93"/>
      <c r="H4" s="93"/>
      <c r="I4" s="93"/>
      <c r="K4" s="93"/>
      <c r="M4" s="93"/>
      <c r="N4" s="93"/>
      <c r="P4" s="93"/>
      <c r="R4" s="93"/>
      <c r="S4" s="93"/>
      <c r="U4" s="93"/>
    </row>
    <row r="5" spans="1:4" s="5" customFormat="1" ht="12.75">
      <c r="A5" s="23" t="s">
        <v>31</v>
      </c>
      <c r="B5" s="1" t="s">
        <v>163</v>
      </c>
      <c r="C5" s="25">
        <v>2010</v>
      </c>
      <c r="D5" s="27" t="s">
        <v>33</v>
      </c>
    </row>
    <row r="6" spans="1:4" s="5" customFormat="1" ht="12.75">
      <c r="A6" s="27"/>
      <c r="B6" s="27"/>
      <c r="C6" s="25" t="str">
        <f>+Exportacion_region_sector!D6</f>
        <v>ene</v>
      </c>
      <c r="D6" s="49">
        <v>2010</v>
      </c>
    </row>
    <row r="7" spans="1:21" ht="12.75">
      <c r="A7" s="162" t="s">
        <v>35</v>
      </c>
      <c r="B7" t="s">
        <v>165</v>
      </c>
      <c r="C7" s="33">
        <v>173.218</v>
      </c>
      <c r="D7" s="50">
        <f>+C7/$C$9</f>
        <v>0.834697044168811</v>
      </c>
      <c r="F7" s="63"/>
      <c r="H7" s="63"/>
      <c r="I7" s="63"/>
      <c r="K7" s="63"/>
      <c r="M7" s="63"/>
      <c r="N7" s="63"/>
      <c r="P7" s="63"/>
      <c r="R7" s="63"/>
      <c r="S7" s="63"/>
      <c r="U7" s="63"/>
    </row>
    <row r="8" spans="1:4" ht="12.75">
      <c r="A8" s="162"/>
      <c r="B8" s="5" t="s">
        <v>314</v>
      </c>
      <c r="C8" s="33">
        <v>34.304</v>
      </c>
      <c r="D8" s="50">
        <f>+C8/$C$9</f>
        <v>0.165302955831189</v>
      </c>
    </row>
    <row r="9" spans="1:5" s="1" customFormat="1" ht="12.75">
      <c r="A9" s="163"/>
      <c r="B9" s="51" t="s">
        <v>192</v>
      </c>
      <c r="C9" s="52">
        <v>207.522</v>
      </c>
      <c r="D9" s="53">
        <f>SUM(D7:D8)</f>
        <v>1</v>
      </c>
      <c r="E9" s="36"/>
    </row>
    <row r="10" spans="1:21" ht="12.75">
      <c r="A10" s="161" t="s">
        <v>36</v>
      </c>
      <c r="B10" t="s">
        <v>314</v>
      </c>
      <c r="C10" s="33">
        <v>128.515</v>
      </c>
      <c r="D10" s="50">
        <f aca="true" t="shared" si="0" ref="D10:D15">+C10/$C$16</f>
        <v>0.3093005569166935</v>
      </c>
      <c r="F10" s="63"/>
      <c r="H10" s="63"/>
      <c r="I10" s="63"/>
      <c r="K10" s="63"/>
      <c r="M10" s="63"/>
      <c r="N10" s="63"/>
      <c r="P10" s="63"/>
      <c r="R10" s="63"/>
      <c r="S10" s="63"/>
      <c r="U10" s="63"/>
    </row>
    <row r="11" spans="1:4" ht="12.75">
      <c r="A11" s="162"/>
      <c r="B11" t="s">
        <v>168</v>
      </c>
      <c r="C11" s="33">
        <v>111.219</v>
      </c>
      <c r="D11" s="50">
        <f t="shared" si="0"/>
        <v>0.26767380181082157</v>
      </c>
    </row>
    <row r="12" spans="1:4" ht="12.75">
      <c r="A12" s="162"/>
      <c r="B12" t="s">
        <v>166</v>
      </c>
      <c r="C12" s="33">
        <v>60.449</v>
      </c>
      <c r="D12" s="50">
        <f t="shared" si="0"/>
        <v>0.14548425759683467</v>
      </c>
    </row>
    <row r="13" spans="1:4" ht="12.75">
      <c r="A13" s="162"/>
      <c r="B13" t="s">
        <v>331</v>
      </c>
      <c r="C13" s="33">
        <v>47.925</v>
      </c>
      <c r="D13" s="50">
        <f t="shared" si="0"/>
        <v>0.11534240509070955</v>
      </c>
    </row>
    <row r="14" spans="1:4" ht="12.75">
      <c r="A14" s="164"/>
      <c r="B14" t="s">
        <v>165</v>
      </c>
      <c r="C14" s="33">
        <v>35.752</v>
      </c>
      <c r="D14" s="50">
        <f t="shared" si="0"/>
        <v>0.08604531386130512</v>
      </c>
    </row>
    <row r="15" spans="1:5" ht="12.75">
      <c r="A15" s="164"/>
      <c r="B15" s="5" t="s">
        <v>189</v>
      </c>
      <c r="C15" s="33">
        <f>+C16-(C10+C11+C12+C13+C14)</f>
        <v>31.641999999999996</v>
      </c>
      <c r="D15" s="50">
        <f t="shared" si="0"/>
        <v>0.0761536647236355</v>
      </c>
      <c r="E15" s="33"/>
    </row>
    <row r="16" spans="1:5" s="1" customFormat="1" ht="12.75">
      <c r="A16" s="163"/>
      <c r="B16" s="51" t="s">
        <v>192</v>
      </c>
      <c r="C16" s="52">
        <v>415.502</v>
      </c>
      <c r="D16" s="53">
        <f>SUM(D10:D15)</f>
        <v>1</v>
      </c>
      <c r="E16" s="36"/>
    </row>
    <row r="17" spans="1:4" ht="12.75">
      <c r="A17" s="161" t="s">
        <v>37</v>
      </c>
      <c r="B17" s="5" t="s">
        <v>164</v>
      </c>
      <c r="C17" s="33">
        <v>272.587</v>
      </c>
      <c r="D17" s="50">
        <f aca="true" t="shared" si="1" ref="D17:D22">+C17/$C$23</f>
        <v>0.5716685506483483</v>
      </c>
    </row>
    <row r="18" spans="1:4" ht="12.75">
      <c r="A18" s="162"/>
      <c r="B18" s="5" t="s">
        <v>169</v>
      </c>
      <c r="C18" s="33">
        <v>68.625</v>
      </c>
      <c r="D18" s="50">
        <f t="shared" si="1"/>
        <v>0.14392012197295875</v>
      </c>
    </row>
    <row r="19" spans="1:4" ht="12.75">
      <c r="A19" s="162"/>
      <c r="B19" s="5" t="s">
        <v>314</v>
      </c>
      <c r="C19" s="33">
        <v>35.212</v>
      </c>
      <c r="D19" s="50">
        <f t="shared" si="1"/>
        <v>0.0738464893976222</v>
      </c>
    </row>
    <row r="20" spans="1:4" ht="12.75">
      <c r="A20" s="162"/>
      <c r="B20" t="s">
        <v>332</v>
      </c>
      <c r="C20" s="33">
        <v>34.355</v>
      </c>
      <c r="D20" s="50">
        <f t="shared" si="1"/>
        <v>0.07204919184526043</v>
      </c>
    </row>
    <row r="21" spans="1:21" ht="12.75">
      <c r="A21" s="162"/>
      <c r="B21" s="5" t="s">
        <v>282</v>
      </c>
      <c r="C21" s="33">
        <v>29.741</v>
      </c>
      <c r="D21" s="50">
        <f t="shared" si="1"/>
        <v>0.06237272637665233</v>
      </c>
      <c r="E21" s="5"/>
      <c r="F21" s="5"/>
      <c r="G21" s="5"/>
      <c r="H21" s="5"/>
      <c r="I21" s="5"/>
      <c r="J21" s="5"/>
      <c r="K21" s="5"/>
      <c r="L21" s="5"/>
      <c r="M21" s="5"/>
      <c r="N21" s="5"/>
      <c r="O21" s="5"/>
      <c r="P21" s="5"/>
      <c r="Q21" s="5"/>
      <c r="R21" s="5"/>
      <c r="S21" s="5"/>
      <c r="T21" s="5"/>
      <c r="U21" s="5"/>
    </row>
    <row r="22" spans="1:21" ht="12.75">
      <c r="A22" s="162"/>
      <c r="B22" s="5" t="s">
        <v>189</v>
      </c>
      <c r="C22" s="33">
        <f>+C23-(C17+C18+C19+C20+C21)</f>
        <v>36.307000000000016</v>
      </c>
      <c r="D22" s="50">
        <f t="shared" si="1"/>
        <v>0.07614291975915796</v>
      </c>
      <c r="E22" s="33"/>
      <c r="F22" s="5"/>
      <c r="G22" s="5"/>
      <c r="H22" s="5"/>
      <c r="I22" s="5"/>
      <c r="J22" s="5"/>
      <c r="K22" s="5"/>
      <c r="L22" s="5"/>
      <c r="M22" s="5"/>
      <c r="N22" s="5"/>
      <c r="O22" s="5"/>
      <c r="P22" s="5"/>
      <c r="Q22" s="5"/>
      <c r="R22" s="5"/>
      <c r="S22" s="5"/>
      <c r="T22" s="5"/>
      <c r="U22" s="5"/>
    </row>
    <row r="23" spans="1:21" s="1" customFormat="1" ht="12.75">
      <c r="A23" s="163"/>
      <c r="B23" s="51" t="s">
        <v>192</v>
      </c>
      <c r="C23" s="52">
        <v>476.827</v>
      </c>
      <c r="D23" s="53">
        <f>SUM(D17:D22)</f>
        <v>1</v>
      </c>
      <c r="E23"/>
      <c r="F23" s="63"/>
      <c r="G23"/>
      <c r="H23" s="63"/>
      <c r="I23" s="63"/>
      <c r="J23"/>
      <c r="K23" s="63"/>
      <c r="L23"/>
      <c r="M23" s="63"/>
      <c r="N23" s="63"/>
      <c r="O23"/>
      <c r="P23" s="63"/>
      <c r="Q23"/>
      <c r="R23" s="63"/>
      <c r="S23" s="63"/>
      <c r="T23"/>
      <c r="U23" s="63"/>
    </row>
    <row r="24" spans="1:4" ht="12.75">
      <c r="A24" s="161" t="s">
        <v>38</v>
      </c>
      <c r="B24" s="5" t="s">
        <v>314</v>
      </c>
      <c r="C24" s="33">
        <v>51919.747</v>
      </c>
      <c r="D24" s="50">
        <f aca="true" t="shared" si="2" ref="D24:D29">+C24/$C$30</f>
        <v>0.8370848821910952</v>
      </c>
    </row>
    <row r="25" spans="1:21" ht="12.75">
      <c r="A25" s="162"/>
      <c r="B25" t="s">
        <v>167</v>
      </c>
      <c r="C25" s="33">
        <v>4010.711</v>
      </c>
      <c r="D25" s="50">
        <f t="shared" si="2"/>
        <v>0.06466336488383755</v>
      </c>
      <c r="E25"/>
      <c r="F25"/>
      <c r="G25"/>
      <c r="H25"/>
      <c r="I25"/>
      <c r="J25"/>
      <c r="K25"/>
      <c r="L25"/>
      <c r="M25"/>
      <c r="N25"/>
      <c r="O25"/>
      <c r="P25"/>
      <c r="Q25"/>
      <c r="R25"/>
      <c r="S25"/>
      <c r="T25"/>
      <c r="U25"/>
    </row>
    <row r="26" spans="1:21" ht="12.75">
      <c r="A26" s="162"/>
      <c r="B26" s="5" t="s">
        <v>169</v>
      </c>
      <c r="C26" s="33">
        <v>1969.595</v>
      </c>
      <c r="D26" s="50">
        <f t="shared" si="2"/>
        <v>0.03175512774627292</v>
      </c>
      <c r="E26"/>
      <c r="F26"/>
      <c r="G26"/>
      <c r="H26"/>
      <c r="I26"/>
      <c r="J26"/>
      <c r="K26"/>
      <c r="L26"/>
      <c r="M26"/>
      <c r="N26"/>
      <c r="O26"/>
      <c r="P26"/>
      <c r="Q26"/>
      <c r="R26"/>
      <c r="S26"/>
      <c r="T26"/>
      <c r="U26"/>
    </row>
    <row r="27" spans="1:21" ht="12.75">
      <c r="A27" s="162"/>
      <c r="B27" t="s">
        <v>171</v>
      </c>
      <c r="C27" s="33">
        <v>704.176</v>
      </c>
      <c r="D27" s="50">
        <f t="shared" si="2"/>
        <v>0.011353196385987719</v>
      </c>
      <c r="E27"/>
      <c r="F27"/>
      <c r="G27"/>
      <c r="H27"/>
      <c r="I27"/>
      <c r="J27"/>
      <c r="K27"/>
      <c r="L27"/>
      <c r="M27"/>
      <c r="N27"/>
      <c r="O27"/>
      <c r="P27"/>
      <c r="Q27"/>
      <c r="R27"/>
      <c r="S27"/>
      <c r="T27"/>
      <c r="U27"/>
    </row>
    <row r="28" spans="1:21" ht="12.75">
      <c r="A28" s="162"/>
      <c r="B28" t="s">
        <v>282</v>
      </c>
      <c r="C28" s="33">
        <v>655.426</v>
      </c>
      <c r="D28" s="50">
        <f t="shared" si="2"/>
        <v>0.01056721628468222</v>
      </c>
      <c r="E28"/>
      <c r="F28" s="63"/>
      <c r="G28"/>
      <c r="H28" s="63"/>
      <c r="I28" s="63"/>
      <c r="J28"/>
      <c r="K28" s="63"/>
      <c r="L28"/>
      <c r="M28" s="63"/>
      <c r="N28" s="63"/>
      <c r="O28"/>
      <c r="P28" s="63"/>
      <c r="Q28"/>
      <c r="R28" s="63"/>
      <c r="S28" s="63"/>
      <c r="T28"/>
      <c r="U28" s="63"/>
    </row>
    <row r="29" spans="1:21" ht="12.75">
      <c r="A29" s="162"/>
      <c r="B29" s="5" t="s">
        <v>189</v>
      </c>
      <c r="C29" s="33">
        <f>+C30-(C24+C25+C26+C27+C28)</f>
        <v>2764.8159999999916</v>
      </c>
      <c r="D29" s="50">
        <f t="shared" si="2"/>
        <v>0.04457621250812428</v>
      </c>
      <c r="E29" s="33"/>
      <c r="F29" s="1"/>
      <c r="G29" s="1"/>
      <c r="H29" s="1"/>
      <c r="I29" s="1"/>
      <c r="J29" s="1"/>
      <c r="K29" s="1"/>
      <c r="L29" s="1"/>
      <c r="M29" s="1"/>
      <c r="N29" s="1"/>
      <c r="O29" s="1"/>
      <c r="P29" s="1"/>
      <c r="Q29" s="1"/>
      <c r="R29" s="1"/>
      <c r="S29" s="1"/>
      <c r="T29" s="1"/>
      <c r="U29" s="1"/>
    </row>
    <row r="30" spans="1:21" s="54" customFormat="1" ht="12.75">
      <c r="A30" s="163"/>
      <c r="B30" s="51" t="s">
        <v>192</v>
      </c>
      <c r="C30" s="52">
        <v>62024.471</v>
      </c>
      <c r="D30" s="53">
        <f>SUM(D24:D29)</f>
        <v>0.9999999999999999</v>
      </c>
      <c r="E30"/>
      <c r="F30" s="63"/>
      <c r="G30"/>
      <c r="H30" s="63"/>
      <c r="I30" s="63"/>
      <c r="J30"/>
      <c r="K30" s="63"/>
      <c r="L30"/>
      <c r="M30" s="63"/>
      <c r="N30" s="63"/>
      <c r="O30"/>
      <c r="P30" s="63"/>
      <c r="Q30"/>
      <c r="R30" s="63"/>
      <c r="S30" s="63"/>
      <c r="T30"/>
      <c r="U30" s="63"/>
    </row>
    <row r="31" spans="1:21" ht="12.75">
      <c r="A31" s="161" t="s">
        <v>39</v>
      </c>
      <c r="B31" s="5" t="s">
        <v>314</v>
      </c>
      <c r="C31" s="33">
        <v>54161.788</v>
      </c>
      <c r="D31" s="50">
        <f aca="true" t="shared" si="3" ref="D31:D36">+C31/$C$37</f>
        <v>0.821872635069762</v>
      </c>
      <c r="E31"/>
      <c r="F31"/>
      <c r="G31"/>
      <c r="H31"/>
      <c r="I31"/>
      <c r="J31"/>
      <c r="K31"/>
      <c r="L31"/>
      <c r="M31"/>
      <c r="N31"/>
      <c r="O31"/>
      <c r="P31"/>
      <c r="Q31"/>
      <c r="R31"/>
      <c r="S31"/>
      <c r="T31"/>
      <c r="U31"/>
    </row>
    <row r="32" spans="1:21" ht="12.75">
      <c r="A32" s="162"/>
      <c r="B32" t="s">
        <v>167</v>
      </c>
      <c r="C32" s="33">
        <v>2488.423</v>
      </c>
      <c r="D32" s="50">
        <f t="shared" si="3"/>
        <v>0.03776032593640007</v>
      </c>
      <c r="E32"/>
      <c r="F32"/>
      <c r="G32"/>
      <c r="H32"/>
      <c r="I32"/>
      <c r="J32"/>
      <c r="K32"/>
      <c r="L32"/>
      <c r="M32"/>
      <c r="N32"/>
      <c r="O32"/>
      <c r="P32"/>
      <c r="Q32"/>
      <c r="R32"/>
      <c r="S32"/>
      <c r="T32"/>
      <c r="U32"/>
    </row>
    <row r="33" spans="1:21" ht="12.75">
      <c r="A33" s="162"/>
      <c r="B33" t="s">
        <v>164</v>
      </c>
      <c r="C33" s="33">
        <v>1561.152</v>
      </c>
      <c r="D33" s="50">
        <f t="shared" si="3"/>
        <v>0.023689544886967714</v>
      </c>
      <c r="E33" s="5"/>
      <c r="F33" s="5"/>
      <c r="G33" s="5"/>
      <c r="H33" s="5"/>
      <c r="I33" s="5"/>
      <c r="J33" s="5"/>
      <c r="K33" s="5"/>
      <c r="L33" s="5"/>
      <c r="M33" s="5"/>
      <c r="N33" s="5"/>
      <c r="O33" s="5"/>
      <c r="P33" s="5"/>
      <c r="Q33" s="5"/>
      <c r="R33" s="5"/>
      <c r="S33" s="5"/>
      <c r="T33" s="5"/>
      <c r="U33" s="5"/>
    </row>
    <row r="34" spans="1:21" ht="12.75">
      <c r="A34" s="162"/>
      <c r="B34" t="s">
        <v>169</v>
      </c>
      <c r="C34" s="33">
        <v>1489.969</v>
      </c>
      <c r="D34" s="50">
        <f t="shared" si="3"/>
        <v>0.02260938557276319</v>
      </c>
      <c r="E34" s="5"/>
      <c r="F34" s="5"/>
      <c r="G34" s="5"/>
      <c r="H34" s="5"/>
      <c r="I34" s="5"/>
      <c r="J34" s="5"/>
      <c r="K34" s="5"/>
      <c r="L34" s="5"/>
      <c r="M34" s="5"/>
      <c r="N34" s="5"/>
      <c r="O34" s="5"/>
      <c r="P34" s="5"/>
      <c r="Q34" s="5"/>
      <c r="R34" s="5"/>
      <c r="S34" s="5"/>
      <c r="T34" s="5"/>
      <c r="U34" s="5"/>
    </row>
    <row r="35" spans="1:21" ht="12.75">
      <c r="A35" s="162"/>
      <c r="B35" t="s">
        <v>171</v>
      </c>
      <c r="C35" s="33">
        <v>1258.166</v>
      </c>
      <c r="D35" s="50">
        <f t="shared" si="3"/>
        <v>0.01909191413280489</v>
      </c>
      <c r="E35"/>
      <c r="F35" s="63"/>
      <c r="G35"/>
      <c r="H35" s="63"/>
      <c r="I35" s="63"/>
      <c r="J35"/>
      <c r="K35" s="63"/>
      <c r="L35"/>
      <c r="M35" s="63"/>
      <c r="N35" s="63"/>
      <c r="O35"/>
      <c r="P35" s="63"/>
      <c r="Q35"/>
      <c r="R35" s="63"/>
      <c r="S35" s="63"/>
      <c r="T35"/>
      <c r="U35" s="63"/>
    </row>
    <row r="36" spans="1:21" ht="12.75">
      <c r="A36" s="162"/>
      <c r="B36" s="5" t="s">
        <v>189</v>
      </c>
      <c r="C36" s="33">
        <f>+C37-(C31+C32+C33+C34+C35)</f>
        <v>4940.966000000008</v>
      </c>
      <c r="D36" s="50">
        <f t="shared" si="3"/>
        <v>0.07497619440130204</v>
      </c>
      <c r="E36" s="33"/>
      <c r="F36" s="63"/>
      <c r="G36"/>
      <c r="H36" s="63"/>
      <c r="I36" s="63"/>
      <c r="J36"/>
      <c r="K36" s="63"/>
      <c r="L36"/>
      <c r="M36" s="63"/>
      <c r="N36" s="63"/>
      <c r="O36"/>
      <c r="P36" s="63"/>
      <c r="Q36"/>
      <c r="R36" s="63"/>
      <c r="S36" s="63"/>
      <c r="T36"/>
      <c r="U36" s="63"/>
    </row>
    <row r="37" spans="1:21" s="54" customFormat="1" ht="12.75">
      <c r="A37" s="163"/>
      <c r="B37" s="51" t="s">
        <v>192</v>
      </c>
      <c r="C37" s="52">
        <v>65900.464</v>
      </c>
      <c r="D37" s="53">
        <f>SUM(D31:D36)</f>
        <v>1</v>
      </c>
      <c r="E37"/>
      <c r="F37"/>
      <c r="G37"/>
      <c r="H37"/>
      <c r="I37"/>
      <c r="J37"/>
      <c r="K37"/>
      <c r="L37"/>
      <c r="M37"/>
      <c r="N37"/>
      <c r="O37"/>
      <c r="P37"/>
      <c r="Q37"/>
      <c r="R37"/>
      <c r="S37"/>
      <c r="T37"/>
      <c r="U37"/>
    </row>
    <row r="38" spans="1:21" ht="12.75">
      <c r="A38" s="161" t="s">
        <v>40</v>
      </c>
      <c r="B38" s="5" t="s">
        <v>314</v>
      </c>
      <c r="C38" s="33">
        <v>27784.73</v>
      </c>
      <c r="D38" s="50">
        <f aca="true" t="shared" si="4" ref="D38:D43">+C38/$C$44</f>
        <v>0.4306133098140912</v>
      </c>
      <c r="E38"/>
      <c r="F38"/>
      <c r="G38"/>
      <c r="H38"/>
      <c r="I38"/>
      <c r="J38"/>
      <c r="K38"/>
      <c r="L38"/>
      <c r="M38"/>
      <c r="N38"/>
      <c r="O38"/>
      <c r="P38"/>
      <c r="Q38"/>
      <c r="R38"/>
      <c r="S38"/>
      <c r="T38"/>
      <c r="U38"/>
    </row>
    <row r="39" spans="1:21" ht="12.75">
      <c r="A39" s="162"/>
      <c r="B39" t="s">
        <v>166</v>
      </c>
      <c r="C39" s="33">
        <v>4948.943</v>
      </c>
      <c r="D39" s="50">
        <f t="shared" si="4"/>
        <v>0.07669970970786033</v>
      </c>
      <c r="E39"/>
      <c r="F39"/>
      <c r="G39"/>
      <c r="H39"/>
      <c r="I39"/>
      <c r="J39"/>
      <c r="K39"/>
      <c r="L39"/>
      <c r="M39"/>
      <c r="N39"/>
      <c r="O39"/>
      <c r="P39"/>
      <c r="Q39"/>
      <c r="R39"/>
      <c r="S39"/>
      <c r="T39"/>
      <c r="U39"/>
    </row>
    <row r="40" spans="1:21" ht="12.75">
      <c r="A40" s="162"/>
      <c r="B40" t="s">
        <v>171</v>
      </c>
      <c r="C40" s="33">
        <v>4744.678</v>
      </c>
      <c r="D40" s="50">
        <f t="shared" si="4"/>
        <v>0.0735339698309864</v>
      </c>
      <c r="E40"/>
      <c r="F40"/>
      <c r="G40"/>
      <c r="H40"/>
      <c r="I40"/>
      <c r="J40"/>
      <c r="K40"/>
      <c r="L40"/>
      <c r="M40"/>
      <c r="N40"/>
      <c r="O40"/>
      <c r="P40"/>
      <c r="Q40"/>
      <c r="R40"/>
      <c r="S40"/>
      <c r="T40"/>
      <c r="U40"/>
    </row>
    <row r="41" spans="1:21" ht="12.75">
      <c r="A41" s="162"/>
      <c r="B41" t="s">
        <v>164</v>
      </c>
      <c r="C41" s="33">
        <v>3983.108</v>
      </c>
      <c r="D41" s="50">
        <f t="shared" si="4"/>
        <v>0.061731005456125906</v>
      </c>
      <c r="E41"/>
      <c r="F41" s="63"/>
      <c r="G41"/>
      <c r="H41" s="63"/>
      <c r="I41" s="63"/>
      <c r="J41"/>
      <c r="K41" s="63"/>
      <c r="L41"/>
      <c r="M41" s="63"/>
      <c r="N41" s="63"/>
      <c r="O41"/>
      <c r="P41" s="63"/>
      <c r="Q41"/>
      <c r="R41" s="63"/>
      <c r="S41" s="63"/>
      <c r="T41"/>
      <c r="U41" s="63"/>
    </row>
    <row r="42" spans="1:21" ht="12.75">
      <c r="A42" s="162"/>
      <c r="B42" t="s">
        <v>167</v>
      </c>
      <c r="C42" s="33">
        <v>3564.304</v>
      </c>
      <c r="D42" s="50">
        <f t="shared" si="4"/>
        <v>0.05524029719286833</v>
      </c>
      <c r="E42" s="1"/>
      <c r="F42" s="1"/>
      <c r="G42" s="1"/>
      <c r="H42" s="1"/>
      <c r="I42" s="1"/>
      <c r="J42" s="1"/>
      <c r="K42" s="1"/>
      <c r="L42" s="1"/>
      <c r="M42" s="1"/>
      <c r="N42" s="1"/>
      <c r="O42" s="1"/>
      <c r="P42" s="1"/>
      <c r="Q42" s="1"/>
      <c r="R42" s="1"/>
      <c r="S42" s="1"/>
      <c r="T42" s="1"/>
      <c r="U42" s="1"/>
    </row>
    <row r="43" spans="1:21" ht="12.75">
      <c r="A43" s="162"/>
      <c r="B43" s="5" t="s">
        <v>189</v>
      </c>
      <c r="C43" s="33">
        <f>+C44-(C38+C39+C40+C41+C42)</f>
        <v>19497.858000000007</v>
      </c>
      <c r="D43" s="50">
        <f t="shared" si="4"/>
        <v>0.302181707998068</v>
      </c>
      <c r="E43" s="33"/>
      <c r="F43" s="1"/>
      <c r="G43" s="1"/>
      <c r="H43" s="1"/>
      <c r="I43" s="1"/>
      <c r="J43" s="1"/>
      <c r="K43" s="1"/>
      <c r="L43" s="1"/>
      <c r="M43" s="1"/>
      <c r="N43" s="1"/>
      <c r="O43" s="1"/>
      <c r="P43" s="1"/>
      <c r="Q43" s="1"/>
      <c r="R43" s="1"/>
      <c r="S43" s="1"/>
      <c r="T43" s="1"/>
      <c r="U43" s="1"/>
    </row>
    <row r="44" spans="1:21" s="54" customFormat="1" ht="12.75">
      <c r="A44" s="163"/>
      <c r="B44" s="51" t="s">
        <v>192</v>
      </c>
      <c r="C44" s="52">
        <v>64523.621</v>
      </c>
      <c r="D44" s="53">
        <f>SUM(D38:D43)</f>
        <v>1</v>
      </c>
      <c r="E44"/>
      <c r="F44" s="63"/>
      <c r="G44"/>
      <c r="H44" s="63"/>
      <c r="I44" s="63"/>
      <c r="J44"/>
      <c r="K44" s="63"/>
      <c r="L44"/>
      <c r="M44" s="63"/>
      <c r="N44" s="63"/>
      <c r="O44"/>
      <c r="P44" s="63"/>
      <c r="Q44"/>
      <c r="R44" s="63"/>
      <c r="S44" s="63"/>
      <c r="T44"/>
      <c r="U44" s="63"/>
    </row>
    <row r="45" spans="1:21" ht="12.75">
      <c r="A45" s="161" t="s">
        <v>328</v>
      </c>
      <c r="B45" s="5" t="s">
        <v>314</v>
      </c>
      <c r="C45" s="33">
        <v>25207.279</v>
      </c>
      <c r="D45" s="50">
        <f aca="true" t="shared" si="5" ref="D45:D50">+C45/$C$51</f>
        <v>0.19475769122307565</v>
      </c>
      <c r="E45"/>
      <c r="F45"/>
      <c r="G45"/>
      <c r="H45"/>
      <c r="I45"/>
      <c r="J45"/>
      <c r="K45"/>
      <c r="L45"/>
      <c r="M45"/>
      <c r="N45"/>
      <c r="O45"/>
      <c r="P45"/>
      <c r="Q45"/>
      <c r="R45"/>
      <c r="S45"/>
      <c r="T45"/>
      <c r="U45"/>
    </row>
    <row r="46" spans="1:21" ht="12.75">
      <c r="A46" s="162"/>
      <c r="B46" t="s">
        <v>164</v>
      </c>
      <c r="C46" s="33">
        <v>12731.947</v>
      </c>
      <c r="D46" s="50">
        <f t="shared" si="5"/>
        <v>0.09837018118832122</v>
      </c>
      <c r="E46"/>
      <c r="F46"/>
      <c r="G46"/>
      <c r="H46"/>
      <c r="I46"/>
      <c r="J46"/>
      <c r="K46"/>
      <c r="L46"/>
      <c r="M46"/>
      <c r="N46"/>
      <c r="O46"/>
      <c r="P46"/>
      <c r="Q46"/>
      <c r="R46"/>
      <c r="S46"/>
      <c r="T46"/>
      <c r="U46"/>
    </row>
    <row r="47" spans="1:21" ht="12.75">
      <c r="A47" s="162"/>
      <c r="B47" t="s">
        <v>167</v>
      </c>
      <c r="C47" s="33">
        <v>8115.085</v>
      </c>
      <c r="D47" s="50">
        <f t="shared" si="5"/>
        <v>0.06269915997990155</v>
      </c>
      <c r="E47" s="5"/>
      <c r="F47" s="5"/>
      <c r="G47" s="5"/>
      <c r="H47" s="5"/>
      <c r="I47" s="5"/>
      <c r="J47" s="5"/>
      <c r="K47" s="5"/>
      <c r="L47" s="5"/>
      <c r="M47" s="5"/>
      <c r="N47" s="5"/>
      <c r="O47" s="5"/>
      <c r="P47" s="5"/>
      <c r="Q47" s="5"/>
      <c r="R47" s="5"/>
      <c r="S47" s="5"/>
      <c r="T47" s="5"/>
      <c r="U47" s="5"/>
    </row>
    <row r="48" spans="1:21" ht="12.75">
      <c r="A48" s="162"/>
      <c r="B48" t="s">
        <v>318</v>
      </c>
      <c r="C48" s="33">
        <v>7190.028</v>
      </c>
      <c r="D48" s="50">
        <f t="shared" si="5"/>
        <v>0.05555194010068553</v>
      </c>
      <c r="E48" s="5"/>
      <c r="F48" s="5"/>
      <c r="G48" s="5"/>
      <c r="H48" s="5"/>
      <c r="I48" s="5"/>
      <c r="J48" s="5"/>
      <c r="K48" s="5"/>
      <c r="L48" s="5"/>
      <c r="M48" s="5"/>
      <c r="N48" s="5"/>
      <c r="O48" s="5"/>
      <c r="P48" s="5"/>
      <c r="Q48" s="5"/>
      <c r="R48" s="5"/>
      <c r="S48" s="5"/>
      <c r="T48" s="5"/>
      <c r="U48" s="5"/>
    </row>
    <row r="49" spans="1:21" ht="12.75">
      <c r="A49" s="162"/>
      <c r="B49" t="s">
        <v>170</v>
      </c>
      <c r="C49" s="33">
        <v>6454.727</v>
      </c>
      <c r="D49" s="50">
        <f t="shared" si="5"/>
        <v>0.04987082215399962</v>
      </c>
      <c r="E49"/>
      <c r="F49" s="63"/>
      <c r="G49"/>
      <c r="H49" s="63"/>
      <c r="I49" s="63"/>
      <c r="J49"/>
      <c r="K49" s="63"/>
      <c r="L49"/>
      <c r="M49" s="63"/>
      <c r="N49" s="63"/>
      <c r="O49"/>
      <c r="P49" s="63"/>
      <c r="Q49"/>
      <c r="R49" s="63"/>
      <c r="S49" s="63"/>
      <c r="T49"/>
      <c r="U49" s="63"/>
    </row>
    <row r="50" spans="1:21" ht="12.75">
      <c r="A50" s="162"/>
      <c r="B50" s="5" t="s">
        <v>189</v>
      </c>
      <c r="C50" s="33">
        <f>+C51-(C45+C46+C47+C48+C49)</f>
        <v>69729.861</v>
      </c>
      <c r="D50" s="50">
        <f t="shared" si="5"/>
        <v>0.5387502053540165</v>
      </c>
      <c r="E50" s="33"/>
      <c r="F50" s="63"/>
      <c r="G50"/>
      <c r="H50" s="63"/>
      <c r="I50" s="63"/>
      <c r="J50"/>
      <c r="K50" s="63"/>
      <c r="L50"/>
      <c r="M50" s="63"/>
      <c r="N50" s="63"/>
      <c r="O50"/>
      <c r="P50" s="63"/>
      <c r="Q50"/>
      <c r="R50" s="63"/>
      <c r="S50" s="63"/>
      <c r="T50"/>
      <c r="U50" s="63"/>
    </row>
    <row r="51" spans="1:21" s="54" customFormat="1" ht="12.75">
      <c r="A51" s="163"/>
      <c r="B51" s="51" t="s">
        <v>192</v>
      </c>
      <c r="C51" s="52">
        <v>129428.927</v>
      </c>
      <c r="D51" s="53">
        <f>SUM(D45:D50)</f>
        <v>1</v>
      </c>
      <c r="E51"/>
      <c r="F51"/>
      <c r="G51"/>
      <c r="H51"/>
      <c r="I51"/>
      <c r="J51"/>
      <c r="K51"/>
      <c r="L51"/>
      <c r="M51"/>
      <c r="N51"/>
      <c r="O51"/>
      <c r="P51"/>
      <c r="Q51"/>
      <c r="R51"/>
      <c r="S51"/>
      <c r="T51"/>
      <c r="U51"/>
    </row>
    <row r="52" spans="1:21" ht="12.75">
      <c r="A52" s="161" t="s">
        <v>42</v>
      </c>
      <c r="B52" s="5" t="s">
        <v>314</v>
      </c>
      <c r="C52" s="33">
        <v>48278.756</v>
      </c>
      <c r="D52" s="50">
        <f aca="true" t="shared" si="6" ref="D52:D57">+C52/$C$58</f>
        <v>0.3085127040440291</v>
      </c>
      <c r="E52"/>
      <c r="F52"/>
      <c r="G52"/>
      <c r="H52"/>
      <c r="I52"/>
      <c r="J52"/>
      <c r="K52"/>
      <c r="L52"/>
      <c r="M52"/>
      <c r="N52"/>
      <c r="O52"/>
      <c r="P52"/>
      <c r="Q52"/>
      <c r="R52"/>
      <c r="S52"/>
      <c r="T52"/>
      <c r="U52"/>
    </row>
    <row r="53" spans="1:21" ht="12.75">
      <c r="A53" s="162"/>
      <c r="B53" t="s">
        <v>333</v>
      </c>
      <c r="C53" s="33">
        <v>15283.172</v>
      </c>
      <c r="D53" s="50">
        <f t="shared" si="6"/>
        <v>0.0976630947178919</v>
      </c>
      <c r="E53"/>
      <c r="F53"/>
      <c r="G53"/>
      <c r="H53"/>
      <c r="I53"/>
      <c r="J53"/>
      <c r="K53"/>
      <c r="L53"/>
      <c r="M53"/>
      <c r="N53"/>
      <c r="O53"/>
      <c r="P53"/>
      <c r="Q53"/>
      <c r="R53"/>
      <c r="S53"/>
      <c r="T53"/>
      <c r="U53"/>
    </row>
    <row r="54" spans="1:21" ht="12.75">
      <c r="A54" s="162"/>
      <c r="B54" t="s">
        <v>171</v>
      </c>
      <c r="C54" s="33">
        <v>13744.005</v>
      </c>
      <c r="D54" s="50">
        <f t="shared" si="6"/>
        <v>0.08782745245019684</v>
      </c>
      <c r="E54"/>
      <c r="F54"/>
      <c r="G54"/>
      <c r="H54"/>
      <c r="I54"/>
      <c r="J54"/>
      <c r="K54"/>
      <c r="L54"/>
      <c r="M54"/>
      <c r="N54"/>
      <c r="O54"/>
      <c r="P54"/>
      <c r="Q54"/>
      <c r="R54"/>
      <c r="S54"/>
      <c r="T54"/>
      <c r="U54"/>
    </row>
    <row r="55" spans="1:21" ht="12.75">
      <c r="A55" s="162"/>
      <c r="B55" t="s">
        <v>169</v>
      </c>
      <c r="C55" s="33">
        <v>10771.634</v>
      </c>
      <c r="D55" s="50">
        <f t="shared" si="6"/>
        <v>0.06883329662248548</v>
      </c>
      <c r="E55"/>
      <c r="F55" s="63"/>
      <c r="G55"/>
      <c r="H55" s="63"/>
      <c r="I55" s="63"/>
      <c r="J55"/>
      <c r="K55" s="63"/>
      <c r="L55"/>
      <c r="M55" s="63"/>
      <c r="N55" s="63"/>
      <c r="O55"/>
      <c r="P55" s="63"/>
      <c r="Q55"/>
      <c r="R55" s="63"/>
      <c r="S55" s="63"/>
      <c r="T55"/>
      <c r="U55" s="63"/>
    </row>
    <row r="56" spans="1:21" ht="12.75">
      <c r="A56" s="162"/>
      <c r="B56" t="s">
        <v>167</v>
      </c>
      <c r="C56" s="33">
        <v>8650.781</v>
      </c>
      <c r="D56" s="50">
        <f t="shared" si="6"/>
        <v>0.05528054282100206</v>
      </c>
      <c r="E56" s="1"/>
      <c r="F56" s="1"/>
      <c r="G56" s="1"/>
      <c r="H56" s="1"/>
      <c r="I56" s="1"/>
      <c r="J56" s="1"/>
      <c r="K56" s="1"/>
      <c r="L56" s="1"/>
      <c r="M56" s="1"/>
      <c r="N56" s="1"/>
      <c r="O56" s="1"/>
      <c r="P56" s="1"/>
      <c r="Q56" s="1"/>
      <c r="R56" s="1"/>
      <c r="S56" s="1"/>
      <c r="T56" s="1"/>
      <c r="U56" s="1"/>
    </row>
    <row r="57" spans="1:21" ht="12.75">
      <c r="A57" s="162"/>
      <c r="B57" s="5" t="s">
        <v>189</v>
      </c>
      <c r="C57" s="33">
        <f>+C58-(C52+C53+C54+C55+C56)</f>
        <v>59760.364999999976</v>
      </c>
      <c r="D57" s="50">
        <f t="shared" si="6"/>
        <v>0.38188290934439456</v>
      </c>
      <c r="E57" s="33"/>
      <c r="F57" s="1"/>
      <c r="G57" s="1"/>
      <c r="H57" s="1"/>
      <c r="I57" s="1"/>
      <c r="J57" s="1"/>
      <c r="K57" s="1"/>
      <c r="L57" s="1"/>
      <c r="M57" s="1"/>
      <c r="N57" s="1"/>
      <c r="O57" s="1"/>
      <c r="P57" s="1"/>
      <c r="Q57" s="1"/>
      <c r="R57" s="1"/>
      <c r="S57" s="1"/>
      <c r="T57" s="1"/>
      <c r="U57" s="1"/>
    </row>
    <row r="58" spans="1:21" s="54" customFormat="1" ht="12.75">
      <c r="A58" s="163"/>
      <c r="B58" s="51" t="s">
        <v>192</v>
      </c>
      <c r="C58" s="52">
        <v>156488.713</v>
      </c>
      <c r="D58" s="53">
        <f>SUM(D52:D57)</f>
        <v>1</v>
      </c>
      <c r="E58"/>
      <c r="F58" s="63"/>
      <c r="G58"/>
      <c r="H58" s="63"/>
      <c r="I58" s="63"/>
      <c r="J58"/>
      <c r="K58" s="63"/>
      <c r="L58"/>
      <c r="M58" s="63"/>
      <c r="N58" s="63"/>
      <c r="O58"/>
      <c r="P58" s="63"/>
      <c r="Q58"/>
      <c r="R58" s="63"/>
      <c r="S58" s="63"/>
      <c r="T58"/>
      <c r="U58" s="63"/>
    </row>
    <row r="59" spans="1:21" s="94" customFormat="1" ht="15.75" customHeight="1">
      <c r="A59" s="155" t="s">
        <v>210</v>
      </c>
      <c r="B59" s="155"/>
      <c r="C59" s="155"/>
      <c r="D59" s="155"/>
      <c r="E59" s="68"/>
      <c r="F59" s="68"/>
      <c r="G59" s="68"/>
      <c r="H59" s="68"/>
      <c r="I59" s="68"/>
      <c r="J59" s="68"/>
      <c r="K59" s="68"/>
      <c r="L59" s="68"/>
      <c r="M59" s="68"/>
      <c r="N59" s="68"/>
      <c r="O59" s="68"/>
      <c r="P59" s="68"/>
      <c r="Q59" s="68"/>
      <c r="R59" s="68"/>
      <c r="S59" s="68"/>
      <c r="T59" s="68"/>
      <c r="U59" s="68"/>
    </row>
    <row r="60" spans="1:21" s="94" customFormat="1" ht="15.75" customHeight="1">
      <c r="A60" s="156" t="s">
        <v>1</v>
      </c>
      <c r="B60" s="156"/>
      <c r="C60" s="156"/>
      <c r="D60" s="156"/>
      <c r="E60" s="68"/>
      <c r="F60" s="68"/>
      <c r="G60" s="68"/>
      <c r="H60" s="68"/>
      <c r="I60" s="68"/>
      <c r="J60" s="68"/>
      <c r="K60" s="68"/>
      <c r="L60" s="68"/>
      <c r="M60" s="68"/>
      <c r="N60" s="68"/>
      <c r="O60" s="68"/>
      <c r="P60" s="68"/>
      <c r="Q60" s="68"/>
      <c r="R60" s="68"/>
      <c r="S60" s="68"/>
      <c r="T60" s="68"/>
      <c r="U60" s="68"/>
    </row>
    <row r="61" spans="1:21" s="94" customFormat="1" ht="15.75" customHeight="1">
      <c r="A61" s="156" t="s">
        <v>30</v>
      </c>
      <c r="B61" s="156"/>
      <c r="C61" s="156"/>
      <c r="D61" s="156"/>
      <c r="E61" s="68"/>
      <c r="F61" s="68"/>
      <c r="G61" s="68"/>
      <c r="H61" s="68"/>
      <c r="I61" s="68"/>
      <c r="J61" s="68"/>
      <c r="K61" s="68"/>
      <c r="L61" s="68"/>
      <c r="M61" s="68"/>
      <c r="N61" s="68"/>
      <c r="O61" s="68"/>
      <c r="P61" s="68"/>
      <c r="Q61" s="68"/>
      <c r="R61" s="68"/>
      <c r="S61" s="68"/>
      <c r="T61" s="68"/>
      <c r="U61" s="68"/>
    </row>
    <row r="62" spans="1:21" s="94" customFormat="1" ht="15.75" customHeight="1">
      <c r="A62" s="157"/>
      <c r="B62" s="157"/>
      <c r="C62" s="157"/>
      <c r="D62" s="157"/>
      <c r="E62" s="68"/>
      <c r="F62" s="96"/>
      <c r="G62" s="68"/>
      <c r="H62" s="96"/>
      <c r="I62" s="96"/>
      <c r="J62" s="68"/>
      <c r="K62" s="96"/>
      <c r="L62" s="68"/>
      <c r="M62" s="96"/>
      <c r="N62" s="96"/>
      <c r="O62" s="68"/>
      <c r="P62" s="96"/>
      <c r="Q62" s="68"/>
      <c r="R62" s="96"/>
      <c r="S62" s="96"/>
      <c r="T62" s="68"/>
      <c r="U62" s="96"/>
    </row>
    <row r="63" spans="1:21" s="5" customFormat="1" ht="12.75">
      <c r="A63" s="23" t="s">
        <v>31</v>
      </c>
      <c r="B63" s="1" t="s">
        <v>163</v>
      </c>
      <c r="C63" s="25">
        <f>+C5</f>
        <v>2010</v>
      </c>
      <c r="D63" s="27" t="s">
        <v>33</v>
      </c>
      <c r="E63" s="1"/>
      <c r="F63" s="1"/>
      <c r="G63" s="1"/>
      <c r="H63" s="1"/>
      <c r="I63" s="1"/>
      <c r="J63" s="1"/>
      <c r="K63" s="1"/>
      <c r="L63" s="1"/>
      <c r="M63" s="1"/>
      <c r="N63" s="1"/>
      <c r="O63" s="1"/>
      <c r="P63" s="1"/>
      <c r="Q63" s="1"/>
      <c r="R63" s="1"/>
      <c r="S63" s="1"/>
      <c r="T63" s="1"/>
      <c r="U63" s="1"/>
    </row>
    <row r="64" spans="1:21" s="5" customFormat="1" ht="12.75">
      <c r="A64" s="27"/>
      <c r="B64" s="27"/>
      <c r="C64" s="25" t="str">
        <f>+C6</f>
        <v>ene</v>
      </c>
      <c r="D64" s="49">
        <f>+D6</f>
        <v>2010</v>
      </c>
      <c r="E64"/>
      <c r="F64" s="63"/>
      <c r="G64"/>
      <c r="H64" s="63"/>
      <c r="I64" s="63"/>
      <c r="J64"/>
      <c r="K64" s="63"/>
      <c r="L64"/>
      <c r="M64" s="63"/>
      <c r="N64" s="63"/>
      <c r="O64"/>
      <c r="P64" s="63"/>
      <c r="Q64"/>
      <c r="R64" s="63"/>
      <c r="S64" s="63"/>
      <c r="T64"/>
      <c r="U64" s="63"/>
    </row>
    <row r="65" spans="1:21" ht="12.75">
      <c r="A65" s="161" t="s">
        <v>43</v>
      </c>
      <c r="B65" s="5" t="s">
        <v>314</v>
      </c>
      <c r="C65" s="33">
        <v>31599.236</v>
      </c>
      <c r="D65" s="61">
        <f aca="true" t="shared" si="7" ref="D65:D70">+C65/$C$71</f>
        <v>0.2488108130376491</v>
      </c>
      <c r="E65"/>
      <c r="F65"/>
      <c r="G65"/>
      <c r="H65"/>
      <c r="I65"/>
      <c r="J65"/>
      <c r="K65"/>
      <c r="L65"/>
      <c r="M65"/>
      <c r="N65"/>
      <c r="O65"/>
      <c r="P65"/>
      <c r="Q65"/>
      <c r="R65"/>
      <c r="S65"/>
      <c r="T65"/>
      <c r="U65"/>
    </row>
    <row r="66" spans="1:21" ht="12.75">
      <c r="A66" s="162"/>
      <c r="B66" t="s">
        <v>172</v>
      </c>
      <c r="C66" s="33">
        <v>21209.411</v>
      </c>
      <c r="D66" s="62">
        <f t="shared" si="7"/>
        <v>0.16700184760668446</v>
      </c>
      <c r="E66"/>
      <c r="F66"/>
      <c r="G66"/>
      <c r="H66"/>
      <c r="I66"/>
      <c r="J66"/>
      <c r="K66"/>
      <c r="L66"/>
      <c r="M66"/>
      <c r="N66"/>
      <c r="O66"/>
      <c r="P66"/>
      <c r="Q66"/>
      <c r="R66"/>
      <c r="S66"/>
      <c r="T66"/>
      <c r="U66"/>
    </row>
    <row r="67" spans="1:21" ht="12.75">
      <c r="A67" s="162"/>
      <c r="B67" t="s">
        <v>282</v>
      </c>
      <c r="C67" s="33">
        <v>9041.7</v>
      </c>
      <c r="D67" s="62">
        <f t="shared" si="7"/>
        <v>0.07119389621453227</v>
      </c>
      <c r="E67" s="5"/>
      <c r="F67" s="5"/>
      <c r="G67" s="5"/>
      <c r="H67" s="5"/>
      <c r="I67" s="5"/>
      <c r="J67" s="5"/>
      <c r="K67" s="5"/>
      <c r="L67" s="5"/>
      <c r="M67" s="5"/>
      <c r="N67" s="5"/>
      <c r="O67" s="5"/>
      <c r="P67" s="5"/>
      <c r="Q67" s="5"/>
      <c r="R67" s="5"/>
      <c r="S67" s="5"/>
      <c r="T67" s="5"/>
      <c r="U67" s="5"/>
    </row>
    <row r="68" spans="1:21" ht="12.75">
      <c r="A68" s="162"/>
      <c r="B68" t="s">
        <v>283</v>
      </c>
      <c r="C68" s="33">
        <v>7388.46</v>
      </c>
      <c r="D68" s="62">
        <f t="shared" si="7"/>
        <v>0.058176366659502425</v>
      </c>
      <c r="E68" s="5"/>
      <c r="F68" s="5"/>
      <c r="G68" s="5"/>
      <c r="H68" s="5"/>
      <c r="I68" s="5"/>
      <c r="J68" s="5"/>
      <c r="K68" s="5"/>
      <c r="L68" s="5"/>
      <c r="M68" s="5"/>
      <c r="N68" s="5"/>
      <c r="O68" s="5"/>
      <c r="P68" s="5"/>
      <c r="Q68" s="5"/>
      <c r="R68" s="5"/>
      <c r="S68" s="5"/>
      <c r="T68" s="5"/>
      <c r="U68" s="5"/>
    </row>
    <row r="69" spans="1:21" ht="12.75">
      <c r="A69" s="162"/>
      <c r="B69" t="s">
        <v>164</v>
      </c>
      <c r="C69" s="33">
        <v>6435.195</v>
      </c>
      <c r="D69" s="62">
        <f t="shared" si="7"/>
        <v>0.05067040544922713</v>
      </c>
      <c r="E69"/>
      <c r="F69" s="63"/>
      <c r="G69"/>
      <c r="H69" s="63"/>
      <c r="I69" s="63"/>
      <c r="J69"/>
      <c r="K69" s="63"/>
      <c r="L69"/>
      <c r="M69" s="63"/>
      <c r="N69" s="63"/>
      <c r="O69"/>
      <c r="P69" s="63"/>
      <c r="Q69"/>
      <c r="R69" s="63"/>
      <c r="S69" s="63"/>
      <c r="T69"/>
      <c r="U69" s="63"/>
    </row>
    <row r="70" spans="1:21" ht="12.75">
      <c r="A70" s="162"/>
      <c r="B70" s="5" t="s">
        <v>189</v>
      </c>
      <c r="C70" s="33">
        <f>+C71-(C65+C66+C67+C68+C69)</f>
        <v>51327.05399999999</v>
      </c>
      <c r="D70" s="62">
        <f t="shared" si="7"/>
        <v>0.4041466710324046</v>
      </c>
      <c r="E70" s="33"/>
      <c r="F70" s="63"/>
      <c r="G70"/>
      <c r="H70" s="63"/>
      <c r="I70" s="63"/>
      <c r="J70"/>
      <c r="K70" s="63"/>
      <c r="L70"/>
      <c r="M70" s="63"/>
      <c r="N70" s="63"/>
      <c r="O70"/>
      <c r="P70" s="63"/>
      <c r="Q70"/>
      <c r="R70" s="63"/>
      <c r="S70" s="63"/>
      <c r="T70"/>
      <c r="U70" s="63"/>
    </row>
    <row r="71" spans="1:21" s="54" customFormat="1" ht="12.75">
      <c r="A71" s="163"/>
      <c r="B71" s="51" t="s">
        <v>192</v>
      </c>
      <c r="C71" s="52">
        <v>127001.056</v>
      </c>
      <c r="D71" s="53">
        <f>SUM(D65:D70)</f>
        <v>1</v>
      </c>
      <c r="E71"/>
      <c r="F71"/>
      <c r="G71"/>
      <c r="H71"/>
      <c r="I71"/>
      <c r="J71"/>
      <c r="K71"/>
      <c r="L71"/>
      <c r="M71"/>
      <c r="N71"/>
      <c r="O71"/>
      <c r="P71"/>
      <c r="Q71"/>
      <c r="R71"/>
      <c r="S71"/>
      <c r="T71"/>
      <c r="U71"/>
    </row>
    <row r="72" spans="1:21" ht="12.75">
      <c r="A72" s="161" t="s">
        <v>44</v>
      </c>
      <c r="B72" t="s">
        <v>172</v>
      </c>
      <c r="C72" s="33">
        <v>59110.453</v>
      </c>
      <c r="D72" s="50">
        <f aca="true" t="shared" si="8" ref="D72:D77">+C72/$C$78</f>
        <v>0.17156291307042892</v>
      </c>
      <c r="E72"/>
      <c r="F72"/>
      <c r="G72"/>
      <c r="H72"/>
      <c r="I72"/>
      <c r="J72"/>
      <c r="K72"/>
      <c r="L72"/>
      <c r="M72"/>
      <c r="N72"/>
      <c r="O72"/>
      <c r="P72"/>
      <c r="Q72"/>
      <c r="R72"/>
      <c r="S72"/>
      <c r="T72"/>
      <c r="U72"/>
    </row>
    <row r="73" spans="1:21" ht="12.75">
      <c r="A73" s="162"/>
      <c r="B73" s="5" t="s">
        <v>314</v>
      </c>
      <c r="C73" s="33">
        <v>54460.222</v>
      </c>
      <c r="D73" s="50">
        <f t="shared" si="8"/>
        <v>0.15806602484982243</v>
      </c>
      <c r="E73"/>
      <c r="F73"/>
      <c r="G73"/>
      <c r="H73"/>
      <c r="I73"/>
      <c r="J73"/>
      <c r="K73"/>
      <c r="L73"/>
      <c r="M73"/>
      <c r="N73"/>
      <c r="O73"/>
      <c r="P73"/>
      <c r="Q73"/>
      <c r="R73"/>
      <c r="S73"/>
      <c r="T73"/>
      <c r="U73"/>
    </row>
    <row r="74" spans="1:21" ht="12.75">
      <c r="A74" s="162"/>
      <c r="B74" t="s">
        <v>166</v>
      </c>
      <c r="C74" s="33">
        <v>36800.006</v>
      </c>
      <c r="D74" s="50">
        <f t="shared" si="8"/>
        <v>0.10680879455228103</v>
      </c>
      <c r="E74" s="5"/>
      <c r="F74" s="5"/>
      <c r="G74" s="5"/>
      <c r="H74" s="5"/>
      <c r="I74" s="5"/>
      <c r="J74" s="5"/>
      <c r="K74" s="5"/>
      <c r="L74" s="5"/>
      <c r="M74" s="5"/>
      <c r="N74" s="5"/>
      <c r="O74" s="5"/>
      <c r="P74" s="5"/>
      <c r="Q74" s="5"/>
      <c r="R74" s="5"/>
      <c r="S74" s="5"/>
      <c r="T74" s="5"/>
      <c r="U74" s="5"/>
    </row>
    <row r="75" spans="1:21" ht="12.75">
      <c r="A75" s="162"/>
      <c r="B75" t="s">
        <v>169</v>
      </c>
      <c r="C75" s="33">
        <v>27674.985</v>
      </c>
      <c r="D75" s="50">
        <f t="shared" si="8"/>
        <v>0.08032422024883526</v>
      </c>
      <c r="E75" s="5"/>
      <c r="F75" s="5"/>
      <c r="G75" s="5"/>
      <c r="H75" s="5"/>
      <c r="I75" s="5"/>
      <c r="J75" s="5"/>
      <c r="K75" s="5"/>
      <c r="L75" s="5"/>
      <c r="M75" s="5"/>
      <c r="N75" s="5"/>
      <c r="O75" s="5"/>
      <c r="P75" s="5"/>
      <c r="Q75" s="5"/>
      <c r="R75" s="5"/>
      <c r="S75" s="5"/>
      <c r="T75" s="5"/>
      <c r="U75" s="5"/>
    </row>
    <row r="76" spans="1:21" ht="12.75">
      <c r="A76" s="162"/>
      <c r="B76" t="s">
        <v>167</v>
      </c>
      <c r="C76" s="33">
        <v>16393.982</v>
      </c>
      <c r="D76" s="50">
        <f t="shared" si="8"/>
        <v>0.0475820970065003</v>
      </c>
      <c r="E76"/>
      <c r="F76" s="63"/>
      <c r="G76"/>
      <c r="H76" s="63"/>
      <c r="I76" s="63"/>
      <c r="J76"/>
      <c r="K76" s="63"/>
      <c r="L76"/>
      <c r="M76" s="63"/>
      <c r="N76" s="63"/>
      <c r="O76"/>
      <c r="P76" s="63"/>
      <c r="Q76"/>
      <c r="R76" s="63"/>
      <c r="S76" s="63"/>
      <c r="T76"/>
      <c r="U76" s="63"/>
    </row>
    <row r="77" spans="1:21" ht="12.75">
      <c r="A77" s="162"/>
      <c r="B77" s="5" t="s">
        <v>189</v>
      </c>
      <c r="C77" s="33">
        <f>+C78-(C72+C73+C74+C75+C76)</f>
        <v>150101.32499999998</v>
      </c>
      <c r="D77" s="50">
        <f t="shared" si="8"/>
        <v>0.43565595027213205</v>
      </c>
      <c r="E77" s="33"/>
      <c r="F77" s="63"/>
      <c r="G77"/>
      <c r="H77" s="63"/>
      <c r="I77" s="63"/>
      <c r="J77"/>
      <c r="K77" s="63"/>
      <c r="L77"/>
      <c r="M77" s="63"/>
      <c r="N77" s="63"/>
      <c r="O77"/>
      <c r="P77" s="63"/>
      <c r="Q77"/>
      <c r="R77" s="63"/>
      <c r="S77" s="63"/>
      <c r="T77"/>
      <c r="U77" s="63"/>
    </row>
    <row r="78" spans="1:21" s="54" customFormat="1" ht="12.75">
      <c r="A78" s="163"/>
      <c r="B78" s="51" t="s">
        <v>192</v>
      </c>
      <c r="C78" s="52">
        <v>344540.973</v>
      </c>
      <c r="D78" s="53">
        <f>SUM(D72:D77)</f>
        <v>1</v>
      </c>
      <c r="E78"/>
      <c r="F78"/>
      <c r="G78"/>
      <c r="H78"/>
      <c r="I78"/>
      <c r="J78"/>
      <c r="K78"/>
      <c r="L78"/>
      <c r="M78"/>
      <c r="N78"/>
      <c r="O78"/>
      <c r="P78"/>
      <c r="Q78"/>
      <c r="R78"/>
      <c r="S78"/>
      <c r="T78"/>
      <c r="U78"/>
    </row>
    <row r="79" spans="1:21" ht="12.75">
      <c r="A79" s="161" t="s">
        <v>45</v>
      </c>
      <c r="B79" t="s">
        <v>172</v>
      </c>
      <c r="C79" s="33">
        <v>5596.386</v>
      </c>
      <c r="D79" s="50">
        <f aca="true" t="shared" si="9" ref="D79:D84">+C79/$C$85</f>
        <v>0.2214109129614844</v>
      </c>
      <c r="E79"/>
      <c r="F79"/>
      <c r="G79"/>
      <c r="H79"/>
      <c r="I79"/>
      <c r="J79"/>
      <c r="K79"/>
      <c r="L79"/>
      <c r="M79"/>
      <c r="N79"/>
      <c r="O79"/>
      <c r="P79"/>
      <c r="Q79"/>
      <c r="R79"/>
      <c r="S79"/>
      <c r="T79"/>
      <c r="U79"/>
    </row>
    <row r="80" spans="1:21" ht="12.75">
      <c r="A80" s="162"/>
      <c r="B80" s="5" t="s">
        <v>174</v>
      </c>
      <c r="C80" s="33">
        <v>2590.438</v>
      </c>
      <c r="D80" s="50">
        <f t="shared" si="9"/>
        <v>0.10248600481634429</v>
      </c>
      <c r="E80"/>
      <c r="F80"/>
      <c r="G80"/>
      <c r="H80"/>
      <c r="I80"/>
      <c r="J80"/>
      <c r="K80"/>
      <c r="L80"/>
      <c r="M80"/>
      <c r="N80"/>
      <c r="O80"/>
      <c r="P80"/>
      <c r="Q80"/>
      <c r="R80"/>
      <c r="S80"/>
      <c r="T80"/>
      <c r="U80"/>
    </row>
    <row r="81" spans="1:21" ht="12.75">
      <c r="A81" s="162"/>
      <c r="B81" s="5" t="s">
        <v>191</v>
      </c>
      <c r="C81" s="33">
        <v>2513.343</v>
      </c>
      <c r="D81" s="50">
        <f t="shared" si="9"/>
        <v>0.09943588026547062</v>
      </c>
      <c r="E81"/>
      <c r="F81"/>
      <c r="G81"/>
      <c r="H81"/>
      <c r="I81"/>
      <c r="J81"/>
      <c r="K81"/>
      <c r="L81"/>
      <c r="M81"/>
      <c r="N81"/>
      <c r="O81"/>
      <c r="P81"/>
      <c r="Q81"/>
      <c r="R81"/>
      <c r="S81"/>
      <c r="T81"/>
      <c r="U81"/>
    </row>
    <row r="82" spans="1:21" ht="12.75">
      <c r="A82" s="162"/>
      <c r="B82" t="s">
        <v>165</v>
      </c>
      <c r="C82" s="33">
        <v>1965.784</v>
      </c>
      <c r="D82" s="50">
        <f t="shared" si="9"/>
        <v>0.07777269654471272</v>
      </c>
      <c r="E82"/>
      <c r="F82" s="63"/>
      <c r="G82"/>
      <c r="H82" s="63"/>
      <c r="I82" s="63"/>
      <c r="J82"/>
      <c r="K82" s="63"/>
      <c r="L82"/>
      <c r="M82" s="63"/>
      <c r="N82" s="63"/>
      <c r="O82"/>
      <c r="P82" s="63"/>
      <c r="Q82"/>
      <c r="R82" s="63"/>
      <c r="S82" s="63"/>
      <c r="T82"/>
      <c r="U82" s="63"/>
    </row>
    <row r="83" spans="1:21" ht="12.75">
      <c r="A83" s="162"/>
      <c r="B83" t="s">
        <v>169</v>
      </c>
      <c r="C83" s="33">
        <v>1919.005</v>
      </c>
      <c r="D83" s="50">
        <f t="shared" si="9"/>
        <v>0.0759219698261795</v>
      </c>
      <c r="E83" s="1"/>
      <c r="F83" s="1"/>
      <c r="G83" s="1"/>
      <c r="H83" s="1"/>
      <c r="I83" s="1"/>
      <c r="J83" s="1"/>
      <c r="K83" s="1"/>
      <c r="L83" s="1"/>
      <c r="M83" s="1"/>
      <c r="N83" s="1"/>
      <c r="O83" s="1"/>
      <c r="P83" s="1"/>
      <c r="Q83" s="1"/>
      <c r="R83" s="1"/>
      <c r="S83" s="1"/>
      <c r="T83" s="1"/>
      <c r="U83" s="1"/>
    </row>
    <row r="84" spans="1:21" ht="12.75">
      <c r="A84" s="162"/>
      <c r="B84" s="5" t="s">
        <v>189</v>
      </c>
      <c r="C84" s="33">
        <f>+C85-(C79+C80+C81+C82+C83)</f>
        <v>10691.060999999998</v>
      </c>
      <c r="D84" s="50">
        <f t="shared" si="9"/>
        <v>0.4229725355858084</v>
      </c>
      <c r="E84" s="33"/>
      <c r="F84" s="1"/>
      <c r="G84" s="1"/>
      <c r="H84" s="1"/>
      <c r="I84" s="1"/>
      <c r="J84" s="1"/>
      <c r="K84" s="1"/>
      <c r="L84" s="1"/>
      <c r="M84" s="1"/>
      <c r="N84" s="1"/>
      <c r="O84" s="1"/>
      <c r="P84" s="1"/>
      <c r="Q84" s="1"/>
      <c r="R84" s="1"/>
      <c r="S84" s="1"/>
      <c r="T84" s="1"/>
      <c r="U84" s="1"/>
    </row>
    <row r="85" spans="1:21" s="54" customFormat="1" ht="12.75">
      <c r="A85" s="163"/>
      <c r="B85" s="51" t="s">
        <v>192</v>
      </c>
      <c r="C85" s="52">
        <v>25276.017</v>
      </c>
      <c r="D85" s="53">
        <f>SUM(D79:D84)</f>
        <v>0.9999999999999999</v>
      </c>
      <c r="E85"/>
      <c r="F85" s="63"/>
      <c r="G85"/>
      <c r="H85" s="63"/>
      <c r="I85" s="63"/>
      <c r="J85"/>
      <c r="K85" s="63"/>
      <c r="L85"/>
      <c r="M85" s="63"/>
      <c r="N85" s="63"/>
      <c r="O85"/>
      <c r="P85" s="63"/>
      <c r="Q85"/>
      <c r="R85" s="63"/>
      <c r="S85" s="63"/>
      <c r="T85"/>
      <c r="U85" s="63"/>
    </row>
    <row r="86" spans="1:21" ht="12.75">
      <c r="A86" s="161" t="s">
        <v>46</v>
      </c>
      <c r="B86" t="s">
        <v>165</v>
      </c>
      <c r="C86" s="33">
        <v>126.809</v>
      </c>
      <c r="D86" s="50">
        <f aca="true" t="shared" si="10" ref="D86:D91">+C86/$C$92</f>
        <v>0.42223221123430893</v>
      </c>
      <c r="E86"/>
      <c r="F86"/>
      <c r="G86"/>
      <c r="H86"/>
      <c r="I86"/>
      <c r="J86"/>
      <c r="K86"/>
      <c r="L86"/>
      <c r="M86"/>
      <c r="N86"/>
      <c r="O86"/>
      <c r="P86"/>
      <c r="Q86"/>
      <c r="R86"/>
      <c r="S86"/>
      <c r="T86"/>
      <c r="U86"/>
    </row>
    <row r="87" spans="1:21" ht="12.75">
      <c r="A87" s="162"/>
      <c r="B87" t="s">
        <v>168</v>
      </c>
      <c r="C87" s="33">
        <v>89.837</v>
      </c>
      <c r="D87" s="50">
        <f t="shared" si="10"/>
        <v>0.2991276262777612</v>
      </c>
      <c r="E87"/>
      <c r="F87"/>
      <c r="G87"/>
      <c r="H87"/>
      <c r="I87"/>
      <c r="J87"/>
      <c r="K87"/>
      <c r="L87"/>
      <c r="M87"/>
      <c r="N87"/>
      <c r="O87"/>
      <c r="P87"/>
      <c r="Q87"/>
      <c r="R87"/>
      <c r="S87"/>
      <c r="T87"/>
      <c r="U87"/>
    </row>
    <row r="88" spans="1:21" ht="12.75">
      <c r="A88" s="162"/>
      <c r="B88" t="s">
        <v>167</v>
      </c>
      <c r="C88" s="33">
        <v>20.877</v>
      </c>
      <c r="D88" s="50">
        <f t="shared" si="10"/>
        <v>0.06951353511137748</v>
      </c>
      <c r="E88" s="5"/>
      <c r="F88" s="5"/>
      <c r="G88" s="5"/>
      <c r="H88" s="5"/>
      <c r="I88" s="5"/>
      <c r="J88" s="5"/>
      <c r="K88" s="5"/>
      <c r="L88" s="5"/>
      <c r="M88" s="5"/>
      <c r="N88" s="5"/>
      <c r="O88" s="5"/>
      <c r="P88" s="5"/>
      <c r="Q88" s="5"/>
      <c r="R88" s="5"/>
      <c r="S88" s="5"/>
      <c r="T88" s="5"/>
      <c r="U88" s="5"/>
    </row>
    <row r="89" spans="1:21" ht="12.75">
      <c r="A89" s="162"/>
      <c r="B89" t="s">
        <v>334</v>
      </c>
      <c r="C89" s="33">
        <v>20.126</v>
      </c>
      <c r="D89" s="50">
        <f t="shared" si="10"/>
        <v>0.06701295241900576</v>
      </c>
      <c r="E89" s="5"/>
      <c r="F89" s="5"/>
      <c r="G89" s="5"/>
      <c r="H89" s="5"/>
      <c r="I89" s="5"/>
      <c r="J89" s="5"/>
      <c r="K89" s="5"/>
      <c r="L89" s="5"/>
      <c r="M89" s="5"/>
      <c r="N89" s="5"/>
      <c r="O89" s="5"/>
      <c r="P89" s="5"/>
      <c r="Q89" s="5"/>
      <c r="R89" s="5"/>
      <c r="S89" s="5"/>
      <c r="T89" s="5"/>
      <c r="U89" s="5"/>
    </row>
    <row r="90" spans="1:21" ht="12.75">
      <c r="A90" s="162"/>
      <c r="B90" t="s">
        <v>164</v>
      </c>
      <c r="C90" s="33">
        <v>12.034</v>
      </c>
      <c r="D90" s="50">
        <f t="shared" si="10"/>
        <v>0.04006925715046782</v>
      </c>
      <c r="E90"/>
      <c r="F90" s="63"/>
      <c r="G90"/>
      <c r="H90" s="63"/>
      <c r="I90" s="63"/>
      <c r="J90"/>
      <c r="K90" s="63"/>
      <c r="L90"/>
      <c r="M90" s="63"/>
      <c r="N90" s="63"/>
      <c r="O90"/>
      <c r="P90" s="63"/>
      <c r="Q90"/>
      <c r="R90" s="63"/>
      <c r="S90" s="63"/>
      <c r="T90"/>
      <c r="U90" s="63"/>
    </row>
    <row r="91" spans="1:21" ht="12.75">
      <c r="A91" s="162"/>
      <c r="B91" s="5" t="s">
        <v>189</v>
      </c>
      <c r="C91" s="33">
        <f>+C92-(C86+C87+C88+C89+C90)</f>
        <v>30.64699999999999</v>
      </c>
      <c r="D91" s="50">
        <f t="shared" si="10"/>
        <v>0.10204441780707886</v>
      </c>
      <c r="E91" s="33"/>
      <c r="F91" s="63"/>
      <c r="G91"/>
      <c r="H91" s="63"/>
      <c r="I91" s="63"/>
      <c r="J91"/>
      <c r="K91" s="63"/>
      <c r="L91"/>
      <c r="M91" s="63"/>
      <c r="N91" s="63"/>
      <c r="O91"/>
      <c r="P91" s="63"/>
      <c r="Q91"/>
      <c r="R91" s="63"/>
      <c r="S91" s="63"/>
      <c r="T91"/>
      <c r="U91" s="63"/>
    </row>
    <row r="92" spans="1:21" s="54" customFormat="1" ht="12.75">
      <c r="A92" s="163"/>
      <c r="B92" s="51" t="s">
        <v>192</v>
      </c>
      <c r="C92" s="52">
        <v>300.33</v>
      </c>
      <c r="D92" s="53">
        <f>SUM(D86:D91)</f>
        <v>1</v>
      </c>
      <c r="E92" s="33"/>
      <c r="F92"/>
      <c r="G92"/>
      <c r="H92"/>
      <c r="I92"/>
      <c r="J92"/>
      <c r="K92"/>
      <c r="L92"/>
      <c r="M92"/>
      <c r="N92"/>
      <c r="O92"/>
      <c r="P92"/>
      <c r="Q92"/>
      <c r="R92"/>
      <c r="S92"/>
      <c r="T92"/>
      <c r="U92"/>
    </row>
    <row r="93" spans="1:21" ht="12.75">
      <c r="A93" s="161" t="s">
        <v>47</v>
      </c>
      <c r="B93" t="s">
        <v>171</v>
      </c>
      <c r="C93" s="33">
        <v>5859.656</v>
      </c>
      <c r="D93" s="50">
        <f aca="true" t="shared" si="11" ref="D93:D98">+C93/$C$99</f>
        <v>0.28118608759278485</v>
      </c>
      <c r="E93"/>
      <c r="F93"/>
      <c r="G93"/>
      <c r="H93"/>
      <c r="I93"/>
      <c r="J93"/>
      <c r="K93"/>
      <c r="L93"/>
      <c r="M93"/>
      <c r="N93"/>
      <c r="O93"/>
      <c r="P93"/>
      <c r="Q93"/>
      <c r="R93"/>
      <c r="S93"/>
      <c r="T93"/>
      <c r="U93"/>
    </row>
    <row r="94" spans="1:21" ht="12.75">
      <c r="A94" s="162"/>
      <c r="B94" s="5" t="s">
        <v>282</v>
      </c>
      <c r="C94" s="33">
        <v>4650.48</v>
      </c>
      <c r="D94" s="50">
        <f t="shared" si="11"/>
        <v>0.22316161164213294</v>
      </c>
      <c r="E94"/>
      <c r="F94"/>
      <c r="G94"/>
      <c r="H94"/>
      <c r="I94"/>
      <c r="J94"/>
      <c r="K94"/>
      <c r="L94"/>
      <c r="M94"/>
      <c r="N94"/>
      <c r="O94"/>
      <c r="P94"/>
      <c r="Q94"/>
      <c r="R94"/>
      <c r="S94"/>
      <c r="T94"/>
      <c r="U94"/>
    </row>
    <row r="95" spans="1:21" ht="12.75">
      <c r="A95" s="162"/>
      <c r="B95" s="5" t="s">
        <v>167</v>
      </c>
      <c r="C95" s="33">
        <v>3565.772</v>
      </c>
      <c r="D95" s="50">
        <f t="shared" si="11"/>
        <v>0.1711099555891847</v>
      </c>
      <c r="E95"/>
      <c r="F95"/>
      <c r="G95"/>
      <c r="H95"/>
      <c r="I95"/>
      <c r="J95"/>
      <c r="K95"/>
      <c r="L95"/>
      <c r="M95"/>
      <c r="N95"/>
      <c r="O95"/>
      <c r="P95"/>
      <c r="Q95"/>
      <c r="R95"/>
      <c r="S95"/>
      <c r="T95"/>
      <c r="U95"/>
    </row>
    <row r="96" spans="1:21" ht="12.75">
      <c r="A96" s="162"/>
      <c r="B96" t="s">
        <v>335</v>
      </c>
      <c r="C96" s="33">
        <v>960</v>
      </c>
      <c r="D96" s="50">
        <f t="shared" si="11"/>
        <v>0.04606731932541321</v>
      </c>
      <c r="E96"/>
      <c r="F96" s="63"/>
      <c r="G96"/>
      <c r="H96" s="63"/>
      <c r="I96" s="63"/>
      <c r="J96"/>
      <c r="K96" s="63"/>
      <c r="L96"/>
      <c r="M96" s="63"/>
      <c r="N96" s="63"/>
      <c r="O96"/>
      <c r="P96" s="63"/>
      <c r="Q96"/>
      <c r="R96" s="63"/>
      <c r="S96" s="63"/>
      <c r="T96"/>
      <c r="U96" s="63"/>
    </row>
    <row r="97" spans="1:21" ht="12.75">
      <c r="A97" s="162"/>
      <c r="B97" t="s">
        <v>314</v>
      </c>
      <c r="C97" s="33">
        <v>830.557</v>
      </c>
      <c r="D97" s="50">
        <f t="shared" si="11"/>
        <v>0.03985576514266377</v>
      </c>
      <c r="E97" s="1"/>
      <c r="F97" s="1"/>
      <c r="G97" s="1"/>
      <c r="H97" s="1"/>
      <c r="I97" s="1"/>
      <c r="J97" s="1"/>
      <c r="K97" s="1"/>
      <c r="L97" s="1"/>
      <c r="M97" s="1"/>
      <c r="N97" s="1"/>
      <c r="O97" s="1"/>
      <c r="P97" s="1"/>
      <c r="Q97" s="1"/>
      <c r="R97" s="1"/>
      <c r="S97" s="1"/>
      <c r="T97" s="1"/>
      <c r="U97" s="1"/>
    </row>
    <row r="98" spans="1:21" ht="12.75">
      <c r="A98" s="162"/>
      <c r="B98" s="5" t="s">
        <v>189</v>
      </c>
      <c r="C98" s="33">
        <f>+C99-(C93+C94+C95+C96+C97)</f>
        <v>4972.602999999999</v>
      </c>
      <c r="D98" s="50">
        <f t="shared" si="11"/>
        <v>0.2386192607078205</v>
      </c>
      <c r="E98" s="33"/>
      <c r="F98" s="1"/>
      <c r="G98" s="1"/>
      <c r="H98" s="1"/>
      <c r="I98" s="1"/>
      <c r="J98" s="1"/>
      <c r="K98" s="1"/>
      <c r="L98" s="1"/>
      <c r="M98" s="1"/>
      <c r="N98" s="1"/>
      <c r="O98" s="1"/>
      <c r="P98" s="1"/>
      <c r="Q98" s="1"/>
      <c r="R98" s="1"/>
      <c r="S98" s="1"/>
      <c r="T98" s="1"/>
      <c r="U98" s="1"/>
    </row>
    <row r="99" spans="1:21" s="54" customFormat="1" ht="12.75">
      <c r="A99" s="163"/>
      <c r="B99" s="51" t="s">
        <v>192</v>
      </c>
      <c r="C99" s="52">
        <v>20839.068</v>
      </c>
      <c r="D99" s="53">
        <f>SUM(D93:D98)</f>
        <v>1</v>
      </c>
      <c r="E99" s="33"/>
      <c r="F99" s="63"/>
      <c r="G99"/>
      <c r="H99" s="63"/>
      <c r="I99" s="63"/>
      <c r="J99"/>
      <c r="K99" s="63"/>
      <c r="L99"/>
      <c r="M99" s="63"/>
      <c r="N99" s="63"/>
      <c r="O99"/>
      <c r="P99" s="63"/>
      <c r="Q99"/>
      <c r="R99" s="63"/>
      <c r="S99" s="63"/>
      <c r="T99"/>
      <c r="U99" s="63"/>
    </row>
    <row r="100" spans="1:21" ht="12.75" customHeight="1">
      <c r="A100" s="158" t="s">
        <v>329</v>
      </c>
      <c r="B100" t="s">
        <v>217</v>
      </c>
      <c r="C100" s="33">
        <v>58.449</v>
      </c>
      <c r="D100" s="50">
        <f>+C100/$C$102</f>
        <v>0.9659075885774722</v>
      </c>
      <c r="E100"/>
      <c r="F100"/>
      <c r="G100"/>
      <c r="H100"/>
      <c r="I100"/>
      <c r="J100"/>
      <c r="K100"/>
      <c r="L100"/>
      <c r="M100"/>
      <c r="N100"/>
      <c r="O100"/>
      <c r="P100"/>
      <c r="Q100"/>
      <c r="R100"/>
      <c r="S100"/>
      <c r="T100"/>
      <c r="U100"/>
    </row>
    <row r="101" spans="1:21" ht="12.75">
      <c r="A101" s="159"/>
      <c r="B101" t="s">
        <v>314</v>
      </c>
      <c r="C101" s="33">
        <v>2.063</v>
      </c>
      <c r="D101" s="50">
        <f>+C101/$C$102</f>
        <v>0.034092411422527766</v>
      </c>
      <c r="E101"/>
      <c r="F101"/>
      <c r="G101"/>
      <c r="H101"/>
      <c r="I101"/>
      <c r="J101"/>
      <c r="K101"/>
      <c r="L101"/>
      <c r="M101"/>
      <c r="N101"/>
      <c r="O101"/>
      <c r="P101"/>
      <c r="Q101"/>
      <c r="R101"/>
      <c r="S101"/>
      <c r="T101"/>
      <c r="U101"/>
    </row>
    <row r="102" spans="1:21" s="54" customFormat="1" ht="12.75">
      <c r="A102" s="160"/>
      <c r="B102" s="51" t="s">
        <v>192</v>
      </c>
      <c r="C102" s="52">
        <v>60.512</v>
      </c>
      <c r="D102" s="53">
        <f>SUM(D100:D101)</f>
        <v>0.9999999999999999</v>
      </c>
      <c r="E102" s="33"/>
      <c r="F102"/>
      <c r="G102"/>
      <c r="H102"/>
      <c r="I102"/>
      <c r="J102"/>
      <c r="K102"/>
      <c r="L102"/>
      <c r="M102"/>
      <c r="N102"/>
      <c r="O102"/>
      <c r="P102"/>
      <c r="Q102"/>
      <c r="R102"/>
      <c r="S102"/>
      <c r="T102"/>
      <c r="U102"/>
    </row>
    <row r="103" spans="1:21" ht="12.75">
      <c r="A103" s="161" t="s">
        <v>49</v>
      </c>
      <c r="B103" t="s">
        <v>172</v>
      </c>
      <c r="C103" s="33">
        <v>832.622</v>
      </c>
      <c r="D103" s="50">
        <f aca="true" t="shared" si="12" ref="D103:D108">+C103/$C$109</f>
        <v>0.33527408113128454</v>
      </c>
      <c r="E103"/>
      <c r="F103"/>
      <c r="G103"/>
      <c r="H103"/>
      <c r="I103"/>
      <c r="J103"/>
      <c r="K103"/>
      <c r="L103"/>
      <c r="M103"/>
      <c r="N103"/>
      <c r="O103"/>
      <c r="P103"/>
      <c r="Q103"/>
      <c r="R103"/>
      <c r="S103"/>
      <c r="T103"/>
      <c r="U103"/>
    </row>
    <row r="104" spans="1:21" ht="12.75">
      <c r="A104" s="162"/>
      <c r="B104" t="s">
        <v>174</v>
      </c>
      <c r="C104" s="33">
        <v>407.113</v>
      </c>
      <c r="D104" s="50">
        <f t="shared" si="12"/>
        <v>0.1639332578187949</v>
      </c>
      <c r="E104"/>
      <c r="F104"/>
      <c r="G104"/>
      <c r="H104"/>
      <c r="I104"/>
      <c r="J104"/>
      <c r="K104"/>
      <c r="L104"/>
      <c r="M104"/>
      <c r="N104"/>
      <c r="O104"/>
      <c r="P104"/>
      <c r="Q104"/>
      <c r="R104"/>
      <c r="S104"/>
      <c r="T104"/>
      <c r="U104"/>
    </row>
    <row r="105" spans="1:21" ht="12.75">
      <c r="A105" s="162"/>
      <c r="B105" t="s">
        <v>173</v>
      </c>
      <c r="C105" s="33">
        <v>378.249</v>
      </c>
      <c r="D105" s="50">
        <f t="shared" si="12"/>
        <v>0.1523105153524976</v>
      </c>
      <c r="E105"/>
      <c r="F105"/>
      <c r="G105"/>
      <c r="H105"/>
      <c r="I105"/>
      <c r="J105"/>
      <c r="K105"/>
      <c r="L105"/>
      <c r="M105"/>
      <c r="N105"/>
      <c r="O105"/>
      <c r="P105"/>
      <c r="Q105"/>
      <c r="R105"/>
      <c r="S105"/>
      <c r="T105"/>
      <c r="U105"/>
    </row>
    <row r="106" spans="1:21" ht="12.75">
      <c r="A106" s="162"/>
      <c r="B106" t="s">
        <v>330</v>
      </c>
      <c r="C106" s="33">
        <v>282.943</v>
      </c>
      <c r="D106" s="50">
        <f t="shared" si="12"/>
        <v>0.11393339875421143</v>
      </c>
      <c r="E106"/>
      <c r="F106" s="63"/>
      <c r="G106"/>
      <c r="H106" s="63"/>
      <c r="I106" s="63"/>
      <c r="J106"/>
      <c r="K106" s="63"/>
      <c r="L106"/>
      <c r="M106" s="63"/>
      <c r="N106" s="63"/>
      <c r="O106"/>
      <c r="P106" s="63"/>
      <c r="Q106"/>
      <c r="R106" s="63"/>
      <c r="S106" s="63"/>
      <c r="T106"/>
      <c r="U106" s="63"/>
    </row>
    <row r="107" spans="1:21" ht="12.75">
      <c r="A107" s="162"/>
      <c r="B107" t="s">
        <v>191</v>
      </c>
      <c r="C107" s="33">
        <v>182.41</v>
      </c>
      <c r="D107" s="50">
        <f t="shared" si="12"/>
        <v>0.07345151237795496</v>
      </c>
      <c r="E107" s="1"/>
      <c r="F107" s="1"/>
      <c r="G107" s="1"/>
      <c r="H107" s="1"/>
      <c r="I107" s="1"/>
      <c r="J107" s="1"/>
      <c r="K107" s="1"/>
      <c r="L107" s="1"/>
      <c r="M107" s="1"/>
      <c r="N107" s="1"/>
      <c r="O107" s="1"/>
      <c r="P107" s="1"/>
      <c r="Q107" s="1"/>
      <c r="R107" s="1"/>
      <c r="S107" s="1"/>
      <c r="T107" s="1"/>
      <c r="U107" s="1"/>
    </row>
    <row r="108" spans="1:21" ht="12.75">
      <c r="A108" s="162"/>
      <c r="B108" s="5" t="s">
        <v>189</v>
      </c>
      <c r="C108" s="33">
        <f>+C109-(C103+C104+C105+C106+C107)</f>
        <v>400.07000000000016</v>
      </c>
      <c r="D108" s="50">
        <f t="shared" si="12"/>
        <v>0.16109723456525657</v>
      </c>
      <c r="E108" s="33"/>
      <c r="F108" s="1"/>
      <c r="G108" s="1"/>
      <c r="H108" s="1"/>
      <c r="I108" s="1"/>
      <c r="J108" s="1"/>
      <c r="K108" s="1"/>
      <c r="L108" s="1"/>
      <c r="M108" s="1"/>
      <c r="N108" s="1"/>
      <c r="O108" s="1"/>
      <c r="P108" s="1"/>
      <c r="Q108" s="1"/>
      <c r="R108" s="1"/>
      <c r="S108" s="1"/>
      <c r="T108" s="1"/>
      <c r="U108" s="1"/>
    </row>
    <row r="109" spans="1:21" s="54" customFormat="1" ht="12.75">
      <c r="A109" s="163"/>
      <c r="B109" s="51" t="s">
        <v>192</v>
      </c>
      <c r="C109" s="52">
        <v>2483.407</v>
      </c>
      <c r="D109" s="53">
        <f>SUM(D103:D108)</f>
        <v>1</v>
      </c>
      <c r="E109"/>
      <c r="F109" s="63"/>
      <c r="G109"/>
      <c r="H109" s="63"/>
      <c r="I109" s="63"/>
      <c r="J109"/>
      <c r="K109" s="63"/>
      <c r="L109"/>
      <c r="M109" s="63"/>
      <c r="N109" s="63"/>
      <c r="O109"/>
      <c r="P109" s="63"/>
      <c r="Q109"/>
      <c r="R109" s="63"/>
      <c r="S109" s="63"/>
      <c r="T109"/>
      <c r="U109" s="63"/>
    </row>
    <row r="110" spans="1:21" s="54" customFormat="1" ht="12.75">
      <c r="A110" s="55" t="s">
        <v>50</v>
      </c>
      <c r="B110" s="56"/>
      <c r="C110" s="36">
        <f>+'Exportacion_regional '!D22</f>
        <v>879.116</v>
      </c>
      <c r="D110" s="53"/>
      <c r="E110"/>
      <c r="F110"/>
      <c r="G110"/>
      <c r="H110"/>
      <c r="I110"/>
      <c r="J110"/>
      <c r="K110"/>
      <c r="L110"/>
      <c r="M110"/>
      <c r="N110"/>
      <c r="O110"/>
      <c r="P110"/>
      <c r="Q110"/>
      <c r="R110"/>
      <c r="S110"/>
      <c r="T110"/>
      <c r="U110"/>
    </row>
    <row r="111" spans="1:21" s="54" customFormat="1" ht="12.75">
      <c r="A111" s="51" t="s">
        <v>175</v>
      </c>
      <c r="B111" s="51"/>
      <c r="C111" s="52">
        <f>+C110+C109+C102+C99+C92+C85+C78+C71+C58+C51+C44+C37+C30+C23+C16+C9</f>
        <v>1000846.5260000002</v>
      </c>
      <c r="D111" s="53"/>
      <c r="E111"/>
      <c r="F111"/>
      <c r="G111"/>
      <c r="H111"/>
      <c r="I111"/>
      <c r="J111"/>
      <c r="K111"/>
      <c r="L111"/>
      <c r="M111"/>
      <c r="N111"/>
      <c r="O111"/>
      <c r="P111"/>
      <c r="Q111"/>
      <c r="R111"/>
      <c r="S111"/>
      <c r="T111"/>
      <c r="U111"/>
    </row>
    <row r="112" spans="1:21" s="40" customFormat="1" ht="12.75">
      <c r="A112" s="41" t="s">
        <v>52</v>
      </c>
      <c r="B112" s="41"/>
      <c r="C112" s="41"/>
      <c r="D112" s="41"/>
      <c r="E112" s="5"/>
      <c r="F112" s="5"/>
      <c r="G112" s="5"/>
      <c r="H112" s="5"/>
      <c r="I112" s="5"/>
      <c r="J112" s="5"/>
      <c r="K112" s="5"/>
      <c r="L112" s="5"/>
      <c r="M112" s="5"/>
      <c r="N112" s="5"/>
      <c r="O112" s="5"/>
      <c r="P112" s="5"/>
      <c r="Q112" s="5"/>
      <c r="R112" s="5"/>
      <c r="S112" s="5"/>
      <c r="T112" s="5"/>
      <c r="U112" s="5"/>
    </row>
    <row r="113" spans="1:21" ht="12.75">
      <c r="A113" s="63"/>
      <c r="B113"/>
      <c r="C113"/>
      <c r="D113" s="63"/>
      <c r="E113" s="5"/>
      <c r="F113" s="5"/>
      <c r="G113" s="5"/>
      <c r="H113" s="5"/>
      <c r="I113" s="5"/>
      <c r="J113" s="5"/>
      <c r="K113" s="5"/>
      <c r="L113" s="5"/>
      <c r="M113" s="5"/>
      <c r="N113" s="5"/>
      <c r="O113" s="5"/>
      <c r="P113" s="5"/>
      <c r="Q113" s="5"/>
      <c r="R113" s="5"/>
      <c r="S113" s="5"/>
      <c r="T113" s="5"/>
      <c r="U113" s="5"/>
    </row>
    <row r="114" spans="1:21" ht="12.75">
      <c r="A114"/>
      <c r="B114"/>
      <c r="C114"/>
      <c r="D114"/>
      <c r="E114"/>
      <c r="F114" s="63"/>
      <c r="G114"/>
      <c r="H114" s="63"/>
      <c r="I114" s="63"/>
      <c r="J114"/>
      <c r="K114" s="63"/>
      <c r="L114"/>
      <c r="M114" s="63"/>
      <c r="N114" s="63"/>
      <c r="O114"/>
      <c r="P114" s="63"/>
      <c r="Q114"/>
      <c r="R114" s="63"/>
      <c r="S114" s="63"/>
      <c r="T114"/>
      <c r="U114" s="63"/>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c r="B117"/>
      <c r="C117" s="33"/>
      <c r="D117" s="33"/>
      <c r="E117" s="33"/>
      <c r="F117"/>
      <c r="G117"/>
      <c r="H117"/>
      <c r="I117"/>
      <c r="J117"/>
      <c r="K117"/>
      <c r="L117"/>
      <c r="M117"/>
      <c r="N117"/>
      <c r="O117"/>
      <c r="P117"/>
      <c r="Q117"/>
      <c r="R117"/>
      <c r="S117"/>
      <c r="T117"/>
      <c r="U117"/>
    </row>
    <row r="118" spans="1:21" ht="12.75">
      <c r="A118" s="63"/>
      <c r="B118"/>
      <c r="C118"/>
      <c r="D118" s="63"/>
      <c r="E118"/>
      <c r="F118"/>
      <c r="G118"/>
      <c r="H118"/>
      <c r="I118"/>
      <c r="J118"/>
      <c r="K118"/>
      <c r="L118"/>
      <c r="M118"/>
      <c r="N118"/>
      <c r="O118"/>
      <c r="P118"/>
      <c r="Q118"/>
      <c r="R118"/>
      <c r="S118"/>
      <c r="T118"/>
      <c r="U118"/>
    </row>
    <row r="119" spans="1:21" ht="12.75">
      <c r="A119" s="1"/>
      <c r="B119" s="1"/>
      <c r="C119" s="1"/>
      <c r="D119" s="1"/>
      <c r="E119"/>
      <c r="F119" s="63"/>
      <c r="G119"/>
      <c r="H119" s="63"/>
      <c r="I119" s="63"/>
      <c r="J119"/>
      <c r="K119" s="63"/>
      <c r="L119"/>
      <c r="M119" s="63"/>
      <c r="N119" s="63"/>
      <c r="O119"/>
      <c r="P119" s="63"/>
      <c r="Q119"/>
      <c r="R119" s="63"/>
      <c r="S119" s="63"/>
      <c r="T119"/>
      <c r="U119" s="63"/>
    </row>
    <row r="120" spans="1:21" ht="12.75">
      <c r="A120" s="63"/>
      <c r="B120"/>
      <c r="C120"/>
      <c r="D120" s="63"/>
      <c r="E120" s="1"/>
      <c r="F120" s="1"/>
      <c r="G120" s="1"/>
      <c r="H120" s="1"/>
      <c r="I120" s="1"/>
      <c r="J120" s="1"/>
      <c r="K120" s="1"/>
      <c r="L120" s="1"/>
      <c r="M120" s="1"/>
      <c r="N120" s="1"/>
      <c r="O120" s="1"/>
      <c r="P120" s="1"/>
      <c r="Q120" s="1"/>
      <c r="R120" s="1"/>
      <c r="S120" s="1"/>
      <c r="T120" s="1"/>
      <c r="U120" s="1"/>
    </row>
    <row r="121" spans="1:21" ht="12.75">
      <c r="A121"/>
      <c r="B121"/>
      <c r="C121"/>
      <c r="D121"/>
      <c r="E121"/>
      <c r="F121" s="63"/>
      <c r="G121"/>
      <c r="H121" s="63"/>
      <c r="I121" s="63"/>
      <c r="J121"/>
      <c r="K121" s="63"/>
      <c r="L121"/>
      <c r="M121" s="63"/>
      <c r="N121" s="63"/>
      <c r="O121"/>
      <c r="P121" s="63"/>
      <c r="Q121"/>
      <c r="R121" s="63"/>
      <c r="S121" s="63"/>
      <c r="T121"/>
      <c r="U121" s="63"/>
    </row>
    <row r="122" spans="1:21" ht="12.75">
      <c r="A122"/>
      <c r="B122"/>
      <c r="C122"/>
      <c r="D122"/>
      <c r="E122"/>
      <c r="F122"/>
      <c r="G122"/>
      <c r="H122"/>
      <c r="I122"/>
      <c r="J122"/>
      <c r="K122"/>
      <c r="L122"/>
      <c r="M122"/>
      <c r="N122"/>
      <c r="O122"/>
      <c r="P122"/>
      <c r="Q122"/>
      <c r="R122"/>
      <c r="S122"/>
      <c r="T122"/>
      <c r="U122"/>
    </row>
    <row r="123" spans="5:21" ht="12.75">
      <c r="E123"/>
      <c r="F123"/>
      <c r="G123"/>
      <c r="H123"/>
      <c r="I123"/>
      <c r="J123"/>
      <c r="K123"/>
      <c r="L123"/>
      <c r="M123"/>
      <c r="N123"/>
      <c r="O123"/>
      <c r="P123"/>
      <c r="Q123"/>
      <c r="R123"/>
      <c r="S123"/>
      <c r="T123"/>
      <c r="U123"/>
    </row>
    <row r="124" spans="5:21" ht="12.75">
      <c r="E124" s="5"/>
      <c r="F124" s="5"/>
      <c r="G124" s="5"/>
      <c r="H124" s="5"/>
      <c r="I124" s="5"/>
      <c r="J124" s="5"/>
      <c r="K124" s="5"/>
      <c r="L124" s="5"/>
      <c r="M124" s="5"/>
      <c r="N124" s="5"/>
      <c r="O124" s="5"/>
      <c r="P124" s="5"/>
      <c r="Q124" s="5"/>
      <c r="R124" s="5"/>
      <c r="S124" s="5"/>
      <c r="T124" s="5"/>
      <c r="U124" s="5"/>
    </row>
    <row r="125" spans="5:21" ht="12.75">
      <c r="E125" s="5"/>
      <c r="F125" s="5"/>
      <c r="G125" s="5"/>
      <c r="H125" s="5"/>
      <c r="I125" s="5"/>
      <c r="J125" s="5"/>
      <c r="K125" s="5"/>
      <c r="L125" s="5"/>
      <c r="M125" s="5"/>
      <c r="N125" s="5"/>
      <c r="O125" s="5"/>
      <c r="P125" s="5"/>
      <c r="Q125" s="5"/>
      <c r="R125" s="5"/>
      <c r="S125" s="5"/>
      <c r="T125" s="5"/>
      <c r="U125" s="5"/>
    </row>
    <row r="126" spans="5:21" ht="12.75">
      <c r="E126"/>
      <c r="F126" s="63"/>
      <c r="G126"/>
      <c r="H126" s="63"/>
      <c r="I126" s="63"/>
      <c r="J126"/>
      <c r="K126" s="63"/>
      <c r="L126"/>
      <c r="M126" s="63"/>
      <c r="N126" s="63"/>
      <c r="O126"/>
      <c r="P126" s="63"/>
      <c r="Q126"/>
      <c r="R126" s="63"/>
      <c r="S126" s="63"/>
      <c r="T126"/>
      <c r="U126" s="63"/>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c r="G130"/>
      <c r="H130"/>
      <c r="I130"/>
      <c r="J130"/>
      <c r="K130"/>
      <c r="L130"/>
      <c r="M130"/>
      <c r="N130"/>
      <c r="O130"/>
      <c r="P130"/>
      <c r="Q130"/>
      <c r="R130"/>
      <c r="S130"/>
      <c r="T130"/>
      <c r="U130"/>
    </row>
    <row r="131" spans="5:21" ht="12.75">
      <c r="E131"/>
      <c r="F131" s="63"/>
      <c r="G131"/>
      <c r="H131" s="63"/>
      <c r="I131" s="63"/>
      <c r="J131"/>
      <c r="K131" s="63"/>
      <c r="L131"/>
      <c r="M131" s="63"/>
      <c r="N131" s="63"/>
      <c r="O131"/>
      <c r="P131" s="63"/>
      <c r="Q131"/>
      <c r="R131" s="63"/>
      <c r="S131" s="63"/>
      <c r="T131"/>
      <c r="U131" s="63"/>
    </row>
    <row r="132" spans="5:21" ht="12.75">
      <c r="E132" s="1"/>
      <c r="F132" s="1"/>
      <c r="G132" s="1"/>
      <c r="H132" s="1"/>
      <c r="I132" s="1"/>
      <c r="J132" s="1"/>
      <c r="K132" s="1"/>
      <c r="L132" s="1"/>
      <c r="M132" s="1"/>
      <c r="N132" s="1"/>
      <c r="O132" s="1"/>
      <c r="P132" s="1"/>
      <c r="Q132" s="1"/>
      <c r="R132" s="1"/>
      <c r="S132" s="1"/>
      <c r="T132" s="1"/>
      <c r="U132" s="1"/>
    </row>
    <row r="133" spans="5:21" ht="12.75">
      <c r="E133"/>
      <c r="F133" s="63"/>
      <c r="G133"/>
      <c r="H133" s="63"/>
      <c r="I133" s="63"/>
      <c r="J133"/>
      <c r="K133" s="63"/>
      <c r="L133"/>
      <c r="M133" s="63"/>
      <c r="N133" s="63"/>
      <c r="O133"/>
      <c r="P133" s="63"/>
      <c r="Q133"/>
      <c r="R133" s="63"/>
      <c r="S133" s="63"/>
      <c r="T133"/>
      <c r="U133" s="63"/>
    </row>
    <row r="134" spans="5:21" ht="12.75">
      <c r="E134"/>
      <c r="F134"/>
      <c r="G134"/>
      <c r="H134"/>
      <c r="I134"/>
      <c r="J134"/>
      <c r="K134"/>
      <c r="L134"/>
      <c r="M134"/>
      <c r="N134"/>
      <c r="O134"/>
      <c r="P134"/>
      <c r="Q134"/>
      <c r="R134"/>
      <c r="S134"/>
      <c r="T134"/>
      <c r="U134"/>
    </row>
    <row r="135" spans="5:21" ht="12.75">
      <c r="E135"/>
      <c r="F135"/>
      <c r="G135"/>
      <c r="H135"/>
      <c r="I135"/>
      <c r="J135"/>
      <c r="K135"/>
      <c r="L135"/>
      <c r="M135"/>
      <c r="N135"/>
      <c r="O135"/>
      <c r="P135"/>
      <c r="Q135"/>
      <c r="R135"/>
      <c r="S135"/>
      <c r="T135"/>
      <c r="U135"/>
    </row>
    <row r="136" spans="5:21" ht="12.75">
      <c r="E136" s="5"/>
      <c r="F136" s="5"/>
      <c r="G136" s="5"/>
      <c r="H136" s="5"/>
      <c r="I136" s="5"/>
      <c r="J136" s="5"/>
      <c r="K136" s="5"/>
      <c r="L136" s="5"/>
      <c r="M136" s="5"/>
      <c r="N136" s="5"/>
      <c r="O136" s="5"/>
      <c r="P136" s="5"/>
      <c r="Q136" s="5"/>
      <c r="R136" s="5"/>
      <c r="S136" s="5"/>
      <c r="T136" s="5"/>
      <c r="U136" s="5"/>
    </row>
    <row r="137" spans="5:21" ht="12.75">
      <c r="E137" s="5"/>
      <c r="F137" s="5"/>
      <c r="G137" s="5"/>
      <c r="H137" s="5"/>
      <c r="I137" s="5"/>
      <c r="J137" s="5"/>
      <c r="K137" s="5"/>
      <c r="L137" s="5"/>
      <c r="M137" s="5"/>
      <c r="N137" s="5"/>
      <c r="O137" s="5"/>
      <c r="P137" s="5"/>
      <c r="Q137" s="5"/>
      <c r="R137" s="5"/>
      <c r="S137" s="5"/>
      <c r="T137" s="5"/>
      <c r="U137" s="5"/>
    </row>
    <row r="138" spans="5:21" ht="12.75">
      <c r="E138"/>
      <c r="F138" s="63"/>
      <c r="G138"/>
      <c r="H138" s="63"/>
      <c r="I138" s="63"/>
      <c r="J138"/>
      <c r="K138" s="63"/>
      <c r="L138"/>
      <c r="M138" s="63"/>
      <c r="N138" s="63"/>
      <c r="O138"/>
      <c r="P138" s="63"/>
      <c r="Q138"/>
      <c r="R138" s="63"/>
      <c r="S138" s="63"/>
      <c r="T138"/>
      <c r="U138" s="63"/>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c r="G142"/>
      <c r="H142"/>
      <c r="I142"/>
      <c r="J142"/>
      <c r="K142"/>
      <c r="L142"/>
      <c r="M142"/>
      <c r="N142"/>
      <c r="O142"/>
      <c r="P142"/>
      <c r="Q142"/>
      <c r="R142"/>
      <c r="S142"/>
      <c r="T142"/>
      <c r="U142"/>
    </row>
    <row r="143" spans="5:21" ht="12.75">
      <c r="E143"/>
      <c r="F143" s="63"/>
      <c r="G143"/>
      <c r="H143" s="63"/>
      <c r="I143" s="63"/>
      <c r="J143"/>
      <c r="K143" s="63"/>
      <c r="L143"/>
      <c r="M143" s="63"/>
      <c r="N143" s="63"/>
      <c r="O143"/>
      <c r="P143" s="63"/>
      <c r="Q143"/>
      <c r="R143" s="63"/>
      <c r="S143" s="63"/>
      <c r="T143"/>
      <c r="U143" s="63"/>
    </row>
    <row r="144" spans="5:21" ht="12.75">
      <c r="E144" s="1"/>
      <c r="F144" s="1"/>
      <c r="G144" s="1"/>
      <c r="H144" s="1"/>
      <c r="I144" s="1"/>
      <c r="J144" s="1"/>
      <c r="K144" s="1"/>
      <c r="L144" s="1"/>
      <c r="M144" s="1"/>
      <c r="N144" s="1"/>
      <c r="O144" s="1"/>
      <c r="P144" s="1"/>
      <c r="Q144" s="1"/>
      <c r="R144" s="1"/>
      <c r="S144" s="1"/>
      <c r="T144" s="1"/>
      <c r="U144" s="1"/>
    </row>
    <row r="145" spans="5:21" ht="12.75">
      <c r="E145"/>
      <c r="F145" s="63"/>
      <c r="G145"/>
      <c r="H145" s="63"/>
      <c r="I145" s="63"/>
      <c r="J145"/>
      <c r="K145" s="63"/>
      <c r="L145"/>
      <c r="M145" s="63"/>
      <c r="N145" s="63"/>
      <c r="O145"/>
      <c r="P145" s="63"/>
      <c r="Q145"/>
      <c r="R145" s="63"/>
      <c r="S145" s="63"/>
      <c r="T145"/>
      <c r="U145" s="63"/>
    </row>
    <row r="146" spans="5:21" ht="12.75">
      <c r="E146"/>
      <c r="F146"/>
      <c r="G146"/>
      <c r="H146"/>
      <c r="I146"/>
      <c r="J146"/>
      <c r="K146"/>
      <c r="L146"/>
      <c r="M146"/>
      <c r="N146"/>
      <c r="O146"/>
      <c r="P146"/>
      <c r="Q146"/>
      <c r="R146"/>
      <c r="S146"/>
      <c r="T146"/>
      <c r="U146"/>
    </row>
    <row r="147" spans="5:21" ht="12.75">
      <c r="E147"/>
      <c r="F147"/>
      <c r="G147"/>
      <c r="H147"/>
      <c r="I147"/>
      <c r="J147"/>
      <c r="K147"/>
      <c r="L147"/>
      <c r="M147"/>
      <c r="N147"/>
      <c r="O147"/>
      <c r="P147"/>
      <c r="Q147"/>
      <c r="R147"/>
      <c r="S147"/>
      <c r="T147"/>
      <c r="U147"/>
    </row>
    <row r="148" spans="5:21" ht="12.75">
      <c r="E148" s="5"/>
      <c r="F148" s="5"/>
      <c r="G148" s="5"/>
      <c r="H148" s="5"/>
      <c r="I148" s="5"/>
      <c r="J148" s="5"/>
      <c r="K148" s="5"/>
      <c r="L148" s="5"/>
      <c r="M148" s="5"/>
      <c r="N148" s="5"/>
      <c r="O148" s="5"/>
      <c r="P148" s="5"/>
      <c r="Q148" s="5"/>
      <c r="R148" s="5"/>
      <c r="S148" s="5"/>
      <c r="T148" s="5"/>
      <c r="U148" s="5"/>
    </row>
    <row r="149" spans="5:21" ht="12.75">
      <c r="E149" s="5"/>
      <c r="F149" s="5"/>
      <c r="G149" s="5"/>
      <c r="H149" s="5"/>
      <c r="I149" s="5"/>
      <c r="J149" s="5"/>
      <c r="K149" s="5"/>
      <c r="L149" s="5"/>
      <c r="M149" s="5"/>
      <c r="N149" s="5"/>
      <c r="O149" s="5"/>
      <c r="P149" s="5"/>
      <c r="Q149" s="5"/>
      <c r="R149" s="5"/>
      <c r="S149" s="5"/>
      <c r="T149" s="5"/>
      <c r="U149" s="5"/>
    </row>
    <row r="150" spans="5:21" ht="12.75">
      <c r="E150"/>
      <c r="F150" s="63"/>
      <c r="G150"/>
      <c r="H150" s="63"/>
      <c r="I150" s="63"/>
      <c r="J150"/>
      <c r="K150" s="63"/>
      <c r="L150"/>
      <c r="M150" s="63"/>
      <c r="N150" s="63"/>
      <c r="O150"/>
      <c r="P150" s="63"/>
      <c r="Q150"/>
      <c r="R150" s="63"/>
      <c r="S150" s="63"/>
      <c r="T150"/>
      <c r="U150" s="63"/>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c r="G154"/>
      <c r="H154"/>
      <c r="I154"/>
      <c r="J154"/>
      <c r="K154"/>
      <c r="L154"/>
      <c r="M154"/>
      <c r="N154"/>
      <c r="O154"/>
      <c r="P154"/>
      <c r="Q154"/>
      <c r="R154"/>
      <c r="S154"/>
      <c r="T154"/>
      <c r="U154"/>
    </row>
    <row r="155" spans="5:21" ht="12.75">
      <c r="E155"/>
      <c r="F155" s="63"/>
      <c r="G155"/>
      <c r="H155" s="63"/>
      <c r="I155" s="63"/>
      <c r="J155"/>
      <c r="K155" s="63"/>
      <c r="L155"/>
      <c r="M155" s="63"/>
      <c r="N155" s="63"/>
      <c r="O155"/>
      <c r="P155" s="63"/>
      <c r="Q155"/>
      <c r="R155" s="63"/>
      <c r="S155" s="63"/>
      <c r="T155"/>
      <c r="U155" s="63"/>
    </row>
    <row r="156" spans="5:21" ht="12.75">
      <c r="E156" s="1"/>
      <c r="F156" s="1"/>
      <c r="G156" s="1"/>
      <c r="H156" s="1"/>
      <c r="I156" s="1"/>
      <c r="J156" s="1"/>
      <c r="K156" s="1"/>
      <c r="L156" s="1"/>
      <c r="M156" s="1"/>
      <c r="N156" s="1"/>
      <c r="O156" s="1"/>
      <c r="P156" s="1"/>
      <c r="Q156" s="1"/>
      <c r="R156" s="1"/>
      <c r="S156" s="1"/>
      <c r="T156" s="1"/>
      <c r="U156" s="1"/>
    </row>
    <row r="157" spans="5:21" ht="12.75">
      <c r="E157"/>
      <c r="F157" s="63"/>
      <c r="G157"/>
      <c r="H157" s="63"/>
      <c r="I157" s="63"/>
      <c r="J157"/>
      <c r="K157" s="63"/>
      <c r="L157"/>
      <c r="M157" s="63"/>
      <c r="N157" s="63"/>
      <c r="O157"/>
      <c r="P157" s="63"/>
      <c r="Q157"/>
      <c r="R157" s="63"/>
      <c r="S157" s="63"/>
      <c r="T157"/>
      <c r="U157" s="63"/>
    </row>
    <row r="158" spans="5:21" ht="12.75">
      <c r="E158"/>
      <c r="F158"/>
      <c r="G158"/>
      <c r="H158"/>
      <c r="I158"/>
      <c r="J158"/>
      <c r="K158"/>
      <c r="L158"/>
      <c r="M158"/>
      <c r="N158"/>
      <c r="O158"/>
      <c r="P158"/>
      <c r="Q158"/>
      <c r="R158"/>
      <c r="S158"/>
      <c r="T158"/>
      <c r="U158"/>
    </row>
    <row r="159" spans="5:21" ht="12.75">
      <c r="E159"/>
      <c r="F159"/>
      <c r="G159"/>
      <c r="H159"/>
      <c r="I159"/>
      <c r="J159"/>
      <c r="K159"/>
      <c r="L159"/>
      <c r="M159"/>
      <c r="N159"/>
      <c r="O159"/>
      <c r="P159"/>
      <c r="Q159"/>
      <c r="R159"/>
      <c r="S159"/>
      <c r="T159"/>
      <c r="U159"/>
    </row>
    <row r="160" spans="5:21" ht="12.75">
      <c r="E160" s="5"/>
      <c r="F160" s="5"/>
      <c r="G160" s="5"/>
      <c r="H160" s="5"/>
      <c r="I160" s="5"/>
      <c r="J160" s="5"/>
      <c r="K160" s="5"/>
      <c r="L160" s="5"/>
      <c r="M160" s="5"/>
      <c r="N160" s="5"/>
      <c r="O160" s="5"/>
      <c r="P160" s="5"/>
      <c r="Q160" s="5"/>
      <c r="R160" s="5"/>
      <c r="S160" s="5"/>
      <c r="T160" s="5"/>
      <c r="U160" s="5"/>
    </row>
    <row r="161" spans="5:21" ht="12.75">
      <c r="E161" s="5"/>
      <c r="F161" s="5"/>
      <c r="G161" s="5"/>
      <c r="H161" s="5"/>
      <c r="I161" s="5"/>
      <c r="J161" s="5"/>
      <c r="K161" s="5"/>
      <c r="L161" s="5"/>
      <c r="M161" s="5"/>
      <c r="N161" s="5"/>
      <c r="O161" s="5"/>
      <c r="P161" s="5"/>
      <c r="Q161" s="5"/>
      <c r="R161" s="5"/>
      <c r="S161" s="5"/>
      <c r="T161" s="5"/>
      <c r="U161" s="5"/>
    </row>
    <row r="162" spans="5:21" ht="12.75">
      <c r="E162"/>
      <c r="F162" s="63"/>
      <c r="G162"/>
      <c r="H162" s="63"/>
      <c r="I162" s="63"/>
      <c r="J162"/>
      <c r="K162" s="63"/>
      <c r="L162"/>
      <c r="M162" s="63"/>
      <c r="N162" s="63"/>
      <c r="O162"/>
      <c r="P162" s="63"/>
      <c r="Q162"/>
      <c r="R162" s="63"/>
      <c r="S162" s="63"/>
      <c r="T162"/>
      <c r="U162" s="63"/>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c r="G166"/>
      <c r="H166"/>
      <c r="I166"/>
      <c r="J166"/>
      <c r="K166"/>
      <c r="L166"/>
      <c r="M166"/>
      <c r="N166"/>
      <c r="O166"/>
      <c r="P166"/>
      <c r="Q166"/>
      <c r="R166"/>
      <c r="S166"/>
      <c r="T166"/>
      <c r="U166"/>
    </row>
    <row r="167" spans="5:21" ht="12.75">
      <c r="E167"/>
      <c r="F167" s="63"/>
      <c r="G167"/>
      <c r="H167" s="63"/>
      <c r="I167" s="63"/>
      <c r="J167"/>
      <c r="K167" s="63"/>
      <c r="L167"/>
      <c r="M167" s="63"/>
      <c r="N167" s="63"/>
      <c r="O167"/>
      <c r="P167" s="63"/>
      <c r="Q167"/>
      <c r="R167" s="63"/>
      <c r="S167" s="63"/>
      <c r="T167"/>
      <c r="U167" s="63"/>
    </row>
    <row r="168" spans="5:21" ht="12.75">
      <c r="E168" s="1"/>
      <c r="F168" s="1"/>
      <c r="G168" s="1"/>
      <c r="H168" s="1"/>
      <c r="I168" s="1"/>
      <c r="J168" s="1"/>
      <c r="K168" s="1"/>
      <c r="L168" s="1"/>
      <c r="M168" s="1"/>
      <c r="N168" s="1"/>
      <c r="O168" s="1"/>
      <c r="P168" s="1"/>
      <c r="Q168" s="1"/>
      <c r="R168" s="1"/>
      <c r="S168" s="1"/>
      <c r="T168" s="1"/>
      <c r="U168" s="1"/>
    </row>
    <row r="169" spans="5:21" ht="12.75">
      <c r="E169"/>
      <c r="F169" s="63"/>
      <c r="G169"/>
      <c r="H169" s="63"/>
      <c r="I169" s="63"/>
      <c r="J169"/>
      <c r="K169" s="63"/>
      <c r="L169"/>
      <c r="M169" s="63"/>
      <c r="N169" s="63"/>
      <c r="O169"/>
      <c r="P169" s="63"/>
      <c r="Q169"/>
      <c r="R169" s="63"/>
      <c r="S169" s="63"/>
      <c r="T169"/>
      <c r="U169" s="63"/>
    </row>
    <row r="170" spans="5:21" ht="12.75">
      <c r="E170"/>
      <c r="F170"/>
      <c r="G170"/>
      <c r="H170"/>
      <c r="I170"/>
      <c r="J170"/>
      <c r="K170"/>
      <c r="L170"/>
      <c r="M170"/>
      <c r="N170"/>
      <c r="O170"/>
      <c r="P170"/>
      <c r="Q170"/>
      <c r="R170"/>
      <c r="S170"/>
      <c r="T170"/>
      <c r="U170"/>
    </row>
    <row r="171" spans="5:21" ht="12.75">
      <c r="E171"/>
      <c r="F171"/>
      <c r="G171"/>
      <c r="H171"/>
      <c r="I171"/>
      <c r="J171"/>
      <c r="K171"/>
      <c r="L171"/>
      <c r="M171"/>
      <c r="N171"/>
      <c r="O171"/>
      <c r="P171"/>
      <c r="Q171"/>
      <c r="R171"/>
      <c r="S171"/>
      <c r="T171"/>
      <c r="U171"/>
    </row>
    <row r="172" spans="5:21" ht="12.75">
      <c r="E172" s="5"/>
      <c r="F172" s="5"/>
      <c r="G172" s="5"/>
      <c r="H172" s="5"/>
      <c r="I172" s="5"/>
      <c r="J172" s="5"/>
      <c r="K172" s="5"/>
      <c r="L172" s="5"/>
      <c r="M172" s="5"/>
      <c r="N172" s="5"/>
      <c r="O172" s="5"/>
      <c r="P172" s="5"/>
      <c r="Q172" s="5"/>
      <c r="R172" s="5"/>
      <c r="S172" s="5"/>
      <c r="T172" s="5"/>
      <c r="U172" s="5"/>
    </row>
    <row r="173" spans="5:21" ht="12.75">
      <c r="E173" s="5"/>
      <c r="F173" s="5"/>
      <c r="G173" s="5"/>
      <c r="H173" s="5"/>
      <c r="I173" s="5"/>
      <c r="J173" s="5"/>
      <c r="K173" s="5"/>
      <c r="L173" s="5"/>
      <c r="M173" s="5"/>
      <c r="N173" s="5"/>
      <c r="O173" s="5"/>
      <c r="P173" s="5"/>
      <c r="Q173" s="5"/>
      <c r="R173" s="5"/>
      <c r="S173" s="5"/>
      <c r="T173" s="5"/>
      <c r="U173" s="5"/>
    </row>
    <row r="174" spans="5:21" ht="12.75">
      <c r="E174"/>
      <c r="F174" s="63"/>
      <c r="G174"/>
      <c r="H174" s="63"/>
      <c r="I174" s="63"/>
      <c r="J174"/>
      <c r="K174" s="63"/>
      <c r="L174"/>
      <c r="M174" s="63"/>
      <c r="N174" s="63"/>
      <c r="O174"/>
      <c r="P174" s="63"/>
      <c r="Q174"/>
      <c r="R174" s="63"/>
      <c r="S174" s="63"/>
      <c r="T174"/>
      <c r="U174" s="63"/>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c r="G178"/>
      <c r="H178"/>
      <c r="I178"/>
      <c r="J178"/>
      <c r="K178"/>
      <c r="L178"/>
      <c r="M178"/>
      <c r="N178"/>
      <c r="O178"/>
      <c r="P178"/>
      <c r="Q178"/>
      <c r="R178"/>
      <c r="S178"/>
      <c r="T178"/>
      <c r="U178"/>
    </row>
    <row r="179" spans="5:21" ht="12.75">
      <c r="E179"/>
      <c r="F179" s="63"/>
      <c r="G179"/>
      <c r="H179" s="63"/>
      <c r="I179" s="63"/>
      <c r="J179"/>
      <c r="K179" s="63"/>
      <c r="L179"/>
      <c r="M179" s="63"/>
      <c r="N179" s="63"/>
      <c r="O179"/>
      <c r="P179" s="63"/>
      <c r="Q179"/>
      <c r="R179" s="63"/>
      <c r="S179" s="63"/>
      <c r="T179"/>
      <c r="U179" s="63"/>
    </row>
    <row r="180" spans="5:21" ht="12.75">
      <c r="E180" s="1"/>
      <c r="F180" s="1"/>
      <c r="G180" s="1"/>
      <c r="H180" s="1"/>
      <c r="I180" s="1"/>
      <c r="J180" s="1"/>
      <c r="K180" s="1"/>
      <c r="L180" s="1"/>
      <c r="M180" s="1"/>
      <c r="N180" s="1"/>
      <c r="O180" s="1"/>
      <c r="P180" s="1"/>
      <c r="Q180" s="1"/>
      <c r="R180" s="1"/>
      <c r="S180" s="1"/>
      <c r="T180" s="1"/>
      <c r="U180" s="1"/>
    </row>
    <row r="181" spans="5:21" ht="12.75">
      <c r="E181"/>
      <c r="F181" s="63"/>
      <c r="G181"/>
      <c r="H181" s="63"/>
      <c r="I181" s="63"/>
      <c r="J181"/>
      <c r="K181" s="63"/>
      <c r="L181"/>
      <c r="M181" s="63"/>
      <c r="N181" s="63"/>
      <c r="O181"/>
      <c r="P181" s="63"/>
      <c r="Q181"/>
      <c r="R181" s="63"/>
      <c r="S181" s="63"/>
      <c r="T181"/>
      <c r="U181" s="63"/>
    </row>
    <row r="182" spans="5:21" ht="12.75">
      <c r="E182"/>
      <c r="F182"/>
      <c r="G182"/>
      <c r="H182"/>
      <c r="I182"/>
      <c r="J182"/>
      <c r="K182"/>
      <c r="L182"/>
      <c r="M182"/>
      <c r="N182"/>
      <c r="O182"/>
      <c r="P182"/>
      <c r="Q182"/>
      <c r="R182"/>
      <c r="S182"/>
      <c r="T182"/>
      <c r="U182"/>
    </row>
    <row r="183" spans="5:21" ht="12.75">
      <c r="E183"/>
      <c r="F183"/>
      <c r="G183"/>
      <c r="H183"/>
      <c r="I183"/>
      <c r="J183"/>
      <c r="K183"/>
      <c r="L183"/>
      <c r="M183"/>
      <c r="N183"/>
      <c r="O183"/>
      <c r="P183"/>
      <c r="Q183"/>
      <c r="R183"/>
      <c r="S183"/>
      <c r="T183"/>
      <c r="U183"/>
    </row>
    <row r="184" spans="5:21" ht="12.75">
      <c r="E184" s="5"/>
      <c r="F184" s="5"/>
      <c r="G184" s="5"/>
      <c r="H184" s="5"/>
      <c r="I184" s="5"/>
      <c r="J184" s="5"/>
      <c r="K184" s="5"/>
      <c r="L184" s="5"/>
      <c r="M184" s="5"/>
      <c r="N184" s="5"/>
      <c r="O184" s="5"/>
      <c r="P184" s="5"/>
      <c r="Q184" s="5"/>
      <c r="R184" s="5"/>
      <c r="S184" s="5"/>
      <c r="T184" s="5"/>
      <c r="U184" s="5"/>
    </row>
    <row r="185" spans="5:21" ht="12.75">
      <c r="E185" s="5"/>
      <c r="F185" s="5"/>
      <c r="G185" s="5"/>
      <c r="H185" s="5"/>
      <c r="I185" s="5"/>
      <c r="J185" s="5"/>
      <c r="K185" s="5"/>
      <c r="L185" s="5"/>
      <c r="M185" s="5"/>
      <c r="N185" s="5"/>
      <c r="O185" s="5"/>
      <c r="P185" s="5"/>
      <c r="Q185" s="5"/>
      <c r="R185" s="5"/>
      <c r="S185" s="5"/>
      <c r="T185" s="5"/>
      <c r="U185" s="5"/>
    </row>
    <row r="186" spans="5:21" ht="12.75">
      <c r="E186"/>
      <c r="F186" s="63"/>
      <c r="G186"/>
      <c r="H186" s="63"/>
      <c r="I186" s="63"/>
      <c r="J186"/>
      <c r="K186" s="63"/>
      <c r="L186"/>
      <c r="M186" s="63"/>
      <c r="N186" s="63"/>
      <c r="O186"/>
      <c r="P186" s="63"/>
      <c r="Q186"/>
      <c r="R186" s="63"/>
      <c r="S186" s="63"/>
      <c r="T186"/>
      <c r="U186" s="63"/>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c r="G190"/>
      <c r="H190"/>
      <c r="I190"/>
      <c r="J190"/>
      <c r="K190"/>
      <c r="L190"/>
      <c r="M190"/>
      <c r="N190"/>
      <c r="O190"/>
      <c r="P190"/>
      <c r="Q190"/>
      <c r="R190"/>
      <c r="S190"/>
      <c r="T190"/>
      <c r="U190"/>
    </row>
    <row r="191" spans="5:21" ht="12.75">
      <c r="E191"/>
      <c r="F191" s="63"/>
      <c r="G191"/>
      <c r="H191" s="63"/>
      <c r="I191" s="63"/>
      <c r="J191"/>
      <c r="K191" s="63"/>
      <c r="L191"/>
      <c r="M191" s="63"/>
      <c r="N191" s="63"/>
      <c r="O191"/>
      <c r="P191" s="63"/>
      <c r="Q191"/>
      <c r="R191" s="63"/>
      <c r="S191" s="63"/>
      <c r="T191"/>
      <c r="U191" s="63"/>
    </row>
    <row r="192" spans="5:21" ht="12.75">
      <c r="E192" s="1"/>
      <c r="F192" s="1"/>
      <c r="G192" s="1"/>
      <c r="H192" s="1"/>
      <c r="I192" s="1"/>
      <c r="J192" s="1"/>
      <c r="K192" s="1"/>
      <c r="L192" s="1"/>
      <c r="M192" s="1"/>
      <c r="N192" s="1"/>
      <c r="O192" s="1"/>
      <c r="P192" s="1"/>
      <c r="Q192" s="1"/>
      <c r="R192" s="1"/>
      <c r="S192" s="1"/>
      <c r="T192" s="1"/>
      <c r="U192" s="1"/>
    </row>
    <row r="193" spans="5:21" ht="12.75">
      <c r="E193"/>
      <c r="F193" s="63"/>
      <c r="G193"/>
      <c r="H193" s="63"/>
      <c r="I193" s="63"/>
      <c r="J193"/>
      <c r="K193" s="63"/>
      <c r="L193"/>
      <c r="M193" s="63"/>
      <c r="N193" s="63"/>
      <c r="O193"/>
      <c r="P193" s="63"/>
      <c r="Q193"/>
      <c r="R193" s="63"/>
      <c r="S193" s="63"/>
      <c r="T193"/>
      <c r="U193" s="63"/>
    </row>
    <row r="194" spans="5:21" ht="12.75">
      <c r="E194"/>
      <c r="F194"/>
      <c r="G194"/>
      <c r="H194"/>
      <c r="I194"/>
      <c r="J194"/>
      <c r="K194"/>
      <c r="L194"/>
      <c r="M194"/>
      <c r="N194"/>
      <c r="O194"/>
      <c r="P194"/>
      <c r="Q194"/>
      <c r="R194"/>
      <c r="S194"/>
      <c r="T194"/>
      <c r="U194"/>
    </row>
    <row r="195" spans="5:21" ht="12.75">
      <c r="E195"/>
      <c r="F195"/>
      <c r="G195"/>
      <c r="H195"/>
      <c r="I195"/>
      <c r="J195"/>
      <c r="K195"/>
      <c r="L195"/>
      <c r="M195"/>
      <c r="N195"/>
      <c r="O195"/>
      <c r="P195"/>
      <c r="Q195"/>
      <c r="R195"/>
      <c r="S195"/>
      <c r="T195"/>
      <c r="U195"/>
    </row>
    <row r="196" spans="5:21" ht="12.75">
      <c r="E196" s="5"/>
      <c r="F196" s="5"/>
      <c r="G196" s="5"/>
      <c r="H196" s="5"/>
      <c r="I196" s="5"/>
      <c r="J196" s="5"/>
      <c r="K196" s="5"/>
      <c r="L196" s="5"/>
      <c r="M196" s="5"/>
      <c r="N196" s="5"/>
      <c r="O196" s="5"/>
      <c r="P196" s="5"/>
      <c r="Q196" s="5"/>
      <c r="R196" s="5"/>
      <c r="S196" s="5"/>
      <c r="T196" s="5"/>
      <c r="U196" s="5"/>
    </row>
    <row r="197" spans="5:21" ht="12.75">
      <c r="E197" s="5"/>
      <c r="F197" s="5"/>
      <c r="G197" s="5"/>
      <c r="H197" s="5"/>
      <c r="I197" s="5"/>
      <c r="J197" s="5"/>
      <c r="K197" s="5"/>
      <c r="L197" s="5"/>
      <c r="M197" s="5"/>
      <c r="N197" s="5"/>
      <c r="O197" s="5"/>
      <c r="P197" s="5"/>
      <c r="Q197" s="5"/>
      <c r="R197" s="5"/>
      <c r="S197" s="5"/>
      <c r="T197" s="5"/>
      <c r="U197" s="5"/>
    </row>
    <row r="198" spans="5:21" ht="12.75">
      <c r="E198"/>
      <c r="F198" s="63"/>
      <c r="G198"/>
      <c r="H198" s="63"/>
      <c r="I198" s="63"/>
      <c r="J198"/>
      <c r="K198" s="63"/>
      <c r="L198"/>
      <c r="M198" s="63"/>
      <c r="N198" s="63"/>
      <c r="O198"/>
      <c r="P198" s="63"/>
      <c r="Q198"/>
      <c r="R198" s="63"/>
      <c r="S198" s="63"/>
      <c r="T198"/>
      <c r="U198" s="63"/>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c r="G202"/>
      <c r="H202"/>
      <c r="I202"/>
      <c r="J202"/>
      <c r="K202"/>
      <c r="L202"/>
      <c r="M202"/>
      <c r="N202"/>
      <c r="O202"/>
      <c r="P202"/>
      <c r="Q202"/>
      <c r="R202"/>
      <c r="S202"/>
      <c r="T202"/>
      <c r="U202"/>
    </row>
    <row r="203" spans="5:21" ht="12.75">
      <c r="E203"/>
      <c r="F203" s="63"/>
      <c r="G203"/>
      <c r="H203" s="63"/>
      <c r="I203" s="63"/>
      <c r="J203"/>
      <c r="K203" s="63"/>
      <c r="L203"/>
      <c r="M203" s="63"/>
      <c r="N203" s="63"/>
      <c r="O203"/>
      <c r="P203" s="63"/>
      <c r="Q203"/>
      <c r="R203" s="63"/>
      <c r="S203" s="63"/>
      <c r="T203"/>
      <c r="U203" s="63"/>
    </row>
    <row r="204" spans="5:21" ht="12.75">
      <c r="E204" s="1"/>
      <c r="F204" s="1"/>
      <c r="G204" s="1"/>
      <c r="H204" s="1"/>
      <c r="I204" s="1"/>
      <c r="J204" s="1"/>
      <c r="K204" s="1"/>
      <c r="L204" s="1"/>
      <c r="M204" s="1"/>
      <c r="N204" s="1"/>
      <c r="O204" s="1"/>
      <c r="P204" s="1"/>
      <c r="Q204" s="1"/>
      <c r="R204" s="1"/>
      <c r="S204" s="1"/>
      <c r="T204" s="1"/>
      <c r="U204" s="1"/>
    </row>
    <row r="205" spans="5:21" ht="12.75">
      <c r="E205"/>
      <c r="F205" s="63"/>
      <c r="G205"/>
      <c r="H205" s="63"/>
      <c r="I205" s="63"/>
      <c r="J205"/>
      <c r="K205" s="63"/>
      <c r="L205"/>
      <c r="M205" s="63"/>
      <c r="N205" s="63"/>
      <c r="O205"/>
      <c r="P205" s="63"/>
      <c r="Q205"/>
      <c r="R205" s="63"/>
      <c r="S205" s="63"/>
      <c r="T205"/>
      <c r="U205" s="63"/>
    </row>
    <row r="206" spans="5:21" ht="12.75">
      <c r="E206"/>
      <c r="F206"/>
      <c r="G206"/>
      <c r="H206"/>
      <c r="I206"/>
      <c r="J206"/>
      <c r="K206"/>
      <c r="L206"/>
      <c r="M206"/>
      <c r="N206"/>
      <c r="O206"/>
      <c r="P206"/>
      <c r="Q206"/>
      <c r="R206"/>
      <c r="S206"/>
      <c r="T206"/>
      <c r="U206"/>
    </row>
    <row r="207" spans="5:21" ht="12.75">
      <c r="E207"/>
      <c r="F207"/>
      <c r="G207"/>
      <c r="H207"/>
      <c r="I207"/>
      <c r="J207"/>
      <c r="K207"/>
      <c r="L207"/>
      <c r="M207"/>
      <c r="N207"/>
      <c r="O207"/>
      <c r="P207"/>
      <c r="Q207"/>
      <c r="R207"/>
      <c r="S207"/>
      <c r="T207"/>
      <c r="U207"/>
    </row>
    <row r="208" spans="5:21" ht="12.75">
      <c r="E208" s="5"/>
      <c r="F208" s="5"/>
      <c r="G208" s="5"/>
      <c r="H208" s="5"/>
      <c r="I208" s="5"/>
      <c r="J208" s="5"/>
      <c r="K208" s="5"/>
      <c r="L208" s="5"/>
      <c r="M208" s="5"/>
      <c r="N208" s="5"/>
      <c r="O208" s="5"/>
      <c r="P208" s="5"/>
      <c r="Q208" s="5"/>
      <c r="R208" s="5"/>
      <c r="S208" s="5"/>
      <c r="T208" s="5"/>
      <c r="U208" s="5"/>
    </row>
    <row r="209" spans="5:21" ht="12.75">
      <c r="E209" s="5"/>
      <c r="F209" s="5"/>
      <c r="G209" s="5"/>
      <c r="H209" s="5"/>
      <c r="I209" s="5"/>
      <c r="J209" s="5"/>
      <c r="K209" s="5"/>
      <c r="L209" s="5"/>
      <c r="M209" s="5"/>
      <c r="N209" s="5"/>
      <c r="O209" s="5"/>
      <c r="P209" s="5"/>
      <c r="Q209" s="5"/>
      <c r="R209" s="5"/>
      <c r="S209" s="5"/>
      <c r="T209" s="5"/>
      <c r="U209" s="5"/>
    </row>
    <row r="210" spans="5:21" ht="12.75">
      <c r="E210"/>
      <c r="F210" s="63"/>
      <c r="G210"/>
      <c r="H210" s="63"/>
      <c r="I210" s="63"/>
      <c r="J210"/>
      <c r="K210" s="63"/>
      <c r="L210"/>
      <c r="M210" s="63"/>
      <c r="N210" s="63"/>
      <c r="O210"/>
      <c r="P210" s="63"/>
      <c r="Q210"/>
      <c r="R210" s="63"/>
      <c r="S210" s="63"/>
      <c r="T210"/>
      <c r="U210" s="63"/>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c r="G214"/>
      <c r="H214"/>
      <c r="I214"/>
      <c r="J214"/>
      <c r="K214"/>
      <c r="L214"/>
      <c r="M214"/>
      <c r="N214"/>
      <c r="O214"/>
      <c r="P214"/>
      <c r="Q214"/>
      <c r="R214"/>
      <c r="S214"/>
      <c r="T214"/>
      <c r="U214"/>
    </row>
    <row r="215" spans="5:21" ht="12.75">
      <c r="E215"/>
      <c r="F215" s="63"/>
      <c r="G215"/>
      <c r="H215" s="63"/>
      <c r="I215" s="63"/>
      <c r="J215"/>
      <c r="K215" s="63"/>
      <c r="L215"/>
      <c r="M215" s="63"/>
      <c r="N215" s="63"/>
      <c r="O215"/>
      <c r="P215" s="63"/>
      <c r="Q215"/>
      <c r="R215" s="63"/>
      <c r="S215" s="63"/>
      <c r="T215"/>
      <c r="U215" s="63"/>
    </row>
    <row r="216" spans="5:21" ht="12.75">
      <c r="E216" s="1"/>
      <c r="F216" s="1"/>
      <c r="G216" s="1"/>
      <c r="H216" s="1"/>
      <c r="I216" s="1"/>
      <c r="J216" s="1"/>
      <c r="K216" s="1"/>
      <c r="L216" s="1"/>
      <c r="M216" s="1"/>
      <c r="N216" s="1"/>
      <c r="O216" s="1"/>
      <c r="P216" s="1"/>
      <c r="Q216" s="1"/>
      <c r="R216" s="1"/>
      <c r="S216" s="1"/>
      <c r="T216" s="1"/>
      <c r="U216" s="1"/>
    </row>
    <row r="217" spans="5:21" ht="12.75">
      <c r="E217"/>
      <c r="F217" s="63"/>
      <c r="G217"/>
      <c r="H217" s="63"/>
      <c r="I217" s="63"/>
      <c r="J217"/>
      <c r="K217" s="63"/>
      <c r="L217"/>
      <c r="M217" s="63"/>
      <c r="N217" s="63"/>
      <c r="O217"/>
      <c r="P217" s="63"/>
      <c r="Q217"/>
      <c r="R217" s="63"/>
      <c r="S217" s="63"/>
      <c r="T217"/>
      <c r="U217" s="63"/>
    </row>
    <row r="218" spans="5:21" ht="12.75">
      <c r="E218"/>
      <c r="F218"/>
      <c r="G218"/>
      <c r="H218"/>
      <c r="I218"/>
      <c r="J218"/>
      <c r="K218"/>
      <c r="L218"/>
      <c r="M218"/>
      <c r="N218"/>
      <c r="O218"/>
      <c r="P218"/>
      <c r="Q218"/>
      <c r="R218"/>
      <c r="S218"/>
      <c r="T218"/>
      <c r="U218"/>
    </row>
    <row r="219" spans="5:21" ht="12.75">
      <c r="E219"/>
      <c r="F219"/>
      <c r="G219"/>
      <c r="H219"/>
      <c r="I219"/>
      <c r="J219"/>
      <c r="K219"/>
      <c r="L219"/>
      <c r="M219"/>
      <c r="N219"/>
      <c r="O219"/>
      <c r="P219"/>
      <c r="Q219"/>
      <c r="R219"/>
      <c r="S219"/>
      <c r="T219"/>
      <c r="U219"/>
    </row>
    <row r="220" spans="5:21" ht="12.75">
      <c r="E220" s="5"/>
      <c r="F220" s="5"/>
      <c r="G220" s="5"/>
      <c r="H220" s="5"/>
      <c r="I220" s="5"/>
      <c r="J220" s="5"/>
      <c r="K220" s="5"/>
      <c r="L220" s="5"/>
      <c r="M220" s="5"/>
      <c r="N220" s="5"/>
      <c r="O220" s="5"/>
      <c r="P220" s="5"/>
      <c r="Q220" s="5"/>
      <c r="R220" s="5"/>
      <c r="S220" s="5"/>
      <c r="T220" s="5"/>
      <c r="U220" s="5"/>
    </row>
    <row r="221" spans="5:21" ht="12.75">
      <c r="E221" s="5"/>
      <c r="F221" s="5"/>
      <c r="G221" s="5"/>
      <c r="H221" s="5"/>
      <c r="I221" s="5"/>
      <c r="J221" s="5"/>
      <c r="K221" s="5"/>
      <c r="L221" s="5"/>
      <c r="M221" s="5"/>
      <c r="N221" s="5"/>
      <c r="O221" s="5"/>
      <c r="P221" s="5"/>
      <c r="Q221" s="5"/>
      <c r="R221" s="5"/>
      <c r="S221" s="5"/>
      <c r="T221" s="5"/>
      <c r="U221" s="5"/>
    </row>
    <row r="222" spans="5:21" ht="12.75">
      <c r="E222"/>
      <c r="F222" s="63"/>
      <c r="G222"/>
      <c r="H222" s="63"/>
      <c r="I222" s="63"/>
      <c r="J222"/>
      <c r="K222" s="63"/>
      <c r="L222"/>
      <c r="M222" s="63"/>
      <c r="N222" s="63"/>
      <c r="O222"/>
      <c r="P222" s="63"/>
      <c r="Q222"/>
      <c r="R222" s="63"/>
      <c r="S222" s="63"/>
      <c r="T222"/>
      <c r="U222" s="63"/>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c r="G226"/>
      <c r="H226"/>
      <c r="I226"/>
      <c r="J226"/>
      <c r="K226"/>
      <c r="L226"/>
      <c r="M226"/>
      <c r="N226"/>
      <c r="O226"/>
      <c r="P226"/>
      <c r="Q226"/>
      <c r="R226"/>
      <c r="S226"/>
      <c r="T226"/>
      <c r="U226"/>
    </row>
    <row r="227" spans="5:21" ht="12.75">
      <c r="E227"/>
      <c r="F227" s="63"/>
      <c r="G227"/>
      <c r="H227" s="63"/>
      <c r="I227" s="63"/>
      <c r="J227"/>
      <c r="K227" s="63"/>
      <c r="L227"/>
      <c r="M227" s="63"/>
      <c r="N227" s="63"/>
      <c r="O227"/>
      <c r="P227" s="63"/>
      <c r="Q227"/>
      <c r="R227" s="63"/>
      <c r="S227" s="63"/>
      <c r="T227"/>
      <c r="U227" s="63"/>
    </row>
    <row r="228" spans="5:21" ht="12.75">
      <c r="E228" s="1"/>
      <c r="F228" s="1"/>
      <c r="G228" s="1"/>
      <c r="H228" s="1"/>
      <c r="I228" s="1"/>
      <c r="J228" s="1"/>
      <c r="K228" s="1"/>
      <c r="L228" s="1"/>
      <c r="M228" s="1"/>
      <c r="N228" s="1"/>
      <c r="O228" s="1"/>
      <c r="P228" s="1"/>
      <c r="Q228" s="1"/>
      <c r="R228" s="1"/>
      <c r="S228" s="1"/>
      <c r="T228" s="1"/>
      <c r="U228" s="1"/>
    </row>
    <row r="229" spans="5:21" ht="12.75">
      <c r="E229"/>
      <c r="F229" s="63"/>
      <c r="G229"/>
      <c r="H229" s="63"/>
      <c r="I229" s="63"/>
      <c r="J229"/>
      <c r="K229" s="63"/>
      <c r="L229"/>
      <c r="M229" s="63"/>
      <c r="N229" s="63"/>
      <c r="O229"/>
      <c r="P229" s="63"/>
      <c r="Q229"/>
      <c r="R229" s="63"/>
      <c r="S229" s="63"/>
      <c r="T229"/>
      <c r="U229" s="63"/>
    </row>
    <row r="230" spans="5:21" ht="12.75">
      <c r="E230"/>
      <c r="F230"/>
      <c r="G230"/>
      <c r="H230"/>
      <c r="I230"/>
      <c r="J230"/>
      <c r="K230"/>
      <c r="L230"/>
      <c r="M230"/>
      <c r="N230"/>
      <c r="O230"/>
      <c r="P230"/>
      <c r="Q230"/>
      <c r="R230"/>
      <c r="S230"/>
      <c r="T230"/>
      <c r="U230"/>
    </row>
    <row r="231" spans="5:21" ht="12.75">
      <c r="E231"/>
      <c r="F231"/>
      <c r="G231"/>
      <c r="H231"/>
      <c r="I231"/>
      <c r="J231"/>
      <c r="K231"/>
      <c r="L231"/>
      <c r="M231"/>
      <c r="N231"/>
      <c r="O231"/>
      <c r="P231"/>
      <c r="Q231"/>
      <c r="R231"/>
      <c r="S231"/>
      <c r="T231"/>
      <c r="U231"/>
    </row>
    <row r="232" spans="5:21" ht="12.75">
      <c r="E232" s="5"/>
      <c r="F232" s="5"/>
      <c r="G232" s="5"/>
      <c r="H232" s="5"/>
      <c r="I232" s="5"/>
      <c r="J232" s="5"/>
      <c r="K232" s="5"/>
      <c r="L232" s="5"/>
      <c r="M232" s="5"/>
      <c r="N232" s="5"/>
      <c r="O232" s="5"/>
      <c r="P232" s="5"/>
      <c r="Q232" s="5"/>
      <c r="R232" s="5"/>
      <c r="S232" s="5"/>
      <c r="T232" s="5"/>
      <c r="U232" s="5"/>
    </row>
    <row r="233" spans="5:21" ht="12.75">
      <c r="E233" s="5"/>
      <c r="F233" s="5"/>
      <c r="G233" s="5"/>
      <c r="H233" s="5"/>
      <c r="I233" s="5"/>
      <c r="J233" s="5"/>
      <c r="K233" s="5"/>
      <c r="L233" s="5"/>
      <c r="M233" s="5"/>
      <c r="N233" s="5"/>
      <c r="O233" s="5"/>
      <c r="P233" s="5"/>
      <c r="Q233" s="5"/>
      <c r="R233" s="5"/>
      <c r="S233" s="5"/>
      <c r="T233" s="5"/>
      <c r="U233" s="5"/>
    </row>
    <row r="234" spans="5:21" ht="12.75">
      <c r="E234"/>
      <c r="F234" s="63"/>
      <c r="G234"/>
      <c r="H234" s="63"/>
      <c r="I234" s="63"/>
      <c r="J234"/>
      <c r="K234" s="63"/>
      <c r="L234"/>
      <c r="M234" s="63"/>
      <c r="N234" s="63"/>
      <c r="O234"/>
      <c r="P234" s="63"/>
      <c r="Q234"/>
      <c r="R234" s="63"/>
      <c r="S234" s="63"/>
      <c r="T234"/>
      <c r="U234" s="63"/>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c r="G238"/>
      <c r="H238"/>
      <c r="I238"/>
      <c r="J238"/>
      <c r="K238"/>
      <c r="L238"/>
      <c r="M238"/>
      <c r="N238"/>
      <c r="O238"/>
      <c r="P238"/>
      <c r="Q238"/>
      <c r="R238"/>
      <c r="S238"/>
      <c r="T238"/>
      <c r="U238"/>
    </row>
    <row r="239" spans="5:21" ht="12.75">
      <c r="E239"/>
      <c r="F239" s="63"/>
      <c r="G239"/>
      <c r="H239" s="63"/>
      <c r="I239" s="63"/>
      <c r="J239"/>
      <c r="K239" s="63"/>
      <c r="L239"/>
      <c r="M239" s="63"/>
      <c r="N239" s="63"/>
      <c r="O239"/>
      <c r="P239" s="63"/>
      <c r="Q239"/>
      <c r="R239" s="63"/>
      <c r="S239" s="63"/>
      <c r="T239"/>
      <c r="U239" s="63"/>
    </row>
    <row r="240" spans="5:21" ht="12.75">
      <c r="E240" s="1"/>
      <c r="F240" s="1"/>
      <c r="G240" s="1"/>
      <c r="H240" s="1"/>
      <c r="I240" s="1"/>
      <c r="J240" s="1"/>
      <c r="K240" s="1"/>
      <c r="L240" s="1"/>
      <c r="M240" s="1"/>
      <c r="N240" s="1"/>
      <c r="O240" s="1"/>
      <c r="P240" s="1"/>
      <c r="Q240" s="1"/>
      <c r="R240" s="1"/>
      <c r="S240" s="1"/>
      <c r="T240" s="1"/>
      <c r="U240" s="1"/>
    </row>
    <row r="241" spans="5:21" ht="12.75">
      <c r="E241"/>
      <c r="F241" s="63"/>
      <c r="G241"/>
      <c r="H241" s="63"/>
      <c r="I241" s="63"/>
      <c r="J241"/>
      <c r="K241" s="63"/>
      <c r="L241"/>
      <c r="M241" s="63"/>
      <c r="N241" s="63"/>
      <c r="O241"/>
      <c r="P241" s="63"/>
      <c r="Q241"/>
      <c r="R241" s="63"/>
      <c r="S241" s="63"/>
      <c r="T241"/>
      <c r="U241" s="63"/>
    </row>
    <row r="242" spans="5:21" ht="12.75">
      <c r="E242"/>
      <c r="F242"/>
      <c r="G242"/>
      <c r="H242"/>
      <c r="I242"/>
      <c r="J242"/>
      <c r="K242"/>
      <c r="L242"/>
      <c r="M242"/>
      <c r="N242"/>
      <c r="O242"/>
      <c r="P242"/>
      <c r="Q242"/>
      <c r="R242"/>
      <c r="S242"/>
      <c r="T242"/>
      <c r="U242"/>
    </row>
    <row r="243" spans="5:21" ht="12.75">
      <c r="E243"/>
      <c r="F243"/>
      <c r="G243"/>
      <c r="H243"/>
      <c r="I243"/>
      <c r="J243"/>
      <c r="K243"/>
      <c r="L243"/>
      <c r="M243"/>
      <c r="N243"/>
      <c r="O243"/>
      <c r="P243"/>
      <c r="Q243"/>
      <c r="R243"/>
      <c r="S243"/>
      <c r="T243"/>
      <c r="U243"/>
    </row>
    <row r="244" spans="5:21" ht="12.75">
      <c r="E244" s="5"/>
      <c r="F244" s="5"/>
      <c r="G244" s="5"/>
      <c r="H244" s="5"/>
      <c r="I244" s="5"/>
      <c r="J244" s="5"/>
      <c r="K244" s="5"/>
      <c r="L244" s="5"/>
      <c r="M244" s="5"/>
      <c r="N244" s="5"/>
      <c r="O244" s="5"/>
      <c r="P244" s="5"/>
      <c r="Q244" s="5"/>
      <c r="R244" s="5"/>
      <c r="S244" s="5"/>
      <c r="T244" s="5"/>
      <c r="U244" s="5"/>
    </row>
    <row r="245" spans="5:21" ht="12.75">
      <c r="E245" s="5"/>
      <c r="F245" s="5"/>
      <c r="G245" s="5"/>
      <c r="H245" s="5"/>
      <c r="I245" s="5"/>
      <c r="J245" s="5"/>
      <c r="K245" s="5"/>
      <c r="L245" s="5"/>
      <c r="M245" s="5"/>
      <c r="N245" s="5"/>
      <c r="O245" s="5"/>
      <c r="P245" s="5"/>
      <c r="Q245" s="5"/>
      <c r="R245" s="5"/>
      <c r="S245" s="5"/>
      <c r="T245" s="5"/>
      <c r="U245" s="5"/>
    </row>
    <row r="246" spans="5:21" ht="12.75">
      <c r="E246"/>
      <c r="F246" s="63"/>
      <c r="G246"/>
      <c r="H246" s="63"/>
      <c r="I246" s="63"/>
      <c r="J246"/>
      <c r="K246" s="63"/>
      <c r="L246"/>
      <c r="M246" s="63"/>
      <c r="N246" s="63"/>
      <c r="O246"/>
      <c r="P246" s="63"/>
      <c r="Q246"/>
      <c r="R246" s="63"/>
      <c r="S246" s="63"/>
      <c r="T246"/>
      <c r="U246" s="63"/>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c r="G250"/>
      <c r="H250"/>
      <c r="I250"/>
      <c r="J250"/>
      <c r="K250"/>
      <c r="L250"/>
      <c r="M250"/>
      <c r="N250"/>
      <c r="O250"/>
      <c r="P250"/>
      <c r="Q250"/>
      <c r="R250"/>
      <c r="S250"/>
      <c r="T250"/>
      <c r="U250"/>
    </row>
    <row r="251" spans="5:21" ht="12.75">
      <c r="E251"/>
      <c r="F251" s="63"/>
      <c r="G251"/>
      <c r="H251" s="63"/>
      <c r="I251" s="63"/>
      <c r="J251"/>
      <c r="K251" s="63"/>
      <c r="L251"/>
      <c r="M251" s="63"/>
      <c r="N251" s="63"/>
      <c r="O251"/>
      <c r="P251" s="63"/>
      <c r="Q251"/>
      <c r="R251" s="63"/>
      <c r="S251" s="63"/>
      <c r="T251"/>
      <c r="U251" s="63"/>
    </row>
    <row r="252" spans="5:21" ht="12.75">
      <c r="E252" s="1"/>
      <c r="F252" s="1"/>
      <c r="G252" s="1"/>
      <c r="H252" s="1"/>
      <c r="I252" s="1"/>
      <c r="J252" s="1"/>
      <c r="K252" s="1"/>
      <c r="L252" s="1"/>
      <c r="M252" s="1"/>
      <c r="N252" s="1"/>
      <c r="O252" s="1"/>
      <c r="P252" s="1"/>
      <c r="Q252" s="1"/>
      <c r="R252" s="1"/>
      <c r="S252" s="1"/>
      <c r="T252" s="1"/>
      <c r="U252" s="1"/>
    </row>
    <row r="253" spans="5:21" ht="12.75">
      <c r="E253"/>
      <c r="F253" s="63"/>
      <c r="G253"/>
      <c r="H253" s="63"/>
      <c r="I253" s="63"/>
      <c r="J253"/>
      <c r="K253" s="63"/>
      <c r="L253"/>
      <c r="M253" s="63"/>
      <c r="N253" s="63"/>
      <c r="O253"/>
      <c r="P253" s="63"/>
      <c r="Q253"/>
      <c r="R253" s="63"/>
      <c r="S253" s="63"/>
      <c r="T253"/>
      <c r="U253" s="63"/>
    </row>
    <row r="254" spans="5:21" ht="12.75">
      <c r="E254"/>
      <c r="F254"/>
      <c r="G254"/>
      <c r="H254"/>
      <c r="I254"/>
      <c r="J254"/>
      <c r="K254"/>
      <c r="L254"/>
      <c r="M254"/>
      <c r="N254"/>
      <c r="O254"/>
      <c r="P254"/>
      <c r="Q254"/>
      <c r="R254"/>
      <c r="S254"/>
      <c r="T254"/>
      <c r="U254"/>
    </row>
    <row r="255" spans="5:21" ht="12.75">
      <c r="E255"/>
      <c r="F255"/>
      <c r="G255"/>
      <c r="H255"/>
      <c r="I255"/>
      <c r="J255"/>
      <c r="K255"/>
      <c r="L255"/>
      <c r="M255"/>
      <c r="N255"/>
      <c r="O255"/>
      <c r="P255"/>
      <c r="Q255"/>
      <c r="R255"/>
      <c r="S255"/>
      <c r="T255"/>
      <c r="U255"/>
    </row>
    <row r="256" spans="5:21" ht="12.75">
      <c r="E256" s="5"/>
      <c r="F256" s="5"/>
      <c r="G256" s="5"/>
      <c r="H256" s="5"/>
      <c r="I256" s="5"/>
      <c r="J256" s="5"/>
      <c r="K256" s="5"/>
      <c r="L256" s="5"/>
      <c r="M256" s="5"/>
      <c r="N256" s="5"/>
      <c r="O256" s="5"/>
      <c r="P256" s="5"/>
      <c r="Q256" s="5"/>
      <c r="R256" s="5"/>
      <c r="S256" s="5"/>
      <c r="T256" s="5"/>
      <c r="U256" s="5"/>
    </row>
    <row r="257" spans="5:21" ht="12.75">
      <c r="E257" s="5"/>
      <c r="F257" s="5"/>
      <c r="G257" s="5"/>
      <c r="H257" s="5"/>
      <c r="I257" s="5"/>
      <c r="J257" s="5"/>
      <c r="K257" s="5"/>
      <c r="L257" s="5"/>
      <c r="M257" s="5"/>
      <c r="N257" s="5"/>
      <c r="O257" s="5"/>
      <c r="P257" s="5"/>
      <c r="Q257" s="5"/>
      <c r="R257" s="5"/>
      <c r="S257" s="5"/>
      <c r="T257" s="5"/>
      <c r="U257" s="5"/>
    </row>
    <row r="258" spans="5:21" ht="12.75">
      <c r="E258"/>
      <c r="F258" s="63"/>
      <c r="G258"/>
      <c r="H258" s="63"/>
      <c r="I258" s="63"/>
      <c r="J258"/>
      <c r="K258" s="63"/>
      <c r="L258"/>
      <c r="M258" s="63"/>
      <c r="N258" s="63"/>
      <c r="O258"/>
      <c r="P258" s="63"/>
      <c r="Q258"/>
      <c r="R258" s="63"/>
      <c r="S258" s="63"/>
      <c r="T258"/>
      <c r="U258" s="63"/>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c r="G262"/>
      <c r="H262"/>
      <c r="I262"/>
      <c r="J262"/>
      <c r="K262"/>
      <c r="L262"/>
      <c r="M262"/>
      <c r="N262"/>
      <c r="O262"/>
      <c r="P262"/>
      <c r="Q262"/>
      <c r="R262"/>
      <c r="S262"/>
      <c r="T262"/>
      <c r="U262"/>
    </row>
    <row r="263" spans="5:21" ht="12.75">
      <c r="E263"/>
      <c r="F263" s="63"/>
      <c r="G263"/>
      <c r="H263" s="63"/>
      <c r="I263" s="63"/>
      <c r="J263"/>
      <c r="K263" s="63"/>
      <c r="L263"/>
      <c r="M263" s="63"/>
      <c r="N263" s="63"/>
      <c r="O263"/>
      <c r="P263" s="63"/>
      <c r="Q263"/>
      <c r="R263" s="63"/>
      <c r="S263" s="63"/>
      <c r="T263"/>
      <c r="U263" s="63"/>
    </row>
    <row r="264" spans="5:21" ht="12.75">
      <c r="E264" s="1"/>
      <c r="F264" s="1"/>
      <c r="G264" s="1"/>
      <c r="H264" s="1"/>
      <c r="I264" s="1"/>
      <c r="J264" s="1"/>
      <c r="K264" s="1"/>
      <c r="L264" s="1"/>
      <c r="M264" s="1"/>
      <c r="N264" s="1"/>
      <c r="O264" s="1"/>
      <c r="P264" s="1"/>
      <c r="Q264" s="1"/>
      <c r="R264" s="1"/>
      <c r="S264" s="1"/>
      <c r="T264" s="1"/>
      <c r="U264" s="1"/>
    </row>
    <row r="265" spans="5:21" ht="12.75">
      <c r="E265"/>
      <c r="F265" s="63"/>
      <c r="G265"/>
      <c r="H265" s="63"/>
      <c r="I265" s="63"/>
      <c r="J265"/>
      <c r="K265" s="63"/>
      <c r="L265"/>
      <c r="M265" s="63"/>
      <c r="N265" s="63"/>
      <c r="O265"/>
      <c r="P265" s="63"/>
      <c r="Q265"/>
      <c r="R265" s="63"/>
      <c r="S265" s="63"/>
      <c r="T265"/>
      <c r="U265" s="63"/>
    </row>
    <row r="266" spans="5:21" ht="12.75">
      <c r="E266"/>
      <c r="F266"/>
      <c r="G266"/>
      <c r="H266"/>
      <c r="I266"/>
      <c r="J266"/>
      <c r="K266"/>
      <c r="L266"/>
      <c r="M266"/>
      <c r="N266"/>
      <c r="O266"/>
      <c r="P266"/>
      <c r="Q266"/>
      <c r="R266"/>
      <c r="S266"/>
      <c r="T266"/>
      <c r="U266"/>
    </row>
    <row r="267" spans="5:21" ht="12.75">
      <c r="E267"/>
      <c r="F267"/>
      <c r="G267"/>
      <c r="H267"/>
      <c r="I267"/>
      <c r="J267"/>
      <c r="K267"/>
      <c r="L267"/>
      <c r="M267"/>
      <c r="N267"/>
      <c r="O267"/>
      <c r="P267"/>
      <c r="Q267"/>
      <c r="R267"/>
      <c r="S267"/>
      <c r="T267"/>
      <c r="U267"/>
    </row>
    <row r="268" spans="5:21" ht="12.75">
      <c r="E268" s="5"/>
      <c r="F268" s="5"/>
      <c r="G268" s="5"/>
      <c r="H268" s="5"/>
      <c r="I268" s="5"/>
      <c r="J268" s="5"/>
      <c r="K268" s="5"/>
      <c r="L268" s="5"/>
      <c r="M268" s="5"/>
      <c r="N268" s="5"/>
      <c r="O268" s="5"/>
      <c r="P268" s="5"/>
      <c r="Q268" s="5"/>
      <c r="R268" s="5"/>
      <c r="S268" s="5"/>
      <c r="T268" s="5"/>
      <c r="U268" s="5"/>
    </row>
    <row r="269" spans="5:21" ht="12.75">
      <c r="E269" s="5"/>
      <c r="F269" s="5"/>
      <c r="G269" s="5"/>
      <c r="H269" s="5"/>
      <c r="I269" s="5"/>
      <c r="J269" s="5"/>
      <c r="K269" s="5"/>
      <c r="L269" s="5"/>
      <c r="M269" s="5"/>
      <c r="N269" s="5"/>
      <c r="O269" s="5"/>
      <c r="P269" s="5"/>
      <c r="Q269" s="5"/>
      <c r="R269" s="5"/>
      <c r="S269" s="5"/>
      <c r="T269" s="5"/>
      <c r="U269" s="5"/>
    </row>
    <row r="270" spans="5:21" ht="12.75">
      <c r="E270"/>
      <c r="F270" s="63"/>
      <c r="G270"/>
      <c r="H270" s="63"/>
      <c r="I270" s="63"/>
      <c r="J270"/>
      <c r="K270" s="63"/>
      <c r="L270"/>
      <c r="M270" s="63"/>
      <c r="N270" s="63"/>
      <c r="O270"/>
      <c r="P270" s="63"/>
      <c r="Q270"/>
      <c r="R270" s="63"/>
      <c r="S270" s="63"/>
      <c r="T270"/>
      <c r="U270" s="63"/>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c r="G274"/>
      <c r="H274"/>
      <c r="I274"/>
      <c r="J274"/>
      <c r="K274"/>
      <c r="L274"/>
      <c r="M274"/>
      <c r="N274"/>
      <c r="O274"/>
      <c r="P274"/>
      <c r="Q274"/>
      <c r="R274"/>
      <c r="S274"/>
      <c r="T274"/>
      <c r="U274"/>
    </row>
    <row r="275" spans="5:21" ht="12.75">
      <c r="E275"/>
      <c r="F275" s="63"/>
      <c r="G275"/>
      <c r="H275" s="63"/>
      <c r="I275" s="63"/>
      <c r="J275"/>
      <c r="K275" s="63"/>
      <c r="L275"/>
      <c r="M275" s="63"/>
      <c r="N275" s="63"/>
      <c r="O275"/>
      <c r="P275" s="63"/>
      <c r="Q275"/>
      <c r="R275" s="63"/>
      <c r="S275" s="63"/>
      <c r="T275"/>
      <c r="U275" s="63"/>
    </row>
    <row r="276" spans="5:21" ht="12.75">
      <c r="E276" s="1"/>
      <c r="F276" s="1"/>
      <c r="G276" s="1"/>
      <c r="H276" s="1"/>
      <c r="I276" s="1"/>
      <c r="J276" s="1"/>
      <c r="K276" s="1"/>
      <c r="L276" s="1"/>
      <c r="M276" s="1"/>
      <c r="N276" s="1"/>
      <c r="O276" s="1"/>
      <c r="P276" s="1"/>
      <c r="Q276" s="1"/>
      <c r="R276" s="1"/>
      <c r="S276" s="1"/>
      <c r="T276" s="1"/>
      <c r="U276" s="1"/>
    </row>
    <row r="277" spans="5:21" ht="12.75">
      <c r="E277"/>
      <c r="F277" s="63"/>
      <c r="G277"/>
      <c r="H277" s="63"/>
      <c r="I277" s="63"/>
      <c r="J277"/>
      <c r="K277" s="63"/>
      <c r="L277"/>
      <c r="M277" s="63"/>
      <c r="N277" s="63"/>
      <c r="O277"/>
      <c r="P277" s="63"/>
      <c r="Q277"/>
      <c r="R277" s="63"/>
      <c r="S277" s="63"/>
      <c r="T277"/>
      <c r="U277" s="63"/>
    </row>
    <row r="278" spans="5:21" ht="12.75">
      <c r="E278"/>
      <c r="F278"/>
      <c r="G278"/>
      <c r="H278"/>
      <c r="I278"/>
      <c r="J278"/>
      <c r="K278"/>
      <c r="L278"/>
      <c r="M278"/>
      <c r="N278"/>
      <c r="O278"/>
      <c r="P278"/>
      <c r="Q278"/>
      <c r="R278"/>
      <c r="S278"/>
      <c r="T278"/>
      <c r="U278"/>
    </row>
    <row r="279" spans="5:21" ht="12.75">
      <c r="E279"/>
      <c r="F279"/>
      <c r="G279"/>
      <c r="H279"/>
      <c r="I279"/>
      <c r="J279"/>
      <c r="K279"/>
      <c r="L279"/>
      <c r="M279"/>
      <c r="N279"/>
      <c r="O279"/>
      <c r="P279"/>
      <c r="Q279"/>
      <c r="R279"/>
      <c r="S279"/>
      <c r="T279"/>
      <c r="U279"/>
    </row>
    <row r="280" spans="5:21" ht="12.75">
      <c r="E280" s="5"/>
      <c r="F280" s="5"/>
      <c r="G280" s="5"/>
      <c r="H280" s="5"/>
      <c r="I280" s="5"/>
      <c r="J280" s="5"/>
      <c r="K280" s="5"/>
      <c r="L280" s="5"/>
      <c r="M280" s="5"/>
      <c r="N280" s="5"/>
      <c r="O280" s="5"/>
      <c r="P280" s="5"/>
      <c r="Q280" s="5"/>
      <c r="R280" s="5"/>
      <c r="S280" s="5"/>
      <c r="T280" s="5"/>
      <c r="U280" s="5"/>
    </row>
    <row r="281" spans="5:21" ht="12.75">
      <c r="E281" s="5"/>
      <c r="F281" s="5"/>
      <c r="G281" s="5"/>
      <c r="H281" s="5"/>
      <c r="I281" s="5"/>
      <c r="J281" s="5"/>
      <c r="K281" s="5"/>
      <c r="L281" s="5"/>
      <c r="M281" s="5"/>
      <c r="N281" s="5"/>
      <c r="O281" s="5"/>
      <c r="P281" s="5"/>
      <c r="Q281" s="5"/>
      <c r="R281" s="5"/>
      <c r="S281" s="5"/>
      <c r="T281" s="5"/>
      <c r="U281" s="5"/>
    </row>
    <row r="282" spans="5:21" ht="12.75">
      <c r="E282"/>
      <c r="F282" s="63"/>
      <c r="G282"/>
      <c r="H282" s="63"/>
      <c r="I282" s="63"/>
      <c r="J282"/>
      <c r="K282" s="63"/>
      <c r="L282"/>
      <c r="M282" s="63"/>
      <c r="N282" s="63"/>
      <c r="O282"/>
      <c r="P282" s="63"/>
      <c r="Q282"/>
      <c r="R282" s="63"/>
      <c r="S282" s="63"/>
      <c r="T282"/>
      <c r="U282" s="63"/>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c r="G286"/>
      <c r="H286"/>
      <c r="I286"/>
      <c r="J286"/>
      <c r="K286"/>
      <c r="L286"/>
      <c r="M286"/>
      <c r="N286"/>
      <c r="O286"/>
      <c r="P286"/>
      <c r="Q286"/>
      <c r="R286"/>
      <c r="S286"/>
      <c r="T286"/>
      <c r="U286"/>
    </row>
    <row r="287" spans="5:21" ht="12.75">
      <c r="E287"/>
      <c r="F287" s="63"/>
      <c r="G287"/>
      <c r="H287" s="63"/>
      <c r="I287" s="63"/>
      <c r="J287"/>
      <c r="K287" s="63"/>
      <c r="L287"/>
      <c r="M287" s="63"/>
      <c r="N287" s="63"/>
      <c r="O287"/>
      <c r="P287" s="63"/>
      <c r="Q287"/>
      <c r="R287" s="63"/>
      <c r="S287" s="63"/>
      <c r="T287"/>
      <c r="U287" s="63"/>
    </row>
    <row r="288" spans="5:21" ht="12.75">
      <c r="E288" s="1"/>
      <c r="F288" s="1"/>
      <c r="G288" s="1"/>
      <c r="H288" s="1"/>
      <c r="I288" s="1"/>
      <c r="J288" s="1"/>
      <c r="K288" s="1"/>
      <c r="L288" s="1"/>
      <c r="M288" s="1"/>
      <c r="N288" s="1"/>
      <c r="O288" s="1"/>
      <c r="P288" s="1"/>
      <c r="Q288" s="1"/>
      <c r="R288" s="1"/>
      <c r="S288" s="1"/>
      <c r="T288" s="1"/>
      <c r="U288" s="1"/>
    </row>
    <row r="289" spans="5:21" ht="12.75">
      <c r="E289"/>
      <c r="F289" s="63"/>
      <c r="G289"/>
      <c r="H289" s="63"/>
      <c r="I289" s="63"/>
      <c r="J289"/>
      <c r="K289" s="63"/>
      <c r="L289"/>
      <c r="M289" s="63"/>
      <c r="N289" s="63"/>
      <c r="O289"/>
      <c r="P289" s="63"/>
      <c r="Q289"/>
      <c r="R289" s="63"/>
      <c r="S289" s="63"/>
      <c r="T289"/>
      <c r="U289" s="63"/>
    </row>
    <row r="290" spans="5:21" ht="12.75">
      <c r="E290"/>
      <c r="F290"/>
      <c r="G290"/>
      <c r="H290"/>
      <c r="I290"/>
      <c r="J290"/>
      <c r="K290"/>
      <c r="L290"/>
      <c r="M290"/>
      <c r="N290"/>
      <c r="O290"/>
      <c r="P290"/>
      <c r="Q290"/>
      <c r="R290"/>
      <c r="S290"/>
      <c r="T290"/>
      <c r="U290"/>
    </row>
    <row r="291" spans="5:21" ht="12.75">
      <c r="E291"/>
      <c r="F291"/>
      <c r="G291"/>
      <c r="H291"/>
      <c r="I291"/>
      <c r="J291"/>
      <c r="K291"/>
      <c r="L291"/>
      <c r="M291"/>
      <c r="N291"/>
      <c r="O291"/>
      <c r="P291"/>
      <c r="Q291"/>
      <c r="R291"/>
      <c r="S291"/>
      <c r="T291"/>
      <c r="U291"/>
    </row>
    <row r="292" spans="5:21" ht="12.75">
      <c r="E292" s="5"/>
      <c r="F292" s="5"/>
      <c r="G292" s="5"/>
      <c r="H292" s="5"/>
      <c r="I292" s="5"/>
      <c r="J292" s="5"/>
      <c r="K292" s="5"/>
      <c r="L292" s="5"/>
      <c r="M292" s="5"/>
      <c r="N292" s="5"/>
      <c r="O292" s="5"/>
      <c r="P292" s="5"/>
      <c r="Q292" s="5"/>
      <c r="R292" s="5"/>
      <c r="S292" s="5"/>
      <c r="T292" s="5"/>
      <c r="U292" s="5"/>
    </row>
    <row r="293" spans="5:21" ht="12.75">
      <c r="E293" s="5"/>
      <c r="F293" s="5"/>
      <c r="G293" s="5"/>
      <c r="H293" s="5"/>
      <c r="I293" s="5"/>
      <c r="J293" s="5"/>
      <c r="K293" s="5"/>
      <c r="L293" s="5"/>
      <c r="M293" s="5"/>
      <c r="N293" s="5"/>
      <c r="O293" s="5"/>
      <c r="P293" s="5"/>
      <c r="Q293" s="5"/>
      <c r="R293" s="5"/>
      <c r="S293" s="5"/>
      <c r="T293" s="5"/>
      <c r="U293" s="5"/>
    </row>
    <row r="294" spans="5:21" ht="12.75">
      <c r="E294"/>
      <c r="F294" s="63"/>
      <c r="G294"/>
      <c r="H294" s="63"/>
      <c r="I294" s="63"/>
      <c r="J294"/>
      <c r="K294" s="63"/>
      <c r="L294"/>
      <c r="M294" s="63"/>
      <c r="N294" s="63"/>
      <c r="O294"/>
      <c r="P294" s="63"/>
      <c r="Q294"/>
      <c r="R294" s="63"/>
      <c r="S294" s="63"/>
      <c r="T294"/>
      <c r="U294" s="63"/>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c r="G298"/>
      <c r="H298"/>
      <c r="I298"/>
      <c r="J298"/>
      <c r="K298"/>
      <c r="L298"/>
      <c r="M298"/>
      <c r="N298"/>
      <c r="O298"/>
      <c r="P298"/>
      <c r="Q298"/>
      <c r="R298"/>
      <c r="S298"/>
      <c r="T298"/>
      <c r="U298"/>
    </row>
    <row r="299" spans="5:21" ht="12.75">
      <c r="E299"/>
      <c r="F299" s="63"/>
      <c r="G299"/>
      <c r="H299" s="63"/>
      <c r="I299" s="63"/>
      <c r="J299"/>
      <c r="K299" s="63"/>
      <c r="L299"/>
      <c r="M299" s="63"/>
      <c r="N299" s="63"/>
      <c r="O299"/>
      <c r="P299" s="63"/>
      <c r="Q299"/>
      <c r="R299" s="63"/>
      <c r="S299" s="63"/>
      <c r="T299"/>
      <c r="U299" s="63"/>
    </row>
    <row r="300" spans="5:21" ht="12.75">
      <c r="E300" s="1"/>
      <c r="F300" s="1"/>
      <c r="G300" s="1"/>
      <c r="H300" s="1"/>
      <c r="I300" s="1"/>
      <c r="J300" s="1"/>
      <c r="K300" s="1"/>
      <c r="L300" s="1"/>
      <c r="M300" s="1"/>
      <c r="N300" s="1"/>
      <c r="O300" s="1"/>
      <c r="P300" s="1"/>
      <c r="Q300" s="1"/>
      <c r="R300" s="1"/>
      <c r="S300" s="1"/>
      <c r="T300" s="1"/>
      <c r="U300" s="1"/>
    </row>
    <row r="301" spans="5:21" ht="12.75">
      <c r="E301"/>
      <c r="F301" s="63"/>
      <c r="G301"/>
      <c r="H301" s="63"/>
      <c r="I301" s="63"/>
      <c r="J301"/>
      <c r="K301" s="63"/>
      <c r="L301"/>
      <c r="M301" s="63"/>
      <c r="N301" s="63"/>
      <c r="O301"/>
      <c r="P301" s="63"/>
      <c r="Q301"/>
      <c r="R301" s="63"/>
      <c r="S301" s="63"/>
      <c r="T301"/>
      <c r="U301" s="63"/>
    </row>
    <row r="302" spans="5:21" ht="12.75">
      <c r="E302"/>
      <c r="F302"/>
      <c r="G302"/>
      <c r="H302"/>
      <c r="I302"/>
      <c r="J302"/>
      <c r="K302"/>
      <c r="L302"/>
      <c r="M302"/>
      <c r="N302"/>
      <c r="O302"/>
      <c r="P302"/>
      <c r="Q302"/>
      <c r="R302"/>
      <c r="S302"/>
      <c r="T302"/>
      <c r="U302"/>
    </row>
    <row r="303" spans="5:21" ht="12.75">
      <c r="E303"/>
      <c r="F303"/>
      <c r="G303"/>
      <c r="H303"/>
      <c r="I303"/>
      <c r="J303"/>
      <c r="K303"/>
      <c r="L303"/>
      <c r="M303"/>
      <c r="N303"/>
      <c r="O303"/>
      <c r="P303"/>
      <c r="Q303"/>
      <c r="R303"/>
      <c r="S303"/>
      <c r="T303"/>
      <c r="U303"/>
    </row>
    <row r="304" spans="5:21" ht="12.75">
      <c r="E304" s="5"/>
      <c r="F304" s="5"/>
      <c r="G304" s="5"/>
      <c r="H304" s="5"/>
      <c r="I304" s="5"/>
      <c r="J304" s="5"/>
      <c r="K304" s="5"/>
      <c r="L304" s="5"/>
      <c r="M304" s="5"/>
      <c r="N304" s="5"/>
      <c r="O304" s="5"/>
      <c r="P304" s="5"/>
      <c r="Q304" s="5"/>
      <c r="R304" s="5"/>
      <c r="S304" s="5"/>
      <c r="T304" s="5"/>
      <c r="U304" s="5"/>
    </row>
    <row r="305" spans="5:21" ht="12.75">
      <c r="E305" s="5"/>
      <c r="F305" s="5"/>
      <c r="G305" s="5"/>
      <c r="H305" s="5"/>
      <c r="I305" s="5"/>
      <c r="J305" s="5"/>
      <c r="K305" s="5"/>
      <c r="L305" s="5"/>
      <c r="M305" s="5"/>
      <c r="N305" s="5"/>
      <c r="O305" s="5"/>
      <c r="P305" s="5"/>
      <c r="Q305" s="5"/>
      <c r="R305" s="5"/>
      <c r="S305" s="5"/>
      <c r="T305" s="5"/>
      <c r="U305" s="5"/>
    </row>
    <row r="306" spans="5:21" ht="12.75">
      <c r="E306"/>
      <c r="F306" s="63"/>
      <c r="G306"/>
      <c r="H306" s="63"/>
      <c r="I306" s="63"/>
      <c r="J306"/>
      <c r="K306" s="63"/>
      <c r="L306"/>
      <c r="M306" s="63"/>
      <c r="N306" s="63"/>
      <c r="O306"/>
      <c r="P306" s="63"/>
      <c r="Q306"/>
      <c r="R306" s="63"/>
      <c r="S306" s="63"/>
      <c r="T306"/>
      <c r="U306" s="63"/>
    </row>
    <row r="307" spans="5:21" ht="12.75">
      <c r="E307"/>
      <c r="F307"/>
      <c r="G307"/>
      <c r="H307"/>
      <c r="I307"/>
      <c r="J307"/>
      <c r="K307"/>
      <c r="L307"/>
      <c r="M307"/>
      <c r="N307"/>
      <c r="O307"/>
      <c r="P307"/>
      <c r="Q307"/>
      <c r="R307"/>
      <c r="S307"/>
      <c r="T307"/>
      <c r="U307"/>
    </row>
  </sheetData>
  <sheetProtection/>
  <mergeCells count="23">
    <mergeCell ref="A2:D2"/>
    <mergeCell ref="A1:D1"/>
    <mergeCell ref="A7:A9"/>
    <mergeCell ref="A10:A16"/>
    <mergeCell ref="A4:D4"/>
    <mergeCell ref="A3:D3"/>
    <mergeCell ref="A93:A99"/>
    <mergeCell ref="A17:A23"/>
    <mergeCell ref="A24:A30"/>
    <mergeCell ref="A31:A37"/>
    <mergeCell ref="A38:A44"/>
    <mergeCell ref="A45:A51"/>
    <mergeCell ref="A52:A58"/>
    <mergeCell ref="A100:A102"/>
    <mergeCell ref="A65:A71"/>
    <mergeCell ref="A72:A78"/>
    <mergeCell ref="A103:A109"/>
    <mergeCell ref="A59:D59"/>
    <mergeCell ref="A60:D60"/>
    <mergeCell ref="A61:D61"/>
    <mergeCell ref="A62:D62"/>
    <mergeCell ref="A79:A85"/>
    <mergeCell ref="A86:A92"/>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58"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294"/>
  <sheetViews>
    <sheetView zoomScale="87" zoomScaleNormal="87" zoomScalePageLayoutView="0" workbookViewId="0" topLeftCell="A63">
      <selection activeCell="D104" sqref="D104"/>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4" customFormat="1" ht="15.75" customHeight="1">
      <c r="A1" s="155" t="s">
        <v>205</v>
      </c>
      <c r="B1" s="155"/>
      <c r="C1" s="155"/>
      <c r="D1" s="155"/>
      <c r="F1" s="93"/>
      <c r="H1" s="93"/>
      <c r="I1" s="93"/>
      <c r="K1" s="93"/>
      <c r="M1" s="93"/>
      <c r="N1" s="93"/>
      <c r="P1" s="93"/>
      <c r="R1" s="93"/>
      <c r="S1" s="93"/>
      <c r="U1" s="93"/>
    </row>
    <row r="2" spans="1:21" s="94" customFormat="1" ht="15.75" customHeight="1">
      <c r="A2" s="156" t="s">
        <v>208</v>
      </c>
      <c r="B2" s="156"/>
      <c r="C2" s="156"/>
      <c r="D2" s="156"/>
      <c r="F2" s="93"/>
      <c r="H2" s="93"/>
      <c r="I2" s="93"/>
      <c r="K2" s="93"/>
      <c r="M2" s="93"/>
      <c r="N2" s="93"/>
      <c r="P2" s="93"/>
      <c r="R2" s="93"/>
      <c r="S2" s="93"/>
      <c r="U2" s="93"/>
    </row>
    <row r="3" spans="1:21" s="94" customFormat="1" ht="15.75" customHeight="1">
      <c r="A3" s="156" t="s">
        <v>30</v>
      </c>
      <c r="B3" s="156"/>
      <c r="C3" s="156"/>
      <c r="D3" s="156"/>
      <c r="F3" s="93"/>
      <c r="H3" s="93"/>
      <c r="I3" s="93"/>
      <c r="K3" s="93"/>
      <c r="M3" s="93"/>
      <c r="N3" s="93"/>
      <c r="P3" s="93"/>
      <c r="R3" s="93"/>
      <c r="S3" s="93"/>
      <c r="U3" s="93"/>
    </row>
    <row r="4" spans="1:21" s="94" customFormat="1" ht="15.75" customHeight="1">
      <c r="A4" s="157"/>
      <c r="B4" s="157"/>
      <c r="C4" s="157"/>
      <c r="D4" s="157"/>
      <c r="F4" s="93"/>
      <c r="H4" s="93"/>
      <c r="I4" s="93"/>
      <c r="K4" s="93"/>
      <c r="M4" s="93"/>
      <c r="N4" s="93"/>
      <c r="P4" s="93"/>
      <c r="R4" s="93"/>
      <c r="S4" s="93"/>
      <c r="U4" s="93"/>
    </row>
    <row r="5" spans="1:4" s="5" customFormat="1" ht="12.75">
      <c r="A5" s="23" t="s">
        <v>31</v>
      </c>
      <c r="B5" s="1" t="s">
        <v>195</v>
      </c>
      <c r="C5" s="25">
        <v>2010</v>
      </c>
      <c r="D5" s="27" t="s">
        <v>33</v>
      </c>
    </row>
    <row r="6" spans="1:4" s="5" customFormat="1" ht="12.75">
      <c r="A6" s="27"/>
      <c r="B6" s="27"/>
      <c r="C6" s="25" t="str">
        <f>+Exportacion_region_sector!D6</f>
        <v>ene</v>
      </c>
      <c r="D6" s="49">
        <v>2010</v>
      </c>
    </row>
    <row r="7" spans="1:21" ht="12.75">
      <c r="A7" s="162" t="s">
        <v>35</v>
      </c>
      <c r="B7" s="5" t="s">
        <v>193</v>
      </c>
      <c r="C7" s="33">
        <v>155.946</v>
      </c>
      <c r="D7" s="81">
        <f>+C7/$C$8</f>
        <v>0.7514673143088444</v>
      </c>
      <c r="F7" s="63"/>
      <c r="H7" s="63"/>
      <c r="I7" s="63"/>
      <c r="K7" s="63"/>
      <c r="M7" s="63"/>
      <c r="N7" s="63"/>
      <c r="P7" s="63"/>
      <c r="R7" s="63"/>
      <c r="S7" s="63"/>
      <c r="U7" s="63"/>
    </row>
    <row r="8" spans="1:5" s="1" customFormat="1" ht="12.75">
      <c r="A8" s="163"/>
      <c r="B8" s="51" t="s">
        <v>192</v>
      </c>
      <c r="C8" s="52">
        <v>207.522</v>
      </c>
      <c r="D8" s="80">
        <f>SUM(D7:D7)</f>
        <v>0.7514673143088444</v>
      </c>
      <c r="E8" s="36"/>
    </row>
    <row r="9" spans="1:21" ht="12.75">
      <c r="A9" s="161" t="s">
        <v>36</v>
      </c>
      <c r="B9" t="s">
        <v>336</v>
      </c>
      <c r="C9" s="33">
        <v>138.422</v>
      </c>
      <c r="D9" s="81">
        <f>+C9/$C$14</f>
        <v>0.3331440041203171</v>
      </c>
      <c r="F9" s="63"/>
      <c r="H9" s="63"/>
      <c r="I9" s="63"/>
      <c r="K9" s="63"/>
      <c r="M9" s="63"/>
      <c r="N9" s="63"/>
      <c r="P9" s="63"/>
      <c r="R9" s="63"/>
      <c r="S9" s="63"/>
      <c r="U9" s="63"/>
    </row>
    <row r="10" spans="1:4" ht="12.75">
      <c r="A10" s="162"/>
      <c r="B10" t="s">
        <v>202</v>
      </c>
      <c r="C10" s="33">
        <v>128.515</v>
      </c>
      <c r="D10" s="81">
        <f>+C10/$C$14</f>
        <v>0.3093005569166935</v>
      </c>
    </row>
    <row r="11" spans="1:4" ht="12.75">
      <c r="A11" s="162"/>
      <c r="B11" s="5" t="s">
        <v>319</v>
      </c>
      <c r="C11" s="33">
        <v>60.449</v>
      </c>
      <c r="D11" s="81">
        <f>+C11/$C$14</f>
        <v>0.14548425759683467</v>
      </c>
    </row>
    <row r="12" spans="1:4" ht="12.75">
      <c r="A12" s="162"/>
      <c r="B12" s="5" t="s">
        <v>194</v>
      </c>
      <c r="C12" s="33">
        <v>22.277</v>
      </c>
      <c r="D12" s="81">
        <f>+C12/$C$14</f>
        <v>0.05361466370799659</v>
      </c>
    </row>
    <row r="13" spans="1:5" ht="12.75">
      <c r="A13" s="164"/>
      <c r="B13" s="5" t="s">
        <v>189</v>
      </c>
      <c r="C13" s="33">
        <f>+C14-(C9+C10+C11+C12)</f>
        <v>65.839</v>
      </c>
      <c r="D13" s="81">
        <f>+C13/$C$14</f>
        <v>0.15845651765815807</v>
      </c>
      <c r="E13" s="33"/>
    </row>
    <row r="14" spans="1:5" s="1" customFormat="1" ht="12.75">
      <c r="A14" s="163"/>
      <c r="B14" s="51" t="s">
        <v>192</v>
      </c>
      <c r="C14" s="52">
        <v>415.502</v>
      </c>
      <c r="D14" s="80">
        <f>SUM(D9:D13)</f>
        <v>1</v>
      </c>
      <c r="E14" s="36"/>
    </row>
    <row r="15" spans="1:4" ht="12.75">
      <c r="A15" s="161" t="s">
        <v>37</v>
      </c>
      <c r="B15" t="s">
        <v>194</v>
      </c>
      <c r="C15" s="33">
        <v>272.587</v>
      </c>
      <c r="D15" s="81">
        <f>+C15/$C$20</f>
        <v>0.5716685506483483</v>
      </c>
    </row>
    <row r="16" spans="1:4" ht="12.75">
      <c r="A16" s="162"/>
      <c r="B16" s="5" t="s">
        <v>193</v>
      </c>
      <c r="C16" s="33">
        <v>71.519</v>
      </c>
      <c r="D16" s="81">
        <f>+C16/$C$20</f>
        <v>0.14998940915678013</v>
      </c>
    </row>
    <row r="17" spans="1:4" ht="12.75">
      <c r="A17" s="162"/>
      <c r="B17" s="5" t="s">
        <v>199</v>
      </c>
      <c r="C17" s="33">
        <v>68.031</v>
      </c>
      <c r="D17" s="81">
        <f>+C17/$C$20</f>
        <v>0.14267438714670103</v>
      </c>
    </row>
    <row r="18" spans="1:4" ht="12.75">
      <c r="A18" s="162"/>
      <c r="B18" s="5" t="s">
        <v>196</v>
      </c>
      <c r="C18" s="33">
        <v>64.096</v>
      </c>
      <c r="D18" s="81">
        <f>+C18/$C$20</f>
        <v>0.13442191822191277</v>
      </c>
    </row>
    <row r="19" spans="1:21" ht="12.75">
      <c r="A19" s="162"/>
      <c r="B19" s="5" t="s">
        <v>189</v>
      </c>
      <c r="C19" s="33">
        <f>+C20-(C15+C16+C17+C18)</f>
        <v>0.5939999999999941</v>
      </c>
      <c r="D19" s="81">
        <f>+C19/$C$20</f>
        <v>0.001245734826257729</v>
      </c>
      <c r="E19" s="33"/>
      <c r="F19" s="5"/>
      <c r="G19" s="5"/>
      <c r="H19" s="5"/>
      <c r="I19" s="5"/>
      <c r="J19" s="5"/>
      <c r="K19" s="5"/>
      <c r="L19" s="5"/>
      <c r="M19" s="5"/>
      <c r="N19" s="5"/>
      <c r="O19" s="5"/>
      <c r="P19" s="5"/>
      <c r="Q19" s="5"/>
      <c r="R19" s="5"/>
      <c r="S19" s="5"/>
      <c r="T19" s="5"/>
      <c r="U19" s="5"/>
    </row>
    <row r="20" spans="1:21" s="1" customFormat="1" ht="12.75">
      <c r="A20" s="163"/>
      <c r="B20" s="51" t="s">
        <v>192</v>
      </c>
      <c r="C20" s="52">
        <v>476.827</v>
      </c>
      <c r="D20" s="80">
        <f>SUM(D15:D19)</f>
        <v>1</v>
      </c>
      <c r="E20"/>
      <c r="F20" s="63"/>
      <c r="G20"/>
      <c r="H20" s="63"/>
      <c r="I20" s="63"/>
      <c r="J20"/>
      <c r="K20" s="63"/>
      <c r="L20"/>
      <c r="M20" s="63"/>
      <c r="N20" s="63"/>
      <c r="O20"/>
      <c r="P20" s="63"/>
      <c r="Q20"/>
      <c r="R20" s="63"/>
      <c r="S20" s="63"/>
      <c r="T20"/>
      <c r="U20" s="63"/>
    </row>
    <row r="21" spans="1:4" ht="12.75">
      <c r="A21" s="161" t="s">
        <v>38</v>
      </c>
      <c r="B21" t="s">
        <v>193</v>
      </c>
      <c r="C21" s="33">
        <v>61990.071</v>
      </c>
      <c r="D21" s="81">
        <f>+C21/$C$23</f>
        <v>0.9994453801951815</v>
      </c>
    </row>
    <row r="22" spans="1:21" ht="12.75">
      <c r="A22" s="162"/>
      <c r="B22" s="5" t="s">
        <v>189</v>
      </c>
      <c r="C22" s="33">
        <f>+C23-C21</f>
        <v>34.39999999999418</v>
      </c>
      <c r="D22" s="81">
        <f>+C22/$C$23</f>
        <v>0.0005546198048185559</v>
      </c>
      <c r="E22" s="33"/>
      <c r="F22" s="1"/>
      <c r="G22" s="1"/>
      <c r="H22" s="1"/>
      <c r="I22" s="1"/>
      <c r="J22" s="1"/>
      <c r="K22" s="1"/>
      <c r="L22" s="1"/>
      <c r="M22" s="1"/>
      <c r="N22" s="1"/>
      <c r="O22" s="1"/>
      <c r="P22" s="1"/>
      <c r="Q22" s="1"/>
      <c r="R22" s="1"/>
      <c r="S22" s="1"/>
      <c r="T22" s="1"/>
      <c r="U22" s="1"/>
    </row>
    <row r="23" spans="1:21" s="54" customFormat="1" ht="12.75">
      <c r="A23" s="163"/>
      <c r="B23" s="51" t="s">
        <v>192</v>
      </c>
      <c r="C23" s="52">
        <v>62024.471</v>
      </c>
      <c r="D23" s="80">
        <f>SUM(D21:D22)</f>
        <v>1</v>
      </c>
      <c r="E23"/>
      <c r="F23" s="63"/>
      <c r="G23"/>
      <c r="H23" s="63"/>
      <c r="I23" s="63"/>
      <c r="J23"/>
      <c r="K23" s="63"/>
      <c r="L23"/>
      <c r="M23" s="63"/>
      <c r="N23" s="63"/>
      <c r="O23"/>
      <c r="P23" s="63"/>
      <c r="Q23"/>
      <c r="R23" s="63"/>
      <c r="S23" s="63"/>
      <c r="T23"/>
      <c r="U23" s="63"/>
    </row>
    <row r="24" spans="1:21" ht="12.75">
      <c r="A24" s="161" t="s">
        <v>39</v>
      </c>
      <c r="B24" t="s">
        <v>193</v>
      </c>
      <c r="C24" s="33">
        <v>63171.951</v>
      </c>
      <c r="D24" s="81">
        <f>+C24/$C$29</f>
        <v>0.9585964523709574</v>
      </c>
      <c r="E24"/>
      <c r="F24"/>
      <c r="G24"/>
      <c r="H24"/>
      <c r="I24"/>
      <c r="J24"/>
      <c r="K24"/>
      <c r="L24"/>
      <c r="M24"/>
      <c r="N24"/>
      <c r="O24"/>
      <c r="P24"/>
      <c r="Q24"/>
      <c r="R24"/>
      <c r="S24"/>
      <c r="T24"/>
      <c r="U24"/>
    </row>
    <row r="25" spans="1:21" ht="12.75">
      <c r="A25" s="162"/>
      <c r="B25" t="s">
        <v>211</v>
      </c>
      <c r="C25" s="33">
        <v>1336.254</v>
      </c>
      <c r="D25" s="81">
        <f>+C25/$C$29</f>
        <v>0.020276852678912848</v>
      </c>
      <c r="E25"/>
      <c r="F25"/>
      <c r="G25"/>
      <c r="H25"/>
      <c r="I25"/>
      <c r="J25"/>
      <c r="K25"/>
      <c r="L25"/>
      <c r="M25"/>
      <c r="N25"/>
      <c r="O25"/>
      <c r="P25"/>
      <c r="Q25"/>
      <c r="R25"/>
      <c r="S25"/>
      <c r="T25"/>
      <c r="U25"/>
    </row>
    <row r="26" spans="1:21" ht="12.75">
      <c r="A26" s="162"/>
      <c r="B26" t="s">
        <v>196</v>
      </c>
      <c r="C26" s="33">
        <v>902.344</v>
      </c>
      <c r="D26" s="81">
        <f>+C26/$C$29</f>
        <v>0.013692528780980965</v>
      </c>
      <c r="E26" s="5"/>
      <c r="F26" s="5"/>
      <c r="G26" s="5"/>
      <c r="H26" s="5"/>
      <c r="I26" s="5"/>
      <c r="J26" s="5"/>
      <c r="K26" s="5"/>
      <c r="L26" s="5"/>
      <c r="M26" s="5"/>
      <c r="N26" s="5"/>
      <c r="O26" s="5"/>
      <c r="P26" s="5"/>
      <c r="Q26" s="5"/>
      <c r="R26" s="5"/>
      <c r="S26" s="5"/>
      <c r="T26" s="5"/>
      <c r="U26" s="5"/>
    </row>
    <row r="27" spans="1:21" ht="12.75">
      <c r="A27" s="162"/>
      <c r="B27" t="s">
        <v>204</v>
      </c>
      <c r="C27" s="33">
        <v>109.445</v>
      </c>
      <c r="D27" s="81">
        <f>+C27/$C$29</f>
        <v>0.0016607622064694412</v>
      </c>
      <c r="E27" s="5"/>
      <c r="F27" s="5"/>
      <c r="G27" s="5"/>
      <c r="H27" s="5"/>
      <c r="I27" s="5"/>
      <c r="J27" s="5"/>
      <c r="K27" s="5"/>
      <c r="L27" s="5"/>
      <c r="M27" s="5"/>
      <c r="N27" s="5"/>
      <c r="O27" s="5"/>
      <c r="P27" s="5"/>
      <c r="Q27" s="5"/>
      <c r="R27" s="5"/>
      <c r="S27" s="5"/>
      <c r="T27" s="5"/>
      <c r="U27" s="5"/>
    </row>
    <row r="28" spans="1:21" ht="12.75">
      <c r="A28" s="162"/>
      <c r="B28" t="s">
        <v>189</v>
      </c>
      <c r="C28" s="33">
        <f>+C29-(C24+C25+C26+C27)</f>
        <v>380.47000000000844</v>
      </c>
      <c r="D28" s="81">
        <f>+C28/$C$29</f>
        <v>0.005773403962679358</v>
      </c>
      <c r="E28" s="33"/>
      <c r="F28" s="63"/>
      <c r="G28"/>
      <c r="H28" s="63"/>
      <c r="I28" s="63"/>
      <c r="J28"/>
      <c r="K28" s="63"/>
      <c r="L28"/>
      <c r="M28" s="63"/>
      <c r="N28" s="63"/>
      <c r="O28"/>
      <c r="P28" s="63"/>
      <c r="Q28"/>
      <c r="R28" s="63"/>
      <c r="S28" s="63"/>
      <c r="T28"/>
      <c r="U28" s="63"/>
    </row>
    <row r="29" spans="1:21" s="54" customFormat="1" ht="12.75">
      <c r="A29" s="163"/>
      <c r="B29" s="51" t="s">
        <v>192</v>
      </c>
      <c r="C29" s="52">
        <v>65900.464</v>
      </c>
      <c r="D29" s="80">
        <f>SUM(D24:D28)</f>
        <v>1</v>
      </c>
      <c r="E29"/>
      <c r="F29"/>
      <c r="G29"/>
      <c r="H29"/>
      <c r="I29"/>
      <c r="J29"/>
      <c r="K29"/>
      <c r="L29"/>
      <c r="M29"/>
      <c r="N29"/>
      <c r="O29"/>
      <c r="P29"/>
      <c r="Q29"/>
      <c r="R29"/>
      <c r="S29"/>
      <c r="T29"/>
      <c r="U29"/>
    </row>
    <row r="30" spans="1:21" ht="12.75">
      <c r="A30" s="161" t="s">
        <v>40</v>
      </c>
      <c r="B30" s="68" t="s">
        <v>193</v>
      </c>
      <c r="C30" s="69">
        <v>39610.54</v>
      </c>
      <c r="D30" s="81">
        <f aca="true" t="shared" si="0" ref="D30:D35">+C30/$C$36</f>
        <v>0.6138920814750927</v>
      </c>
      <c r="E30"/>
      <c r="F30"/>
      <c r="G30"/>
      <c r="H30"/>
      <c r="I30"/>
      <c r="J30"/>
      <c r="K30"/>
      <c r="L30"/>
      <c r="M30"/>
      <c r="N30"/>
      <c r="O30"/>
      <c r="P30"/>
      <c r="Q30"/>
      <c r="R30"/>
      <c r="S30"/>
      <c r="T30"/>
      <c r="U30"/>
    </row>
    <row r="31" spans="1:21" ht="12.75">
      <c r="A31" s="162"/>
      <c r="B31" s="68" t="s">
        <v>196</v>
      </c>
      <c r="C31" s="69">
        <v>8135.827</v>
      </c>
      <c r="D31" s="81">
        <f t="shared" si="0"/>
        <v>0.12609067615718592</v>
      </c>
      <c r="E31"/>
      <c r="F31"/>
      <c r="G31"/>
      <c r="H31"/>
      <c r="I31"/>
      <c r="J31"/>
      <c r="K31"/>
      <c r="L31"/>
      <c r="M31"/>
      <c r="N31"/>
      <c r="O31"/>
      <c r="P31"/>
      <c r="Q31"/>
      <c r="R31"/>
      <c r="S31"/>
      <c r="T31"/>
      <c r="U31"/>
    </row>
    <row r="32" spans="1:21" ht="12.75">
      <c r="A32" s="162"/>
      <c r="B32" s="94" t="s">
        <v>211</v>
      </c>
      <c r="C32" s="69">
        <v>6237.62</v>
      </c>
      <c r="D32" s="81">
        <f t="shared" si="0"/>
        <v>0.09667188392914279</v>
      </c>
      <c r="E32"/>
      <c r="F32"/>
      <c r="G32"/>
      <c r="H32"/>
      <c r="I32"/>
      <c r="J32"/>
      <c r="K32"/>
      <c r="L32"/>
      <c r="M32"/>
      <c r="N32"/>
      <c r="O32"/>
      <c r="P32"/>
      <c r="Q32"/>
      <c r="R32"/>
      <c r="S32"/>
      <c r="T32"/>
      <c r="U32"/>
    </row>
    <row r="33" spans="1:21" ht="12.75">
      <c r="A33" s="162"/>
      <c r="B33" t="s">
        <v>198</v>
      </c>
      <c r="C33" s="69">
        <v>4220.397</v>
      </c>
      <c r="D33" s="81">
        <f t="shared" si="0"/>
        <v>0.06540855789850976</v>
      </c>
      <c r="E33"/>
      <c r="F33"/>
      <c r="G33"/>
      <c r="H33"/>
      <c r="I33"/>
      <c r="J33"/>
      <c r="K33"/>
      <c r="L33"/>
      <c r="M33"/>
      <c r="N33"/>
      <c r="O33"/>
      <c r="P33"/>
      <c r="Q33"/>
      <c r="R33"/>
      <c r="S33"/>
      <c r="T33"/>
      <c r="U33"/>
    </row>
    <row r="34" spans="1:21" ht="12.75">
      <c r="A34" s="162"/>
      <c r="B34" t="s">
        <v>194</v>
      </c>
      <c r="C34" s="69">
        <v>2479.087</v>
      </c>
      <c r="D34" s="81">
        <f t="shared" si="0"/>
        <v>0.03842138679724748</v>
      </c>
      <c r="E34"/>
      <c r="F34"/>
      <c r="G34"/>
      <c r="H34"/>
      <c r="I34"/>
      <c r="J34"/>
      <c r="K34"/>
      <c r="L34"/>
      <c r="M34"/>
      <c r="N34"/>
      <c r="O34"/>
      <c r="P34"/>
      <c r="Q34"/>
      <c r="R34"/>
      <c r="S34"/>
      <c r="T34"/>
      <c r="U34"/>
    </row>
    <row r="35" spans="1:21" ht="12.75">
      <c r="A35" s="162"/>
      <c r="B35" s="68" t="s">
        <v>189</v>
      </c>
      <c r="C35" s="33">
        <f>+C36-(C30+C31+C32+C33+C34)</f>
        <v>3840.1500000000015</v>
      </c>
      <c r="D35" s="81">
        <f t="shared" si="0"/>
        <v>0.05951541374282143</v>
      </c>
      <c r="E35" s="33"/>
      <c r="F35" s="1"/>
      <c r="G35" s="1"/>
      <c r="H35" s="1"/>
      <c r="I35" s="1"/>
      <c r="J35" s="1"/>
      <c r="K35" s="1"/>
      <c r="L35" s="1"/>
      <c r="M35" s="1"/>
      <c r="N35" s="1"/>
      <c r="O35" s="1"/>
      <c r="P35" s="1"/>
      <c r="Q35" s="1"/>
      <c r="R35" s="1"/>
      <c r="S35" s="1"/>
      <c r="T35" s="1"/>
      <c r="U35" s="1"/>
    </row>
    <row r="36" spans="1:21" s="54" customFormat="1" ht="12.75">
      <c r="A36" s="163"/>
      <c r="B36" s="84" t="s">
        <v>192</v>
      </c>
      <c r="C36" s="85">
        <v>64523.621</v>
      </c>
      <c r="D36" s="80">
        <f>SUM(D30:D35)</f>
        <v>1</v>
      </c>
      <c r="E36"/>
      <c r="F36" s="63"/>
      <c r="G36"/>
      <c r="H36" s="63"/>
      <c r="I36" s="63"/>
      <c r="J36"/>
      <c r="K36" s="63"/>
      <c r="L36"/>
      <c r="M36" s="63"/>
      <c r="N36" s="63"/>
      <c r="O36"/>
      <c r="P36" s="63"/>
      <c r="Q36"/>
      <c r="R36" s="63"/>
      <c r="S36" s="63"/>
      <c r="T36"/>
      <c r="U36" s="63"/>
    </row>
    <row r="37" spans="1:21" ht="12.75">
      <c r="A37" s="161" t="s">
        <v>328</v>
      </c>
      <c r="B37" t="s">
        <v>196</v>
      </c>
      <c r="C37" s="33">
        <v>68540.138</v>
      </c>
      <c r="D37" s="81">
        <f aca="true" t="shared" si="1" ref="D37:D42">+C37/$C$43</f>
        <v>0.5295581102978626</v>
      </c>
      <c r="E37"/>
      <c r="F37"/>
      <c r="G37"/>
      <c r="H37"/>
      <c r="I37"/>
      <c r="J37"/>
      <c r="K37"/>
      <c r="L37"/>
      <c r="M37"/>
      <c r="N37"/>
      <c r="O37"/>
      <c r="P37"/>
      <c r="Q37"/>
      <c r="R37"/>
      <c r="S37"/>
      <c r="T37"/>
      <c r="U37"/>
    </row>
    <row r="38" spans="1:21" ht="12.75">
      <c r="A38" s="162"/>
      <c r="B38" t="s">
        <v>193</v>
      </c>
      <c r="C38" s="33">
        <v>28766.295</v>
      </c>
      <c r="D38" s="81">
        <f t="shared" si="1"/>
        <v>0.2222555317946814</v>
      </c>
      <c r="E38"/>
      <c r="F38"/>
      <c r="G38"/>
      <c r="H38"/>
      <c r="I38"/>
      <c r="J38"/>
      <c r="K38"/>
      <c r="L38"/>
      <c r="M38"/>
      <c r="N38"/>
      <c r="O38"/>
      <c r="P38"/>
      <c r="Q38"/>
      <c r="R38"/>
      <c r="S38"/>
      <c r="T38"/>
      <c r="U38"/>
    </row>
    <row r="39" spans="1:21" ht="12.75">
      <c r="A39" s="162"/>
      <c r="B39" s="5" t="s">
        <v>336</v>
      </c>
      <c r="C39" s="33">
        <v>6977.614</v>
      </c>
      <c r="D39" s="81">
        <f t="shared" si="1"/>
        <v>0.053910776838936476</v>
      </c>
      <c r="E39" s="5"/>
      <c r="F39" s="5"/>
      <c r="G39" s="5"/>
      <c r="H39" s="5"/>
      <c r="I39" s="5"/>
      <c r="J39" s="5"/>
      <c r="K39" s="5"/>
      <c r="L39" s="5"/>
      <c r="M39" s="5"/>
      <c r="N39" s="5"/>
      <c r="O39" s="5"/>
      <c r="P39" s="5"/>
      <c r="Q39" s="5"/>
      <c r="R39" s="5"/>
      <c r="S39" s="5"/>
      <c r="T39" s="5"/>
      <c r="U39" s="5"/>
    </row>
    <row r="40" spans="1:21" ht="12.75">
      <c r="A40" s="162"/>
      <c r="B40" s="5" t="s">
        <v>194</v>
      </c>
      <c r="C40" s="33">
        <v>5632.221</v>
      </c>
      <c r="D40" s="81">
        <f t="shared" si="1"/>
        <v>0.04351593674264177</v>
      </c>
      <c r="E40" s="5"/>
      <c r="F40" s="5"/>
      <c r="G40" s="5"/>
      <c r="H40" s="5"/>
      <c r="I40" s="5"/>
      <c r="J40" s="5"/>
      <c r="K40" s="5"/>
      <c r="L40" s="5"/>
      <c r="M40" s="5"/>
      <c r="N40" s="5"/>
      <c r="O40" s="5"/>
      <c r="P40" s="5"/>
      <c r="Q40" s="5"/>
      <c r="R40" s="5"/>
      <c r="S40" s="5"/>
      <c r="T40" s="5"/>
      <c r="U40" s="5"/>
    </row>
    <row r="41" spans="1:21" ht="12.75">
      <c r="A41" s="162"/>
      <c r="B41" s="42" t="s">
        <v>197</v>
      </c>
      <c r="C41" s="33">
        <v>4140.047</v>
      </c>
      <c r="D41" s="81">
        <f t="shared" si="1"/>
        <v>0.03198703022547656</v>
      </c>
      <c r="E41"/>
      <c r="F41" s="63"/>
      <c r="G41"/>
      <c r="H41" s="63"/>
      <c r="I41" s="63"/>
      <c r="J41"/>
      <c r="K41" s="63"/>
      <c r="L41"/>
      <c r="M41" s="63"/>
      <c r="N41" s="63"/>
      <c r="O41"/>
      <c r="P41" s="63"/>
      <c r="Q41"/>
      <c r="R41" s="63"/>
      <c r="S41" s="63"/>
      <c r="T41"/>
      <c r="U41" s="63"/>
    </row>
    <row r="42" spans="1:21" ht="12.75">
      <c r="A42" s="162"/>
      <c r="B42" t="s">
        <v>189</v>
      </c>
      <c r="C42" s="33">
        <f>+C43-(C37+C38+C39+C40+C41)</f>
        <v>15372.61199999998</v>
      </c>
      <c r="D42" s="81">
        <f t="shared" si="1"/>
        <v>0.11877261410040106</v>
      </c>
      <c r="E42" s="33"/>
      <c r="F42" s="63"/>
      <c r="G42"/>
      <c r="H42" s="63"/>
      <c r="I42" s="63"/>
      <c r="J42"/>
      <c r="K42" s="63"/>
      <c r="L42"/>
      <c r="M42" s="63"/>
      <c r="N42" s="63"/>
      <c r="O42"/>
      <c r="P42" s="63"/>
      <c r="Q42"/>
      <c r="R42" s="63"/>
      <c r="S42" s="63"/>
      <c r="T42"/>
      <c r="U42" s="63"/>
    </row>
    <row r="43" spans="1:21" s="54" customFormat="1" ht="12.75">
      <c r="A43" s="163"/>
      <c r="B43" s="51" t="s">
        <v>192</v>
      </c>
      <c r="C43" s="52">
        <v>129428.927</v>
      </c>
      <c r="D43" s="80">
        <f>SUM(D37:D42)</f>
        <v>0.9999999999999999</v>
      </c>
      <c r="E43"/>
      <c r="F43"/>
      <c r="G43"/>
      <c r="H43"/>
      <c r="I43"/>
      <c r="J43"/>
      <c r="K43"/>
      <c r="L43"/>
      <c r="M43"/>
      <c r="N43"/>
      <c r="O43"/>
      <c r="P43"/>
      <c r="Q43"/>
      <c r="R43"/>
      <c r="S43"/>
      <c r="T43"/>
      <c r="U43"/>
    </row>
    <row r="44" spans="1:21" ht="12.75">
      <c r="A44" s="161" t="s">
        <v>42</v>
      </c>
      <c r="B44" t="s">
        <v>193</v>
      </c>
      <c r="C44" s="33">
        <v>86409.141</v>
      </c>
      <c r="D44" s="81">
        <f aca="true" t="shared" si="2" ref="D44:D49">+C44/$C$50</f>
        <v>0.5521749098927027</v>
      </c>
      <c r="E44"/>
      <c r="F44"/>
      <c r="G44"/>
      <c r="H44"/>
      <c r="I44"/>
      <c r="J44"/>
      <c r="K44"/>
      <c r="L44"/>
      <c r="M44"/>
      <c r="N44"/>
      <c r="O44"/>
      <c r="P44"/>
      <c r="Q44"/>
      <c r="R44"/>
      <c r="S44"/>
      <c r="T44"/>
      <c r="U44"/>
    </row>
    <row r="45" spans="1:21" ht="12.75">
      <c r="A45" s="162"/>
      <c r="B45" t="s">
        <v>199</v>
      </c>
      <c r="C45" s="33">
        <v>27511.885</v>
      </c>
      <c r="D45" s="81">
        <f t="shared" si="2"/>
        <v>0.1758074718142771</v>
      </c>
      <c r="E45"/>
      <c r="F45"/>
      <c r="G45"/>
      <c r="H45"/>
      <c r="I45"/>
      <c r="J45"/>
      <c r="K45"/>
      <c r="L45"/>
      <c r="M45"/>
      <c r="N45"/>
      <c r="O45"/>
      <c r="P45"/>
      <c r="Q45"/>
      <c r="R45"/>
      <c r="S45"/>
      <c r="T45"/>
      <c r="U45"/>
    </row>
    <row r="46" spans="1:21" ht="12.75">
      <c r="A46" s="162"/>
      <c r="B46" t="s">
        <v>196</v>
      </c>
      <c r="C46" s="33">
        <v>20853.656</v>
      </c>
      <c r="D46" s="81">
        <f t="shared" si="2"/>
        <v>0.13325980896781994</v>
      </c>
      <c r="E46"/>
      <c r="F46"/>
      <c r="G46"/>
      <c r="H46"/>
      <c r="I46"/>
      <c r="J46"/>
      <c r="K46"/>
      <c r="L46"/>
      <c r="M46"/>
      <c r="N46"/>
      <c r="O46"/>
      <c r="P46"/>
      <c r="Q46"/>
      <c r="R46"/>
      <c r="S46"/>
      <c r="T46"/>
      <c r="U46"/>
    </row>
    <row r="47" spans="1:21" ht="12.75">
      <c r="A47" s="162"/>
      <c r="B47" s="5" t="s">
        <v>194</v>
      </c>
      <c r="C47" s="33">
        <v>10760.424</v>
      </c>
      <c r="D47" s="81">
        <f t="shared" si="2"/>
        <v>0.06876166206312913</v>
      </c>
      <c r="E47"/>
      <c r="F47" s="63"/>
      <c r="G47"/>
      <c r="H47" s="63"/>
      <c r="I47" s="63"/>
      <c r="J47"/>
      <c r="K47" s="63"/>
      <c r="L47"/>
      <c r="M47" s="63"/>
      <c r="N47" s="63"/>
      <c r="O47"/>
      <c r="P47" s="63"/>
      <c r="Q47"/>
      <c r="R47" s="63"/>
      <c r="S47" s="63"/>
      <c r="T47"/>
      <c r="U47" s="63"/>
    </row>
    <row r="48" spans="1:21" ht="12.75">
      <c r="A48" s="162"/>
      <c r="B48" s="5" t="s">
        <v>211</v>
      </c>
      <c r="C48" s="33">
        <v>5702.649</v>
      </c>
      <c r="D48" s="81">
        <f t="shared" si="2"/>
        <v>0.03644127995352611</v>
      </c>
      <c r="E48" s="1"/>
      <c r="F48" s="1"/>
      <c r="G48" s="1"/>
      <c r="H48" s="1"/>
      <c r="I48" s="1"/>
      <c r="J48" s="1"/>
      <c r="K48" s="1"/>
      <c r="L48" s="1"/>
      <c r="M48" s="1"/>
      <c r="N48" s="1"/>
      <c r="O48" s="1"/>
      <c r="P48" s="1"/>
      <c r="Q48" s="1"/>
      <c r="R48" s="1"/>
      <c r="S48" s="1"/>
      <c r="T48" s="1"/>
      <c r="U48" s="1"/>
    </row>
    <row r="49" spans="1:21" ht="12.75">
      <c r="A49" s="162"/>
      <c r="B49" t="s">
        <v>189</v>
      </c>
      <c r="C49" s="33">
        <f>+C50-(C44+C45+C46+C47+C48)</f>
        <v>5250.957999999984</v>
      </c>
      <c r="D49" s="81">
        <f t="shared" si="2"/>
        <v>0.033554867308545025</v>
      </c>
      <c r="E49" s="33"/>
      <c r="F49" s="1"/>
      <c r="G49" s="1"/>
      <c r="H49" s="1"/>
      <c r="I49" s="1"/>
      <c r="J49" s="1"/>
      <c r="K49" s="1"/>
      <c r="L49" s="1"/>
      <c r="M49" s="1"/>
      <c r="N49" s="1"/>
      <c r="O49" s="1"/>
      <c r="P49" s="1"/>
      <c r="Q49" s="1"/>
      <c r="R49" s="1"/>
      <c r="S49" s="1"/>
      <c r="T49" s="1"/>
      <c r="U49" s="1"/>
    </row>
    <row r="50" spans="1:21" s="54" customFormat="1" ht="12.75">
      <c r="A50" s="163"/>
      <c r="B50" s="51" t="s">
        <v>192</v>
      </c>
      <c r="C50" s="52">
        <v>156488.713</v>
      </c>
      <c r="D50" s="80">
        <f>SUM(D44:D49)</f>
        <v>1</v>
      </c>
      <c r="E50"/>
      <c r="F50" s="63"/>
      <c r="G50"/>
      <c r="H50" s="63"/>
      <c r="I50" s="63"/>
      <c r="J50"/>
      <c r="K50" s="63"/>
      <c r="L50"/>
      <c r="M50" s="63"/>
      <c r="N50" s="63"/>
      <c r="O50"/>
      <c r="P50" s="63"/>
      <c r="Q50"/>
      <c r="R50" s="63"/>
      <c r="S50" s="63"/>
      <c r="T50"/>
      <c r="U50" s="63"/>
    </row>
    <row r="51" spans="1:21" s="94" customFormat="1" ht="15.75" customHeight="1">
      <c r="A51" s="155" t="s">
        <v>209</v>
      </c>
      <c r="B51" s="155"/>
      <c r="C51" s="155"/>
      <c r="D51" s="155"/>
      <c r="E51" s="68"/>
      <c r="F51" s="68"/>
      <c r="G51" s="68"/>
      <c r="H51" s="68"/>
      <c r="I51" s="68"/>
      <c r="J51" s="68"/>
      <c r="K51" s="68"/>
      <c r="L51" s="68"/>
      <c r="M51" s="68"/>
      <c r="N51" s="68"/>
      <c r="O51" s="68"/>
      <c r="P51" s="68"/>
      <c r="Q51" s="68"/>
      <c r="R51" s="68"/>
      <c r="S51" s="68"/>
      <c r="T51" s="68"/>
      <c r="U51" s="68"/>
    </row>
    <row r="52" spans="1:21" s="94" customFormat="1" ht="15.75" customHeight="1">
      <c r="A52" s="156" t="s">
        <v>208</v>
      </c>
      <c r="B52" s="156"/>
      <c r="C52" s="156"/>
      <c r="D52" s="156"/>
      <c r="E52" s="68"/>
      <c r="F52" s="68"/>
      <c r="G52" s="68"/>
      <c r="H52" s="68"/>
      <c r="I52" s="68"/>
      <c r="J52" s="68"/>
      <c r="K52" s="68"/>
      <c r="L52" s="68"/>
      <c r="M52" s="68"/>
      <c r="N52" s="68"/>
      <c r="O52" s="68"/>
      <c r="P52" s="68"/>
      <c r="Q52" s="68"/>
      <c r="R52" s="68"/>
      <c r="S52" s="68"/>
      <c r="T52" s="68"/>
      <c r="U52" s="68"/>
    </row>
    <row r="53" spans="1:21" s="94" customFormat="1" ht="15.75" customHeight="1">
      <c r="A53" s="156" t="s">
        <v>30</v>
      </c>
      <c r="B53" s="156"/>
      <c r="C53" s="156"/>
      <c r="D53" s="156"/>
      <c r="E53" s="68"/>
      <c r="F53" s="68"/>
      <c r="G53" s="68"/>
      <c r="H53" s="68"/>
      <c r="I53" s="68"/>
      <c r="J53" s="68"/>
      <c r="K53" s="68"/>
      <c r="L53" s="68"/>
      <c r="M53" s="68"/>
      <c r="N53" s="68"/>
      <c r="O53" s="68"/>
      <c r="P53" s="68"/>
      <c r="Q53" s="68"/>
      <c r="R53" s="68"/>
      <c r="S53" s="68"/>
      <c r="T53" s="68"/>
      <c r="U53" s="68"/>
    </row>
    <row r="54" spans="1:21" s="94" customFormat="1" ht="15.75" customHeight="1">
      <c r="A54" s="157"/>
      <c r="B54" s="157"/>
      <c r="C54" s="157"/>
      <c r="D54" s="157"/>
      <c r="E54" s="68"/>
      <c r="F54" s="96"/>
      <c r="G54" s="68"/>
      <c r="H54" s="96"/>
      <c r="I54" s="96"/>
      <c r="J54" s="68"/>
      <c r="K54" s="96"/>
      <c r="L54" s="68"/>
      <c r="M54" s="96"/>
      <c r="N54" s="96"/>
      <c r="O54" s="68"/>
      <c r="P54" s="96"/>
      <c r="Q54" s="68"/>
      <c r="R54" s="96"/>
      <c r="S54" s="96"/>
      <c r="T54" s="68"/>
      <c r="U54" s="96"/>
    </row>
    <row r="55" spans="1:21" s="5" customFormat="1" ht="12.75">
      <c r="A55" s="23" t="s">
        <v>31</v>
      </c>
      <c r="B55" s="1" t="s">
        <v>195</v>
      </c>
      <c r="C55" s="25">
        <f>+C5</f>
        <v>2010</v>
      </c>
      <c r="D55" s="27" t="s">
        <v>33</v>
      </c>
      <c r="E55" s="1"/>
      <c r="F55" s="1"/>
      <c r="G55" s="1"/>
      <c r="H55" s="1"/>
      <c r="I55" s="1"/>
      <c r="J55" s="1"/>
      <c r="K55" s="1"/>
      <c r="L55" s="1"/>
      <c r="M55" s="1"/>
      <c r="N55" s="1"/>
      <c r="O55" s="1"/>
      <c r="P55" s="1"/>
      <c r="Q55" s="1"/>
      <c r="R55" s="1"/>
      <c r="S55" s="1"/>
      <c r="T55" s="1"/>
      <c r="U55" s="1"/>
    </row>
    <row r="56" spans="1:21" s="5" customFormat="1" ht="12.75">
      <c r="A56" s="27"/>
      <c r="B56" s="27"/>
      <c r="C56" s="25" t="str">
        <f>+C6</f>
        <v>ene</v>
      </c>
      <c r="D56" s="49">
        <v>2010</v>
      </c>
      <c r="E56"/>
      <c r="F56" s="63"/>
      <c r="G56"/>
      <c r="H56" s="63"/>
      <c r="I56" s="63"/>
      <c r="J56"/>
      <c r="K56" s="63"/>
      <c r="L56"/>
      <c r="M56" s="63"/>
      <c r="N56" s="63"/>
      <c r="O56"/>
      <c r="P56" s="63"/>
      <c r="Q56"/>
      <c r="R56" s="63"/>
      <c r="S56" s="63"/>
      <c r="T56"/>
      <c r="U56" s="63"/>
    </row>
    <row r="57" spans="1:21" ht="12.75">
      <c r="A57" s="161" t="s">
        <v>43</v>
      </c>
      <c r="B57" s="59" t="s">
        <v>193</v>
      </c>
      <c r="C57" s="60">
        <v>70795.602</v>
      </c>
      <c r="D57" s="82">
        <f aca="true" t="shared" si="3" ref="D57:D62">+C57/$C$63</f>
        <v>0.5574410499389864</v>
      </c>
      <c r="E57"/>
      <c r="F57"/>
      <c r="G57"/>
      <c r="H57"/>
      <c r="I57"/>
      <c r="J57"/>
      <c r="K57"/>
      <c r="L57"/>
      <c r="M57"/>
      <c r="N57"/>
      <c r="O57"/>
      <c r="P57"/>
      <c r="Q57"/>
      <c r="R57"/>
      <c r="S57"/>
      <c r="T57"/>
      <c r="U57"/>
    </row>
    <row r="58" spans="1:21" ht="12.75">
      <c r="A58" s="162"/>
      <c r="B58" s="2" t="s">
        <v>200</v>
      </c>
      <c r="C58" s="47">
        <v>21613.346</v>
      </c>
      <c r="D58" s="83">
        <f t="shared" si="3"/>
        <v>0.17018241171160028</v>
      </c>
      <c r="E58"/>
      <c r="F58"/>
      <c r="G58"/>
      <c r="H58"/>
      <c r="I58"/>
      <c r="J58"/>
      <c r="K58"/>
      <c r="L58"/>
      <c r="M58"/>
      <c r="N58"/>
      <c r="O58"/>
      <c r="P58"/>
      <c r="Q58"/>
      <c r="R58"/>
      <c r="S58"/>
      <c r="T58"/>
      <c r="U58"/>
    </row>
    <row r="59" spans="1:21" ht="12.75">
      <c r="A59" s="162"/>
      <c r="B59" s="2" t="s">
        <v>196</v>
      </c>
      <c r="C59" s="47">
        <v>20090.209</v>
      </c>
      <c r="D59" s="83">
        <f t="shared" si="3"/>
        <v>0.15818930670938672</v>
      </c>
      <c r="E59" s="5"/>
      <c r="F59" s="5"/>
      <c r="G59" s="5"/>
      <c r="H59" s="5"/>
      <c r="I59" s="5"/>
      <c r="J59" s="5"/>
      <c r="K59" s="5"/>
      <c r="L59" s="5"/>
      <c r="M59" s="5"/>
      <c r="N59" s="5"/>
      <c r="O59" s="5"/>
      <c r="P59" s="5"/>
      <c r="Q59" s="5"/>
      <c r="R59" s="5"/>
      <c r="S59" s="5"/>
      <c r="T59" s="5"/>
      <c r="U59" s="5"/>
    </row>
    <row r="60" spans="1:21" ht="12.75">
      <c r="A60" s="162"/>
      <c r="B60" s="2" t="s">
        <v>212</v>
      </c>
      <c r="C60" s="47">
        <v>10080.313</v>
      </c>
      <c r="D60" s="83">
        <f t="shared" si="3"/>
        <v>0.07937188333300157</v>
      </c>
      <c r="E60" s="5"/>
      <c r="F60" s="5"/>
      <c r="G60" s="5"/>
      <c r="H60" s="5"/>
      <c r="I60" s="5"/>
      <c r="J60" s="5"/>
      <c r="K60" s="5"/>
      <c r="L60" s="5"/>
      <c r="M60" s="5"/>
      <c r="N60" s="5"/>
      <c r="O60" s="5"/>
      <c r="P60" s="5"/>
      <c r="Q60" s="5"/>
      <c r="R60" s="5"/>
      <c r="S60" s="5"/>
      <c r="T60" s="5"/>
      <c r="U60" s="5"/>
    </row>
    <row r="61" spans="1:21" ht="12.75">
      <c r="A61" s="162"/>
      <c r="B61" s="93" t="s">
        <v>199</v>
      </c>
      <c r="C61" s="47">
        <v>1283.446</v>
      </c>
      <c r="D61" s="83">
        <f t="shared" si="3"/>
        <v>0.010105789986502158</v>
      </c>
      <c r="E61"/>
      <c r="F61" s="63"/>
      <c r="G61"/>
      <c r="H61" s="63"/>
      <c r="I61" s="63"/>
      <c r="J61"/>
      <c r="K61" s="63"/>
      <c r="L61"/>
      <c r="M61" s="63"/>
      <c r="N61" s="63"/>
      <c r="O61"/>
      <c r="P61" s="63"/>
      <c r="Q61"/>
      <c r="R61" s="63"/>
      <c r="S61" s="63"/>
      <c r="T61"/>
      <c r="U61" s="63"/>
    </row>
    <row r="62" spans="1:21" ht="12.75">
      <c r="A62" s="162"/>
      <c r="B62" s="64" t="s">
        <v>189</v>
      </c>
      <c r="C62" s="33">
        <f>+C63-(C57+C58+C59+C60+C61)</f>
        <v>3138.1399999999994</v>
      </c>
      <c r="D62" s="83">
        <f t="shared" si="3"/>
        <v>0.024709558320522938</v>
      </c>
      <c r="E62" s="33"/>
      <c r="F62" s="63"/>
      <c r="G62"/>
      <c r="H62" s="63"/>
      <c r="I62" s="63"/>
      <c r="J62"/>
      <c r="K62" s="63"/>
      <c r="L62"/>
      <c r="M62" s="63"/>
      <c r="N62" s="63"/>
      <c r="O62"/>
      <c r="P62" s="63"/>
      <c r="Q62"/>
      <c r="R62" s="63"/>
      <c r="S62" s="63"/>
      <c r="T62"/>
      <c r="U62" s="63"/>
    </row>
    <row r="63" spans="1:21" s="54" customFormat="1" ht="12.75">
      <c r="A63" s="163"/>
      <c r="B63" s="51" t="s">
        <v>192</v>
      </c>
      <c r="C63" s="52">
        <v>127001.056</v>
      </c>
      <c r="D63" s="80">
        <f>SUM(D57:D62)</f>
        <v>1</v>
      </c>
      <c r="E63"/>
      <c r="F63"/>
      <c r="G63"/>
      <c r="H63"/>
      <c r="I63"/>
      <c r="J63"/>
      <c r="K63"/>
      <c r="L63"/>
      <c r="M63"/>
      <c r="N63"/>
      <c r="O63"/>
      <c r="P63"/>
      <c r="Q63"/>
      <c r="R63"/>
      <c r="S63"/>
      <c r="T63"/>
      <c r="U63"/>
    </row>
    <row r="64" spans="1:21" ht="12.75">
      <c r="A64" s="161" t="s">
        <v>44</v>
      </c>
      <c r="B64" t="s">
        <v>201</v>
      </c>
      <c r="C64" s="33">
        <v>156447.947</v>
      </c>
      <c r="D64" s="81">
        <f aca="true" t="shared" si="4" ref="D64:D69">+C64/$C$70</f>
        <v>0.4540764648040858</v>
      </c>
      <c r="E64"/>
      <c r="F64"/>
      <c r="G64"/>
      <c r="H64"/>
      <c r="I64"/>
      <c r="J64"/>
      <c r="K64"/>
      <c r="L64"/>
      <c r="M64"/>
      <c r="N64"/>
      <c r="O64"/>
      <c r="P64"/>
      <c r="Q64"/>
      <c r="R64"/>
      <c r="S64"/>
      <c r="T64"/>
      <c r="U64"/>
    </row>
    <row r="65" spans="1:21" ht="12.75">
      <c r="A65" s="162"/>
      <c r="B65" t="s">
        <v>198</v>
      </c>
      <c r="C65" s="33">
        <v>113935.087</v>
      </c>
      <c r="D65" s="81">
        <f t="shared" si="4"/>
        <v>0.3306866118358585</v>
      </c>
      <c r="E65"/>
      <c r="F65"/>
      <c r="G65"/>
      <c r="H65"/>
      <c r="I65"/>
      <c r="J65"/>
      <c r="K65"/>
      <c r="L65"/>
      <c r="M65"/>
      <c r="N65"/>
      <c r="O65"/>
      <c r="P65"/>
      <c r="Q65"/>
      <c r="R65"/>
      <c r="S65"/>
      <c r="T65"/>
      <c r="U65"/>
    </row>
    <row r="66" spans="1:21" ht="12.75">
      <c r="A66" s="162"/>
      <c r="B66" t="s">
        <v>193</v>
      </c>
      <c r="C66" s="33">
        <v>22928.34</v>
      </c>
      <c r="D66" s="81">
        <f t="shared" si="4"/>
        <v>0.06654749883695255</v>
      </c>
      <c r="E66" s="5"/>
      <c r="F66" s="5"/>
      <c r="G66" s="5"/>
      <c r="H66" s="5"/>
      <c r="I66" s="5"/>
      <c r="J66" s="5"/>
      <c r="K66" s="5"/>
      <c r="L66" s="5"/>
      <c r="M66" s="5"/>
      <c r="N66" s="5"/>
      <c r="O66" s="5"/>
      <c r="P66" s="5"/>
      <c r="Q66" s="5"/>
      <c r="R66" s="5"/>
      <c r="S66" s="5"/>
      <c r="T66" s="5"/>
      <c r="U66" s="5"/>
    </row>
    <row r="67" spans="1:21" ht="12.75">
      <c r="A67" s="162"/>
      <c r="B67" t="s">
        <v>202</v>
      </c>
      <c r="C67" s="33">
        <v>5289.334</v>
      </c>
      <c r="D67" s="81">
        <f t="shared" si="4"/>
        <v>0.015351828706886481</v>
      </c>
      <c r="E67" s="5"/>
      <c r="F67" s="5"/>
      <c r="G67" s="5"/>
      <c r="H67" s="5"/>
      <c r="I67" s="5"/>
      <c r="J67" s="5"/>
      <c r="K67" s="5"/>
      <c r="L67" s="5"/>
      <c r="M67" s="5"/>
      <c r="N67" s="5"/>
      <c r="O67" s="5"/>
      <c r="P67" s="5"/>
      <c r="Q67" s="5"/>
      <c r="R67" s="5"/>
      <c r="S67" s="5"/>
      <c r="T67" s="5"/>
      <c r="U67" s="5"/>
    </row>
    <row r="68" spans="1:21" ht="12.75">
      <c r="A68" s="162"/>
      <c r="B68" s="5" t="s">
        <v>204</v>
      </c>
      <c r="C68" s="33">
        <v>1446.133</v>
      </c>
      <c r="D68" s="81">
        <f t="shared" si="4"/>
        <v>0.004197274383386617</v>
      </c>
      <c r="E68"/>
      <c r="F68" s="63"/>
      <c r="G68"/>
      <c r="H68" s="63"/>
      <c r="I68" s="63"/>
      <c r="J68"/>
      <c r="K68" s="63"/>
      <c r="L68"/>
      <c r="M68" s="63"/>
      <c r="N68" s="63"/>
      <c r="O68"/>
      <c r="P68" s="63"/>
      <c r="Q68"/>
      <c r="R68" s="63"/>
      <c r="S68" s="63"/>
      <c r="T68"/>
      <c r="U68" s="63"/>
    </row>
    <row r="69" spans="1:21" ht="12.75">
      <c r="A69" s="162"/>
      <c r="B69" t="s">
        <v>189</v>
      </c>
      <c r="C69" s="33">
        <f>+C70-(C64+C65+C66+C67+C68)</f>
        <v>44494.13200000004</v>
      </c>
      <c r="D69" s="81">
        <f t="shared" si="4"/>
        <v>0.1291403214328301</v>
      </c>
      <c r="E69" s="33"/>
      <c r="F69" s="63"/>
      <c r="G69"/>
      <c r="H69" s="63"/>
      <c r="I69" s="63"/>
      <c r="J69"/>
      <c r="K69" s="63"/>
      <c r="L69"/>
      <c r="M69" s="63"/>
      <c r="N69" s="63"/>
      <c r="O69"/>
      <c r="P69" s="63"/>
      <c r="Q69"/>
      <c r="R69" s="63"/>
      <c r="S69" s="63"/>
      <c r="T69"/>
      <c r="U69" s="63"/>
    </row>
    <row r="70" spans="1:21" s="54" customFormat="1" ht="12.75">
      <c r="A70" s="163"/>
      <c r="B70" s="51" t="s">
        <v>192</v>
      </c>
      <c r="C70" s="52">
        <v>344540.973</v>
      </c>
      <c r="D70" s="80">
        <f>SUM(D64:D69)</f>
        <v>1</v>
      </c>
      <c r="E70"/>
      <c r="F70"/>
      <c r="G70"/>
      <c r="H70"/>
      <c r="I70"/>
      <c r="J70"/>
      <c r="K70"/>
      <c r="L70"/>
      <c r="M70"/>
      <c r="N70"/>
      <c r="O70"/>
      <c r="P70"/>
      <c r="Q70"/>
      <c r="R70"/>
      <c r="S70"/>
      <c r="T70"/>
      <c r="U70"/>
    </row>
    <row r="71" spans="1:21" ht="12.75">
      <c r="A71" s="161" t="s">
        <v>45</v>
      </c>
      <c r="B71" t="s">
        <v>201</v>
      </c>
      <c r="C71" s="33">
        <v>19482.338</v>
      </c>
      <c r="D71" s="81">
        <f aca="true" t="shared" si="5" ref="D71:D76">+C71/$C$77</f>
        <v>0.7707835455245975</v>
      </c>
      <c r="E71"/>
      <c r="F71"/>
      <c r="G71"/>
      <c r="H71"/>
      <c r="I71"/>
      <c r="J71"/>
      <c r="K71"/>
      <c r="L71"/>
      <c r="M71"/>
      <c r="N71"/>
      <c r="O71"/>
      <c r="P71"/>
      <c r="Q71"/>
      <c r="R71"/>
      <c r="S71"/>
      <c r="T71"/>
      <c r="U71"/>
    </row>
    <row r="72" spans="1:21" ht="12.75">
      <c r="A72" s="162"/>
      <c r="B72" s="5" t="s">
        <v>202</v>
      </c>
      <c r="C72" s="33">
        <v>2166.1</v>
      </c>
      <c r="D72" s="81">
        <f t="shared" si="5"/>
        <v>0.08569783759838427</v>
      </c>
      <c r="E72"/>
      <c r="F72"/>
      <c r="G72"/>
      <c r="H72"/>
      <c r="I72"/>
      <c r="J72"/>
      <c r="K72"/>
      <c r="L72"/>
      <c r="M72"/>
      <c r="N72"/>
      <c r="O72"/>
      <c r="P72"/>
      <c r="Q72"/>
      <c r="R72"/>
      <c r="S72"/>
      <c r="T72"/>
      <c r="U72"/>
    </row>
    <row r="73" spans="1:21" ht="12.75">
      <c r="A73" s="162"/>
      <c r="B73" s="5" t="s">
        <v>197</v>
      </c>
      <c r="C73" s="33">
        <v>1905.524</v>
      </c>
      <c r="D73" s="81">
        <f t="shared" si="5"/>
        <v>0.07538861838872793</v>
      </c>
      <c r="E73"/>
      <c r="F73"/>
      <c r="G73"/>
      <c r="H73"/>
      <c r="I73"/>
      <c r="J73"/>
      <c r="K73"/>
      <c r="L73"/>
      <c r="M73"/>
      <c r="N73"/>
      <c r="O73"/>
      <c r="P73"/>
      <c r="Q73"/>
      <c r="R73"/>
      <c r="S73"/>
      <c r="T73"/>
      <c r="U73"/>
    </row>
    <row r="74" spans="1:21" ht="12.75">
      <c r="A74" s="162"/>
      <c r="B74" s="5" t="s">
        <v>193</v>
      </c>
      <c r="C74" s="33">
        <v>581.982</v>
      </c>
      <c r="D74" s="81">
        <f t="shared" si="5"/>
        <v>0.023025067596686613</v>
      </c>
      <c r="E74"/>
      <c r="F74" s="63"/>
      <c r="G74"/>
      <c r="H74" s="63"/>
      <c r="I74" s="63"/>
      <c r="J74"/>
      <c r="K74" s="63"/>
      <c r="L74"/>
      <c r="M74" s="63"/>
      <c r="N74" s="63"/>
      <c r="O74"/>
      <c r="P74" s="63"/>
      <c r="Q74"/>
      <c r="R74" s="63"/>
      <c r="S74" s="63"/>
      <c r="T74"/>
      <c r="U74" s="63"/>
    </row>
    <row r="75" spans="1:21" ht="12.75">
      <c r="A75" s="162"/>
      <c r="B75" s="5" t="s">
        <v>204</v>
      </c>
      <c r="C75" s="33">
        <v>283.593</v>
      </c>
      <c r="D75" s="81">
        <f t="shared" si="5"/>
        <v>0.011219845278629145</v>
      </c>
      <c r="E75" s="1"/>
      <c r="F75" s="1"/>
      <c r="G75" s="1"/>
      <c r="H75" s="1"/>
      <c r="I75" s="1"/>
      <c r="J75" s="1"/>
      <c r="K75" s="1"/>
      <c r="L75" s="1"/>
      <c r="M75" s="1"/>
      <c r="N75" s="1"/>
      <c r="O75" s="1"/>
      <c r="P75" s="1"/>
      <c r="Q75" s="1"/>
      <c r="R75" s="1"/>
      <c r="S75" s="1"/>
      <c r="T75" s="1"/>
      <c r="U75" s="1"/>
    </row>
    <row r="76" spans="1:21" ht="12.75">
      <c r="A76" s="162"/>
      <c r="B76" t="s">
        <v>189</v>
      </c>
      <c r="C76" s="33">
        <f>+C77-(C71+C72+C73+C74+C75)</f>
        <v>856.4799999999996</v>
      </c>
      <c r="D76" s="81">
        <f t="shared" si="5"/>
        <v>0.03388508561297453</v>
      </c>
      <c r="E76" s="33"/>
      <c r="F76" s="1"/>
      <c r="G76" s="1"/>
      <c r="H76" s="1"/>
      <c r="I76" s="1"/>
      <c r="J76" s="1"/>
      <c r="K76" s="1"/>
      <c r="L76" s="1"/>
      <c r="M76" s="1"/>
      <c r="N76" s="1"/>
      <c r="O76" s="1"/>
      <c r="P76" s="1"/>
      <c r="Q76" s="1"/>
      <c r="R76" s="1"/>
      <c r="S76" s="1"/>
      <c r="T76" s="1"/>
      <c r="U76" s="1"/>
    </row>
    <row r="77" spans="1:21" s="54" customFormat="1" ht="12.75">
      <c r="A77" s="163"/>
      <c r="B77" s="51" t="s">
        <v>192</v>
      </c>
      <c r="C77" s="52">
        <v>25276.017</v>
      </c>
      <c r="D77" s="80">
        <f>SUM(D71:D76)</f>
        <v>1</v>
      </c>
      <c r="E77"/>
      <c r="F77" s="63"/>
      <c r="G77"/>
      <c r="H77" s="63"/>
      <c r="I77" s="63"/>
      <c r="J77"/>
      <c r="K77" s="63"/>
      <c r="L77"/>
      <c r="M77" s="63"/>
      <c r="N77" s="63"/>
      <c r="O77"/>
      <c r="P77" s="63"/>
      <c r="Q77"/>
      <c r="R77" s="63"/>
      <c r="S77" s="63"/>
      <c r="T77"/>
      <c r="U77" s="63"/>
    </row>
    <row r="78" spans="1:21" ht="12.75">
      <c r="A78" s="161" t="s">
        <v>46</v>
      </c>
      <c r="B78" s="5" t="s">
        <v>198</v>
      </c>
      <c r="C78" s="33">
        <v>268.159</v>
      </c>
      <c r="D78" s="81">
        <f>+C78/$C$80</f>
        <v>0.8928811640528752</v>
      </c>
      <c r="E78"/>
      <c r="F78"/>
      <c r="G78"/>
      <c r="H78"/>
      <c r="I78"/>
      <c r="J78"/>
      <c r="K78"/>
      <c r="L78"/>
      <c r="M78"/>
      <c r="N78"/>
      <c r="O78"/>
      <c r="P78"/>
      <c r="Q78"/>
      <c r="R78"/>
      <c r="S78"/>
      <c r="T78"/>
      <c r="U78"/>
    </row>
    <row r="79" spans="1:21" ht="12.75">
      <c r="A79" s="162"/>
      <c r="B79" s="5" t="s">
        <v>193</v>
      </c>
      <c r="C79" s="33">
        <v>42.362</v>
      </c>
      <c r="D79" s="81">
        <f>+C79/$C$80</f>
        <v>0.14105151000566046</v>
      </c>
      <c r="E79"/>
      <c r="F79"/>
      <c r="G79"/>
      <c r="H79"/>
      <c r="I79"/>
      <c r="J79"/>
      <c r="K79"/>
      <c r="L79"/>
      <c r="M79"/>
      <c r="N79"/>
      <c r="O79"/>
      <c r="P79"/>
      <c r="Q79"/>
      <c r="R79"/>
      <c r="S79"/>
      <c r="T79"/>
      <c r="U79"/>
    </row>
    <row r="80" spans="1:21" s="54" customFormat="1" ht="12.75">
      <c r="A80" s="163"/>
      <c r="B80" s="51" t="s">
        <v>192</v>
      </c>
      <c r="C80" s="52">
        <v>300.33</v>
      </c>
      <c r="D80" s="80">
        <f>SUM(D78:D79)</f>
        <v>1.0339326740585357</v>
      </c>
      <c r="E80" s="33"/>
      <c r="F80"/>
      <c r="G80"/>
      <c r="H80"/>
      <c r="I80"/>
      <c r="J80"/>
      <c r="K80"/>
      <c r="L80"/>
      <c r="M80"/>
      <c r="N80"/>
      <c r="O80"/>
      <c r="P80"/>
      <c r="Q80"/>
      <c r="R80"/>
      <c r="S80"/>
      <c r="T80"/>
      <c r="U80"/>
    </row>
    <row r="81" spans="1:21" ht="12.75">
      <c r="A81" s="165" t="s">
        <v>47</v>
      </c>
      <c r="B81" t="s">
        <v>202</v>
      </c>
      <c r="C81" s="33">
        <v>10405.641</v>
      </c>
      <c r="D81" s="81">
        <f aca="true" t="shared" si="6" ref="D81:D86">+C81/$C$87</f>
        <v>0.49933331951313753</v>
      </c>
      <c r="E81"/>
      <c r="F81"/>
      <c r="G81"/>
      <c r="H81"/>
      <c r="I81"/>
      <c r="J81"/>
      <c r="K81"/>
      <c r="L81"/>
      <c r="M81"/>
      <c r="N81"/>
      <c r="O81"/>
      <c r="P81"/>
      <c r="Q81"/>
      <c r="R81"/>
      <c r="S81"/>
      <c r="T81"/>
      <c r="U81"/>
    </row>
    <row r="82" spans="1:21" ht="12.75">
      <c r="A82" s="166"/>
      <c r="B82" s="5" t="s">
        <v>198</v>
      </c>
      <c r="C82" s="33">
        <v>5812.171</v>
      </c>
      <c r="D82" s="81">
        <f t="shared" si="6"/>
        <v>0.27890743482386066</v>
      </c>
      <c r="E82"/>
      <c r="F82"/>
      <c r="G82"/>
      <c r="H82"/>
      <c r="I82"/>
      <c r="J82"/>
      <c r="K82"/>
      <c r="L82"/>
      <c r="M82"/>
      <c r="N82"/>
      <c r="O82"/>
      <c r="P82"/>
      <c r="Q82"/>
      <c r="R82"/>
      <c r="S82"/>
      <c r="T82"/>
      <c r="U82"/>
    </row>
    <row r="83" spans="1:21" ht="12.75">
      <c r="A83" s="166"/>
      <c r="B83" s="5" t="s">
        <v>204</v>
      </c>
      <c r="C83" s="33">
        <v>797.68</v>
      </c>
      <c r="D83" s="81">
        <f t="shared" si="6"/>
        <v>0.03827810341614126</v>
      </c>
      <c r="E83"/>
      <c r="F83"/>
      <c r="G83"/>
      <c r="H83"/>
      <c r="I83"/>
      <c r="J83"/>
      <c r="K83"/>
      <c r="L83"/>
      <c r="M83"/>
      <c r="N83"/>
      <c r="O83"/>
      <c r="P83"/>
      <c r="Q83"/>
      <c r="R83"/>
      <c r="S83"/>
      <c r="T83"/>
      <c r="U83"/>
    </row>
    <row r="84" spans="1:21" ht="12.75">
      <c r="A84" s="166"/>
      <c r="B84" t="s">
        <v>201</v>
      </c>
      <c r="C84" s="33">
        <v>621.925</v>
      </c>
      <c r="D84" s="81">
        <f t="shared" si="6"/>
        <v>0.029844184970268344</v>
      </c>
      <c r="E84"/>
      <c r="F84" s="63"/>
      <c r="G84"/>
      <c r="H84" s="63"/>
      <c r="I84" s="63"/>
      <c r="J84"/>
      <c r="K84" s="63"/>
      <c r="L84"/>
      <c r="M84" s="63"/>
      <c r="N84" s="63"/>
      <c r="O84"/>
      <c r="P84" s="63"/>
      <c r="Q84"/>
      <c r="R84" s="63"/>
      <c r="S84" s="63"/>
      <c r="T84"/>
      <c r="U84" s="63"/>
    </row>
    <row r="85" spans="1:21" ht="12.75">
      <c r="A85" s="166"/>
      <c r="B85" s="5" t="s">
        <v>193</v>
      </c>
      <c r="C85" s="33">
        <v>593.607</v>
      </c>
      <c r="D85" s="81">
        <f t="shared" si="6"/>
        <v>0.028485295023750582</v>
      </c>
      <c r="E85" s="1"/>
      <c r="F85" s="1"/>
      <c r="G85" s="1"/>
      <c r="H85" s="1"/>
      <c r="I85" s="1"/>
      <c r="J85" s="1"/>
      <c r="K85" s="1"/>
      <c r="L85" s="1"/>
      <c r="M85" s="1"/>
      <c r="N85" s="1"/>
      <c r="O85" s="1"/>
      <c r="P85" s="1"/>
      <c r="Q85" s="1"/>
      <c r="R85" s="1"/>
      <c r="S85" s="1"/>
      <c r="T85" s="1"/>
      <c r="U85" s="1"/>
    </row>
    <row r="86" spans="1:21" ht="12.75">
      <c r="A86" s="166"/>
      <c r="B86" t="s">
        <v>189</v>
      </c>
      <c r="C86" s="33">
        <f>+C87-(C81+C82+C83+C84+C85)</f>
        <v>2608.0440000000017</v>
      </c>
      <c r="D86" s="81">
        <f t="shared" si="6"/>
        <v>0.12515166225284172</v>
      </c>
      <c r="E86" s="33"/>
      <c r="F86" s="1"/>
      <c r="G86" s="1"/>
      <c r="H86" s="1"/>
      <c r="I86" s="1"/>
      <c r="J86" s="1"/>
      <c r="K86" s="1"/>
      <c r="L86" s="1"/>
      <c r="M86" s="1"/>
      <c r="N86" s="1"/>
      <c r="O86" s="1"/>
      <c r="P86" s="1"/>
      <c r="Q86" s="1"/>
      <c r="R86" s="1"/>
      <c r="S86" s="1"/>
      <c r="T86" s="1"/>
      <c r="U86" s="1"/>
    </row>
    <row r="87" spans="1:21" s="54" customFormat="1" ht="12.75">
      <c r="A87" s="167"/>
      <c r="B87" s="51" t="s">
        <v>192</v>
      </c>
      <c r="C87" s="52">
        <v>20839.068</v>
      </c>
      <c r="D87" s="80">
        <f>SUM(D81:D86)</f>
        <v>1.0000000000000002</v>
      </c>
      <c r="E87" s="33"/>
      <c r="F87" s="63"/>
      <c r="G87"/>
      <c r="H87" s="63"/>
      <c r="I87" s="63"/>
      <c r="J87"/>
      <c r="K87" s="63"/>
      <c r="L87"/>
      <c r="M87" s="63"/>
      <c r="N87" s="63"/>
      <c r="O87"/>
      <c r="P87" s="63"/>
      <c r="Q87"/>
      <c r="R87" s="63"/>
      <c r="S87" s="63"/>
      <c r="T87"/>
      <c r="U87" s="63"/>
    </row>
    <row r="88" spans="1:21" ht="12.75">
      <c r="A88" s="158" t="s">
        <v>329</v>
      </c>
      <c r="B88" s="5" t="s">
        <v>204</v>
      </c>
      <c r="C88" s="33">
        <v>60.512</v>
      </c>
      <c r="D88" s="81">
        <f>+C88/$C$89</f>
        <v>1</v>
      </c>
      <c r="E88"/>
      <c r="F88"/>
      <c r="G88"/>
      <c r="H88"/>
      <c r="I88"/>
      <c r="J88"/>
      <c r="K88"/>
      <c r="L88"/>
      <c r="M88"/>
      <c r="N88"/>
      <c r="O88"/>
      <c r="P88"/>
      <c r="Q88"/>
      <c r="R88"/>
      <c r="S88"/>
      <c r="T88"/>
      <c r="U88"/>
    </row>
    <row r="89" spans="1:21" s="54" customFormat="1" ht="12.75">
      <c r="A89" s="168"/>
      <c r="B89" s="51" t="s">
        <v>192</v>
      </c>
      <c r="C89" s="52">
        <v>60.512</v>
      </c>
      <c r="D89" s="80">
        <f>SUM(D88:D88)</f>
        <v>1</v>
      </c>
      <c r="E89" s="33"/>
      <c r="F89"/>
      <c r="G89"/>
      <c r="H89"/>
      <c r="I89"/>
      <c r="J89"/>
      <c r="K89"/>
      <c r="L89"/>
      <c r="M89"/>
      <c r="N89"/>
      <c r="O89"/>
      <c r="P89"/>
      <c r="Q89"/>
      <c r="R89"/>
      <c r="S89"/>
      <c r="T89"/>
      <c r="U89"/>
    </row>
    <row r="90" spans="1:21" ht="12.75">
      <c r="A90" s="161" t="s">
        <v>49</v>
      </c>
      <c r="B90" t="s">
        <v>203</v>
      </c>
      <c r="C90" s="33">
        <v>1860.336</v>
      </c>
      <c r="D90" s="81">
        <f aca="true" t="shared" si="7" ref="D90:D95">+C90/$C$96</f>
        <v>0.7491063687909392</v>
      </c>
      <c r="E90"/>
      <c r="F90"/>
      <c r="G90"/>
      <c r="H90"/>
      <c r="I90"/>
      <c r="J90"/>
      <c r="K90"/>
      <c r="L90"/>
      <c r="M90"/>
      <c r="N90"/>
      <c r="O90"/>
      <c r="P90"/>
      <c r="Q90"/>
      <c r="R90"/>
      <c r="S90"/>
      <c r="T90"/>
      <c r="U90"/>
    </row>
    <row r="91" spans="1:21" ht="12.75">
      <c r="A91" s="162"/>
      <c r="B91" t="s">
        <v>198</v>
      </c>
      <c r="C91" s="33">
        <v>318.982</v>
      </c>
      <c r="D91" s="81">
        <f t="shared" si="7"/>
        <v>0.1284453172597162</v>
      </c>
      <c r="E91"/>
      <c r="F91"/>
      <c r="G91"/>
      <c r="H91"/>
      <c r="I91"/>
      <c r="J91"/>
      <c r="K91"/>
      <c r="L91"/>
      <c r="M91"/>
      <c r="N91"/>
      <c r="O91"/>
      <c r="P91"/>
      <c r="Q91"/>
      <c r="R91"/>
      <c r="S91"/>
      <c r="T91"/>
      <c r="U91"/>
    </row>
    <row r="92" spans="1:21" ht="12.75">
      <c r="A92" s="162"/>
      <c r="B92" s="5" t="s">
        <v>196</v>
      </c>
      <c r="C92" s="33">
        <v>30.622</v>
      </c>
      <c r="D92" s="81">
        <f t="shared" si="7"/>
        <v>0.012330640929980466</v>
      </c>
      <c r="E92"/>
      <c r="F92" s="63"/>
      <c r="G92"/>
      <c r="H92" s="63"/>
      <c r="I92" s="63"/>
      <c r="J92"/>
      <c r="K92" s="63"/>
      <c r="L92"/>
      <c r="M92" s="63"/>
      <c r="N92" s="63"/>
      <c r="O92"/>
      <c r="P92" s="63"/>
      <c r="Q92"/>
      <c r="R92" s="63"/>
      <c r="S92" s="63"/>
      <c r="T92"/>
      <c r="U92" s="63"/>
    </row>
    <row r="93" spans="1:21" ht="12.75">
      <c r="A93" s="162"/>
      <c r="B93" s="5" t="s">
        <v>202</v>
      </c>
      <c r="C93" s="33">
        <v>28.528</v>
      </c>
      <c r="D93" s="81">
        <f t="shared" si="7"/>
        <v>0.011487444466412472</v>
      </c>
      <c r="E93"/>
      <c r="F93" s="63"/>
      <c r="G93"/>
      <c r="H93" s="63"/>
      <c r="I93" s="63"/>
      <c r="J93"/>
      <c r="K93" s="63"/>
      <c r="L93"/>
      <c r="M93" s="63"/>
      <c r="N93" s="63"/>
      <c r="O93"/>
      <c r="P93" s="63"/>
      <c r="Q93"/>
      <c r="R93" s="63"/>
      <c r="S93" s="63"/>
      <c r="T93"/>
      <c r="U93" s="63"/>
    </row>
    <row r="94" spans="1:21" ht="12.75">
      <c r="A94" s="162"/>
      <c r="B94" s="5" t="s">
        <v>193</v>
      </c>
      <c r="C94" s="33">
        <v>16.516</v>
      </c>
      <c r="D94" s="81">
        <f t="shared" si="7"/>
        <v>0.006650540970529598</v>
      </c>
      <c r="E94"/>
      <c r="F94" s="63"/>
      <c r="G94"/>
      <c r="H94" s="63"/>
      <c r="I94" s="63"/>
      <c r="J94"/>
      <c r="K94" s="63"/>
      <c r="L94"/>
      <c r="M94" s="63"/>
      <c r="N94" s="63"/>
      <c r="O94"/>
      <c r="P94" s="63"/>
      <c r="Q94"/>
      <c r="R94" s="63"/>
      <c r="S94" s="63"/>
      <c r="T94"/>
      <c r="U94" s="63"/>
    </row>
    <row r="95" spans="1:21" ht="12.75">
      <c r="A95" s="162"/>
      <c r="B95" t="s">
        <v>189</v>
      </c>
      <c r="C95" s="33">
        <f>+C96-(C90+C91+C92+C93+C94)</f>
        <v>228.42300000000023</v>
      </c>
      <c r="D95" s="81">
        <f t="shared" si="7"/>
        <v>0.09197968758242214</v>
      </c>
      <c r="E95" s="33"/>
      <c r="F95" s="1"/>
      <c r="G95" s="1"/>
      <c r="H95" s="1"/>
      <c r="I95" s="1"/>
      <c r="J95" s="1"/>
      <c r="K95" s="1"/>
      <c r="L95" s="1"/>
      <c r="M95" s="1"/>
      <c r="N95" s="1"/>
      <c r="O95" s="1"/>
      <c r="P95" s="1"/>
      <c r="Q95" s="1"/>
      <c r="R95" s="1"/>
      <c r="S95" s="1"/>
      <c r="T95" s="1"/>
      <c r="U95" s="1"/>
    </row>
    <row r="96" spans="1:21" s="54" customFormat="1" ht="12.75">
      <c r="A96" s="163"/>
      <c r="B96" s="51" t="s">
        <v>192</v>
      </c>
      <c r="C96" s="52">
        <v>2483.407</v>
      </c>
      <c r="D96" s="80">
        <f>SUM(D90:D95)</f>
        <v>1</v>
      </c>
      <c r="E96"/>
      <c r="F96" s="63"/>
      <c r="G96"/>
      <c r="H96" s="63"/>
      <c r="I96" s="63"/>
      <c r="J96"/>
      <c r="K96" s="63"/>
      <c r="L96"/>
      <c r="M96" s="63"/>
      <c r="N96" s="63"/>
      <c r="O96"/>
      <c r="P96" s="63"/>
      <c r="Q96"/>
      <c r="R96" s="63"/>
      <c r="S96" s="63"/>
      <c r="T96"/>
      <c r="U96" s="63"/>
    </row>
    <row r="97" spans="1:21" s="54" customFormat="1" ht="12.75">
      <c r="A97" s="55" t="s">
        <v>50</v>
      </c>
      <c r="B97" s="56"/>
      <c r="C97" s="36">
        <f>+'Exportacion_regional '!D22</f>
        <v>879.116</v>
      </c>
      <c r="D97" s="53"/>
      <c r="E97"/>
      <c r="F97"/>
      <c r="G97"/>
      <c r="H97"/>
      <c r="I97"/>
      <c r="J97"/>
      <c r="K97"/>
      <c r="L97"/>
      <c r="M97"/>
      <c r="N97"/>
      <c r="O97"/>
      <c r="P97"/>
      <c r="Q97"/>
      <c r="R97"/>
      <c r="S97"/>
      <c r="T97"/>
      <c r="U97"/>
    </row>
    <row r="98" spans="1:21" s="54" customFormat="1" ht="12.75">
      <c r="A98" s="51" t="s">
        <v>175</v>
      </c>
      <c r="B98" s="51"/>
      <c r="C98" s="52">
        <f>+C97+C96+C89+C87+C80+C77+C70+C63+C50+C43+C36+C29+C23+C20+C14+C8</f>
        <v>1000846.5260000002</v>
      </c>
      <c r="D98" s="53"/>
      <c r="E98"/>
      <c r="F98"/>
      <c r="G98"/>
      <c r="H98"/>
      <c r="I98"/>
      <c r="J98"/>
      <c r="K98"/>
      <c r="L98"/>
      <c r="M98"/>
      <c r="N98"/>
      <c r="O98"/>
      <c r="P98"/>
      <c r="Q98"/>
      <c r="R98"/>
      <c r="S98"/>
      <c r="T98"/>
      <c r="U98"/>
    </row>
    <row r="99" spans="1:21" s="40" customFormat="1" ht="12.75">
      <c r="A99" s="41" t="s">
        <v>52</v>
      </c>
      <c r="B99" s="41"/>
      <c r="C99" s="41"/>
      <c r="D99" s="41"/>
      <c r="E99" s="5"/>
      <c r="F99" s="5"/>
      <c r="G99" s="5"/>
      <c r="H99" s="5"/>
      <c r="I99" s="5"/>
      <c r="J99" s="5"/>
      <c r="K99" s="5"/>
      <c r="L99" s="5"/>
      <c r="M99" s="5"/>
      <c r="N99" s="5"/>
      <c r="O99" s="5"/>
      <c r="P99" s="5"/>
      <c r="Q99" s="5"/>
      <c r="R99" s="5"/>
      <c r="S99" s="5"/>
      <c r="T99" s="5"/>
      <c r="U99" s="5"/>
    </row>
    <row r="100" spans="1:21" ht="12.75">
      <c r="A100" s="63"/>
      <c r="B100"/>
      <c r="C100"/>
      <c r="D100" s="63"/>
      <c r="E100" s="5"/>
      <c r="F100" s="5"/>
      <c r="G100" s="5"/>
      <c r="H100" s="5"/>
      <c r="I100" s="5"/>
      <c r="J100" s="5"/>
      <c r="K100" s="5"/>
      <c r="L100" s="5"/>
      <c r="M100" s="5"/>
      <c r="N100" s="5"/>
      <c r="O100" s="5"/>
      <c r="P100" s="5"/>
      <c r="Q100" s="5"/>
      <c r="R100" s="5"/>
      <c r="S100" s="5"/>
      <c r="T100" s="5"/>
      <c r="U100" s="5"/>
    </row>
    <row r="101" spans="1:21" ht="12.75">
      <c r="A101"/>
      <c r="B101"/>
      <c r="C101"/>
      <c r="D101"/>
      <c r="E101"/>
      <c r="F101" s="63"/>
      <c r="G101"/>
      <c r="H101" s="63"/>
      <c r="I101" s="63"/>
      <c r="J101"/>
      <c r="K101" s="63"/>
      <c r="L101"/>
      <c r="M101" s="63"/>
      <c r="N101" s="63"/>
      <c r="O101"/>
      <c r="P101" s="63"/>
      <c r="Q101"/>
      <c r="R101" s="63"/>
      <c r="S101" s="63"/>
      <c r="T101"/>
      <c r="U101" s="63"/>
    </row>
    <row r="102" spans="1:21" ht="12.75">
      <c r="A102"/>
      <c r="B102"/>
      <c r="C102"/>
      <c r="D102"/>
      <c r="E102"/>
      <c r="F102"/>
      <c r="G102"/>
      <c r="H102"/>
      <c r="I102"/>
      <c r="J102"/>
      <c r="K102"/>
      <c r="L102"/>
      <c r="M102"/>
      <c r="N102"/>
      <c r="O102"/>
      <c r="P102"/>
      <c r="Q102"/>
      <c r="R102"/>
      <c r="S102"/>
      <c r="T102"/>
      <c r="U102"/>
    </row>
    <row r="103" spans="1:21" ht="12.75">
      <c r="A103"/>
      <c r="B103" s="5"/>
      <c r="C103"/>
      <c r="D103"/>
      <c r="E103"/>
      <c r="F103"/>
      <c r="G103"/>
      <c r="H103"/>
      <c r="I103"/>
      <c r="J103"/>
      <c r="K103"/>
      <c r="L103"/>
      <c r="M103"/>
      <c r="N103"/>
      <c r="O103"/>
      <c r="P103"/>
      <c r="Q103"/>
      <c r="R103"/>
      <c r="S103"/>
      <c r="T103"/>
      <c r="U103"/>
    </row>
    <row r="104" spans="1:21" ht="12.75">
      <c r="A104"/>
      <c r="B104" s="5"/>
      <c r="C104"/>
      <c r="D104"/>
      <c r="E104"/>
      <c r="F104"/>
      <c r="G104"/>
      <c r="H104"/>
      <c r="I104"/>
      <c r="J104"/>
      <c r="K104"/>
      <c r="L104"/>
      <c r="M104"/>
      <c r="N104"/>
      <c r="O104"/>
      <c r="P104"/>
      <c r="Q104"/>
      <c r="R104"/>
      <c r="S104"/>
      <c r="T104"/>
      <c r="U104"/>
    </row>
    <row r="105" spans="1:21" ht="12.75">
      <c r="A105" s="63"/>
      <c r="B105" s="5"/>
      <c r="C105"/>
      <c r="D105" s="63"/>
      <c r="E105"/>
      <c r="F105"/>
      <c r="G105"/>
      <c r="H105"/>
      <c r="I105"/>
      <c r="J105"/>
      <c r="K105"/>
      <c r="L105"/>
      <c r="M105"/>
      <c r="N105"/>
      <c r="O105"/>
      <c r="P105"/>
      <c r="Q105"/>
      <c r="R105"/>
      <c r="S105"/>
      <c r="T105"/>
      <c r="U105"/>
    </row>
    <row r="106" spans="1:21" ht="12.75">
      <c r="A106" s="1"/>
      <c r="B106" s="5"/>
      <c r="C106" s="1"/>
      <c r="D106" s="1"/>
      <c r="E106"/>
      <c r="F106" s="63"/>
      <c r="G106"/>
      <c r="H106" s="63"/>
      <c r="I106" s="63"/>
      <c r="J106"/>
      <c r="K106" s="63"/>
      <c r="L106"/>
      <c r="M106" s="63"/>
      <c r="N106" s="63"/>
      <c r="O106"/>
      <c r="P106" s="63"/>
      <c r="Q106"/>
      <c r="R106" s="63"/>
      <c r="S106" s="63"/>
      <c r="T106"/>
      <c r="U106" s="63"/>
    </row>
    <row r="107" spans="1:21" ht="12.75">
      <c r="A107" s="63"/>
      <c r="B107" s="5"/>
      <c r="C107"/>
      <c r="D107" s="63"/>
      <c r="E107" s="1"/>
      <c r="F107" s="1"/>
      <c r="G107" s="1"/>
      <c r="H107" s="1"/>
      <c r="I107" s="1"/>
      <c r="J107" s="1"/>
      <c r="K107" s="1"/>
      <c r="L107" s="1"/>
      <c r="M107" s="1"/>
      <c r="N107" s="1"/>
      <c r="O107" s="1"/>
      <c r="P107" s="1"/>
      <c r="Q107" s="1"/>
      <c r="R107" s="1"/>
      <c r="S107" s="1"/>
      <c r="T107" s="1"/>
      <c r="U107" s="1"/>
    </row>
    <row r="108" spans="1:21" ht="12.75">
      <c r="A108"/>
      <c r="B108" s="5"/>
      <c r="C108"/>
      <c r="D108"/>
      <c r="E108"/>
      <c r="F108" s="63"/>
      <c r="G108"/>
      <c r="H108" s="63"/>
      <c r="I108" s="63"/>
      <c r="J108"/>
      <c r="K108" s="63"/>
      <c r="L108"/>
      <c r="M108" s="63"/>
      <c r="N108" s="63"/>
      <c r="O108"/>
      <c r="P108" s="63"/>
      <c r="Q108"/>
      <c r="R108" s="63"/>
      <c r="S108" s="63"/>
      <c r="T108"/>
      <c r="U108" s="63"/>
    </row>
    <row r="109" spans="1:21" ht="12.75">
      <c r="A109"/>
      <c r="B109" s="5"/>
      <c r="C109"/>
      <c r="D109"/>
      <c r="E109"/>
      <c r="F109"/>
      <c r="G109"/>
      <c r="H109"/>
      <c r="I109"/>
      <c r="J109"/>
      <c r="K109"/>
      <c r="L109"/>
      <c r="M109"/>
      <c r="N109"/>
      <c r="O109"/>
      <c r="P109"/>
      <c r="Q109"/>
      <c r="R109"/>
      <c r="S109"/>
      <c r="T109"/>
      <c r="U109"/>
    </row>
    <row r="110" spans="5:21" ht="12.75">
      <c r="E110"/>
      <c r="F110"/>
      <c r="G110"/>
      <c r="H110"/>
      <c r="I110"/>
      <c r="J110"/>
      <c r="K110"/>
      <c r="L110"/>
      <c r="M110"/>
      <c r="N110"/>
      <c r="O110"/>
      <c r="P110"/>
      <c r="Q110"/>
      <c r="R110"/>
      <c r="S110"/>
      <c r="T110"/>
      <c r="U110"/>
    </row>
    <row r="111" spans="5:21" ht="12.75">
      <c r="E111" s="5"/>
      <c r="F111" s="5"/>
      <c r="G111" s="5"/>
      <c r="H111" s="5"/>
      <c r="I111" s="5"/>
      <c r="J111" s="5"/>
      <c r="K111" s="5"/>
      <c r="L111" s="5"/>
      <c r="M111" s="5"/>
      <c r="N111" s="5"/>
      <c r="O111" s="5"/>
      <c r="P111" s="5"/>
      <c r="Q111" s="5"/>
      <c r="R111" s="5"/>
      <c r="S111" s="5"/>
      <c r="T111" s="5"/>
      <c r="U111" s="5"/>
    </row>
    <row r="112" spans="5:21" ht="12.75">
      <c r="E112" s="5"/>
      <c r="F112" s="5"/>
      <c r="G112" s="5"/>
      <c r="H112" s="5"/>
      <c r="I112" s="5"/>
      <c r="J112" s="5"/>
      <c r="K112" s="5"/>
      <c r="L112" s="5"/>
      <c r="M112" s="5"/>
      <c r="N112" s="5"/>
      <c r="O112" s="5"/>
      <c r="P112" s="5"/>
      <c r="Q112" s="5"/>
      <c r="R112" s="5"/>
      <c r="S112" s="5"/>
      <c r="T112" s="5"/>
      <c r="U112" s="5"/>
    </row>
    <row r="113" spans="5:21" ht="12.75">
      <c r="E113"/>
      <c r="F113" s="63"/>
      <c r="G113"/>
      <c r="H113" s="63"/>
      <c r="I113" s="63"/>
      <c r="J113"/>
      <c r="K113" s="63"/>
      <c r="L113"/>
      <c r="M113" s="63"/>
      <c r="N113" s="63"/>
      <c r="O113"/>
      <c r="P113" s="63"/>
      <c r="Q113"/>
      <c r="R113" s="63"/>
      <c r="S113" s="63"/>
      <c r="T113"/>
      <c r="U113" s="63"/>
    </row>
    <row r="114" spans="5:21" ht="12.75">
      <c r="E114"/>
      <c r="F114"/>
      <c r="G114"/>
      <c r="H114"/>
      <c r="I114"/>
      <c r="J114"/>
      <c r="K114"/>
      <c r="L114"/>
      <c r="M114"/>
      <c r="N114"/>
      <c r="O114"/>
      <c r="P114"/>
      <c r="Q114"/>
      <c r="R114"/>
      <c r="S114"/>
      <c r="T114"/>
      <c r="U114"/>
    </row>
    <row r="115" spans="5:21" ht="12.75">
      <c r="E115"/>
      <c r="F115"/>
      <c r="G115"/>
      <c r="H115"/>
      <c r="I115"/>
      <c r="J115"/>
      <c r="K115"/>
      <c r="L115"/>
      <c r="M115"/>
      <c r="N115"/>
      <c r="O115"/>
      <c r="P115"/>
      <c r="Q115"/>
      <c r="R115"/>
      <c r="S115"/>
      <c r="T115"/>
      <c r="U115"/>
    </row>
    <row r="116" spans="5:21" ht="12.75">
      <c r="E116"/>
      <c r="F116"/>
      <c r="G116"/>
      <c r="H116"/>
      <c r="I116"/>
      <c r="J116"/>
      <c r="K116"/>
      <c r="L116"/>
      <c r="M116"/>
      <c r="N116"/>
      <c r="O116"/>
      <c r="P116"/>
      <c r="Q116"/>
      <c r="R116"/>
      <c r="S116"/>
      <c r="T116"/>
      <c r="U116"/>
    </row>
    <row r="117" spans="5:21" ht="12.75">
      <c r="E117"/>
      <c r="F117"/>
      <c r="G117"/>
      <c r="H117"/>
      <c r="I117"/>
      <c r="J117"/>
      <c r="K117"/>
      <c r="L117"/>
      <c r="M117"/>
      <c r="N117"/>
      <c r="O117"/>
      <c r="P117"/>
      <c r="Q117"/>
      <c r="R117"/>
      <c r="S117"/>
      <c r="T117"/>
      <c r="U117"/>
    </row>
    <row r="118" spans="5:21" ht="12.75">
      <c r="E118"/>
      <c r="F118" s="63"/>
      <c r="G118"/>
      <c r="H118" s="63"/>
      <c r="I118" s="63"/>
      <c r="J118"/>
      <c r="K118" s="63"/>
      <c r="L118"/>
      <c r="M118" s="63"/>
      <c r="N118" s="63"/>
      <c r="O118"/>
      <c r="P118" s="63"/>
      <c r="Q118"/>
      <c r="R118" s="63"/>
      <c r="S118" s="63"/>
      <c r="T118"/>
      <c r="U118" s="63"/>
    </row>
    <row r="119" spans="5:21" ht="12.75">
      <c r="E119" s="1"/>
      <c r="F119" s="1"/>
      <c r="G119" s="1"/>
      <c r="H119" s="1"/>
      <c r="I119" s="1"/>
      <c r="J119" s="1"/>
      <c r="K119" s="1"/>
      <c r="L119" s="1"/>
      <c r="M119" s="1"/>
      <c r="N119" s="1"/>
      <c r="O119" s="1"/>
      <c r="P119" s="1"/>
      <c r="Q119" s="1"/>
      <c r="R119" s="1"/>
      <c r="S119" s="1"/>
      <c r="T119" s="1"/>
      <c r="U119" s="1"/>
    </row>
    <row r="120" spans="5:21" ht="12.75">
      <c r="E120"/>
      <c r="F120" s="63"/>
      <c r="G120"/>
      <c r="H120" s="63"/>
      <c r="I120" s="63"/>
      <c r="J120"/>
      <c r="K120" s="63"/>
      <c r="L120"/>
      <c r="M120" s="63"/>
      <c r="N120" s="63"/>
      <c r="O120"/>
      <c r="P120" s="63"/>
      <c r="Q120"/>
      <c r="R120" s="63"/>
      <c r="S120" s="63"/>
      <c r="T120"/>
      <c r="U120" s="63"/>
    </row>
    <row r="121" spans="5:21" ht="12.75">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sheetData>
  <sheetProtection/>
  <mergeCells count="23">
    <mergeCell ref="A90:A96"/>
    <mergeCell ref="A51:D51"/>
    <mergeCell ref="A52:D52"/>
    <mergeCell ref="A53:D53"/>
    <mergeCell ref="A54:D54"/>
    <mergeCell ref="A71:A77"/>
    <mergeCell ref="A78:A80"/>
    <mergeCell ref="A81:A87"/>
    <mergeCell ref="A88:A89"/>
    <mergeCell ref="A37:A43"/>
    <mergeCell ref="A44:A50"/>
    <mergeCell ref="A57:A63"/>
    <mergeCell ref="A64:A70"/>
    <mergeCell ref="A15:A20"/>
    <mergeCell ref="A21:A23"/>
    <mergeCell ref="A24:A29"/>
    <mergeCell ref="A30:A36"/>
    <mergeCell ref="A2:D2"/>
    <mergeCell ref="A1:D1"/>
    <mergeCell ref="A7:A8"/>
    <mergeCell ref="A9:A14"/>
    <mergeCell ref="A4:D4"/>
    <mergeCell ref="A3:D3"/>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0"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639"/>
  <sheetViews>
    <sheetView view="pageBreakPreview" zoomScale="75" zoomScaleNormal="75" zoomScaleSheetLayoutView="75" zoomScalePageLayoutView="0" workbookViewId="0" topLeftCell="B1">
      <selection activeCell="B16" sqref="B16:M16"/>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172" t="s">
        <v>55</v>
      </c>
      <c r="C1" s="172"/>
      <c r="D1" s="172"/>
      <c r="E1" s="172"/>
      <c r="F1" s="172"/>
      <c r="G1" s="172"/>
      <c r="H1" s="172"/>
      <c r="I1" s="172"/>
      <c r="J1" s="172"/>
      <c r="K1" s="172"/>
      <c r="L1" s="172"/>
      <c r="M1" s="172"/>
      <c r="N1" s="72"/>
      <c r="O1" s="72"/>
      <c r="P1" s="72"/>
      <c r="Q1" s="72"/>
      <c r="R1" s="72"/>
      <c r="S1" s="72"/>
      <c r="T1" s="72"/>
      <c r="U1" s="72"/>
      <c r="V1" s="72"/>
      <c r="W1" s="72"/>
      <c r="X1" s="72"/>
      <c r="Y1" s="72"/>
      <c r="Z1" s="72"/>
    </row>
    <row r="2" spans="2:26" s="97" customFormat="1" ht="15.75" customHeight="1">
      <c r="B2" s="173" t="s">
        <v>216</v>
      </c>
      <c r="C2" s="173"/>
      <c r="D2" s="173"/>
      <c r="E2" s="173"/>
      <c r="F2" s="173"/>
      <c r="G2" s="173"/>
      <c r="H2" s="173"/>
      <c r="I2" s="173"/>
      <c r="J2" s="173"/>
      <c r="K2" s="173"/>
      <c r="L2" s="173"/>
      <c r="M2" s="173"/>
      <c r="N2" s="72"/>
      <c r="O2" s="72"/>
      <c r="P2" s="72"/>
      <c r="Q2" s="72"/>
      <c r="R2" s="72"/>
      <c r="S2" s="72"/>
      <c r="T2" s="72"/>
      <c r="U2" s="72"/>
      <c r="V2" s="72"/>
      <c r="W2" s="72"/>
      <c r="X2" s="72"/>
      <c r="Y2" s="72"/>
      <c r="Z2" s="72"/>
    </row>
    <row r="3" spans="2:26" s="98" customFormat="1" ht="15.75" customHeight="1">
      <c r="B3" s="173" t="s">
        <v>218</v>
      </c>
      <c r="C3" s="173"/>
      <c r="D3" s="173"/>
      <c r="E3" s="173"/>
      <c r="F3" s="173"/>
      <c r="G3" s="173"/>
      <c r="H3" s="173"/>
      <c r="I3" s="173"/>
      <c r="J3" s="173"/>
      <c r="K3" s="173"/>
      <c r="L3" s="173"/>
      <c r="M3" s="173"/>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366</v>
      </c>
      <c r="C5" s="101" t="s">
        <v>223</v>
      </c>
      <c r="D5" s="100" t="s">
        <v>61</v>
      </c>
      <c r="E5" s="171" t="s">
        <v>213</v>
      </c>
      <c r="F5" s="171"/>
      <c r="G5" s="171"/>
      <c r="H5" s="171" t="s">
        <v>214</v>
      </c>
      <c r="I5" s="171"/>
      <c r="J5" s="171"/>
      <c r="K5" s="171"/>
      <c r="L5" s="171"/>
      <c r="M5" s="171"/>
    </row>
    <row r="6" spans="2:13" s="72" customFormat="1" ht="15.75" customHeight="1">
      <c r="B6" s="102"/>
      <c r="C6" s="102"/>
      <c r="D6" s="102"/>
      <c r="E6" s="174" t="s">
        <v>337</v>
      </c>
      <c r="F6" s="174"/>
      <c r="G6" s="102" t="s">
        <v>153</v>
      </c>
      <c r="H6" s="170" t="str">
        <f>+E6</f>
        <v>enero</v>
      </c>
      <c r="I6" s="170"/>
      <c r="J6" s="102" t="s">
        <v>153</v>
      </c>
      <c r="K6" s="103"/>
      <c r="L6" s="145" t="s">
        <v>341</v>
      </c>
      <c r="M6" s="104" t="s">
        <v>215</v>
      </c>
    </row>
    <row r="7" spans="2:13" s="72" customFormat="1" ht="18.75" customHeight="1">
      <c r="B7" s="105"/>
      <c r="C7" s="105"/>
      <c r="D7" s="105"/>
      <c r="E7" s="106">
        <v>2009</v>
      </c>
      <c r="F7" s="106">
        <v>2010</v>
      </c>
      <c r="G7" s="107" t="s">
        <v>338</v>
      </c>
      <c r="H7" s="106">
        <v>2009</v>
      </c>
      <c r="I7" s="106">
        <v>2010</v>
      </c>
      <c r="J7" s="107" t="str">
        <f>+G7</f>
        <v>10/09</v>
      </c>
      <c r="K7" s="105"/>
      <c r="L7" s="106">
        <v>2010</v>
      </c>
      <c r="M7" s="107" t="str">
        <f>+'Exportacion_regional '!D6</f>
        <v>ene</v>
      </c>
    </row>
    <row r="8" spans="1:26" s="71" customFormat="1" ht="12.75">
      <c r="A8" s="71">
        <v>1</v>
      </c>
      <c r="B8" s="68" t="s">
        <v>83</v>
      </c>
      <c r="C8" s="177" t="s">
        <v>252</v>
      </c>
      <c r="D8" s="68" t="s">
        <v>63</v>
      </c>
      <c r="E8" s="69">
        <v>73.916</v>
      </c>
      <c r="F8" s="69">
        <v>105.163</v>
      </c>
      <c r="G8" s="70">
        <f>+(F8-E8)/E8</f>
        <v>0.4227366199469668</v>
      </c>
      <c r="H8" s="69">
        <v>45.38</v>
      </c>
      <c r="I8" s="69">
        <v>88.174</v>
      </c>
      <c r="J8" s="70">
        <f>+(I8-H8)/H8</f>
        <v>0.9430145438519172</v>
      </c>
      <c r="K8" s="68">
        <v>1</v>
      </c>
      <c r="L8" s="175">
        <f>+I8/$I$14</f>
        <v>0.4248898911922592</v>
      </c>
      <c r="M8" s="108">
        <v>0.008140413124996712</v>
      </c>
      <c r="N8" s="72"/>
      <c r="O8" s="72"/>
      <c r="P8" s="72"/>
      <c r="Q8" s="72"/>
      <c r="R8" s="72"/>
      <c r="S8" s="72"/>
      <c r="T8" s="72"/>
      <c r="U8" s="72"/>
      <c r="V8" s="72"/>
      <c r="W8" s="72"/>
      <c r="X8" s="72"/>
      <c r="Y8" s="72"/>
      <c r="Z8" s="72"/>
    </row>
    <row r="9" spans="1:26" s="71" customFormat="1" ht="12.75">
      <c r="A9" s="71">
        <v>2</v>
      </c>
      <c r="B9" s="68" t="s">
        <v>68</v>
      </c>
      <c r="C9" s="91">
        <v>16010000</v>
      </c>
      <c r="D9" s="68" t="s">
        <v>63</v>
      </c>
      <c r="E9" s="69">
        <v>42.813</v>
      </c>
      <c r="F9" s="69">
        <v>29.45</v>
      </c>
      <c r="G9" s="70">
        <f>+(F9-E9)/E9</f>
        <v>-0.31212482189989027</v>
      </c>
      <c r="H9" s="69">
        <v>58.742</v>
      </c>
      <c r="I9" s="69">
        <v>51.576</v>
      </c>
      <c r="J9" s="70">
        <f>+(I9-H9)/H9</f>
        <v>-0.12199107963637597</v>
      </c>
      <c r="K9" s="68">
        <v>2</v>
      </c>
      <c r="L9" s="175">
        <f>+I9/$I$14</f>
        <v>0.24853268569115564</v>
      </c>
      <c r="M9" s="108">
        <v>0.07953392404985213</v>
      </c>
      <c r="N9" s="72"/>
      <c r="O9" s="72"/>
      <c r="P9" s="72"/>
      <c r="Q9" s="72"/>
      <c r="R9" s="72"/>
      <c r="S9" s="72"/>
      <c r="T9" s="72"/>
      <c r="U9" s="72"/>
      <c r="V9" s="72"/>
      <c r="W9" s="72"/>
      <c r="X9" s="72"/>
      <c r="Y9" s="72"/>
      <c r="Z9" s="72"/>
    </row>
    <row r="10" spans="1:26" s="71" customFormat="1" ht="12.75">
      <c r="A10" s="71">
        <v>3</v>
      </c>
      <c r="B10" s="68" t="s">
        <v>71</v>
      </c>
      <c r="C10" s="177" t="s">
        <v>240</v>
      </c>
      <c r="D10" s="68" t="s">
        <v>63</v>
      </c>
      <c r="E10" s="69">
        <v>26.612</v>
      </c>
      <c r="F10" s="69">
        <v>11.004</v>
      </c>
      <c r="G10" s="70">
        <f>+(F10-E10)/E10</f>
        <v>-0.5865023297760409</v>
      </c>
      <c r="H10" s="69">
        <v>72.564</v>
      </c>
      <c r="I10" s="69">
        <v>34.304</v>
      </c>
      <c r="J10" s="70">
        <f>+(I10-H10)/H10</f>
        <v>-0.5272586957720081</v>
      </c>
      <c r="K10" s="68">
        <v>3</v>
      </c>
      <c r="L10" s="175">
        <f>+I10/$I$14</f>
        <v>0.165302955831189</v>
      </c>
      <c r="M10" s="108">
        <v>1</v>
      </c>
      <c r="N10" s="72"/>
      <c r="O10" s="72"/>
      <c r="P10" s="72"/>
      <c r="Q10" s="72"/>
      <c r="R10" s="72"/>
      <c r="S10" s="72"/>
      <c r="T10" s="72"/>
      <c r="U10" s="72"/>
      <c r="V10" s="72"/>
      <c r="W10" s="72"/>
      <c r="X10" s="72"/>
      <c r="Y10" s="72"/>
      <c r="Z10" s="72"/>
    </row>
    <row r="11" spans="1:26" s="71" customFormat="1" ht="12.75">
      <c r="A11" s="71">
        <v>4</v>
      </c>
      <c r="B11" s="68" t="s">
        <v>82</v>
      </c>
      <c r="C11" s="177" t="s">
        <v>249</v>
      </c>
      <c r="D11" s="68" t="s">
        <v>63</v>
      </c>
      <c r="E11" s="69">
        <v>19.4</v>
      </c>
      <c r="F11" s="69">
        <v>32.428</v>
      </c>
      <c r="G11" s="70">
        <f>+(F11-E11)/E11</f>
        <v>0.6715463917525774</v>
      </c>
      <c r="H11" s="69">
        <v>14.55</v>
      </c>
      <c r="I11" s="69">
        <v>27.024</v>
      </c>
      <c r="J11" s="70">
        <f>+(I11-H11)/H11</f>
        <v>0.857319587628866</v>
      </c>
      <c r="K11" s="68">
        <v>4</v>
      </c>
      <c r="L11" s="175">
        <f>+I11/$I$14</f>
        <v>0.13022233787261112</v>
      </c>
      <c r="M11" s="108">
        <v>0.0029951156473291226</v>
      </c>
      <c r="N11" s="72"/>
      <c r="O11" s="72"/>
      <c r="P11" s="72"/>
      <c r="Q11" s="72"/>
      <c r="R11" s="72"/>
      <c r="S11" s="72"/>
      <c r="T11" s="72"/>
      <c r="U11" s="72"/>
      <c r="V11" s="72"/>
      <c r="W11" s="72"/>
      <c r="X11" s="72"/>
      <c r="Y11" s="72"/>
      <c r="Z11" s="72"/>
    </row>
    <row r="12" spans="1:26" s="71" customFormat="1" ht="12.75">
      <c r="A12" s="71">
        <v>5</v>
      </c>
      <c r="B12" s="68" t="s">
        <v>90</v>
      </c>
      <c r="C12" s="177" t="s">
        <v>238</v>
      </c>
      <c r="D12" s="68" t="s">
        <v>63</v>
      </c>
      <c r="E12" s="69">
        <v>0</v>
      </c>
      <c r="F12" s="69">
        <v>1.88</v>
      </c>
      <c r="G12" s="70"/>
      <c r="H12" s="69">
        <v>0</v>
      </c>
      <c r="I12" s="69">
        <v>3.384</v>
      </c>
      <c r="J12" s="70"/>
      <c r="K12" s="68">
        <v>5</v>
      </c>
      <c r="L12" s="175">
        <f>+I12/$I$14</f>
        <v>0.016306704831294996</v>
      </c>
      <c r="M12" s="108">
        <v>4.7676852380968484E-05</v>
      </c>
      <c r="N12" s="72"/>
      <c r="O12" s="72"/>
      <c r="P12" s="72"/>
      <c r="Q12" s="72"/>
      <c r="R12" s="72"/>
      <c r="S12" s="72"/>
      <c r="T12" s="72"/>
      <c r="U12" s="72"/>
      <c r="V12" s="72"/>
      <c r="W12" s="72"/>
      <c r="X12" s="72"/>
      <c r="Y12" s="72"/>
      <c r="Z12" s="72"/>
    </row>
    <row r="13" spans="1:26" s="71" customFormat="1" ht="12.75">
      <c r="A13" s="71">
        <v>0</v>
      </c>
      <c r="B13" s="68" t="s">
        <v>89</v>
      </c>
      <c r="C13" s="177" t="s">
        <v>250</v>
      </c>
      <c r="D13" s="68" t="s">
        <v>63</v>
      </c>
      <c r="E13" s="69">
        <v>3.6</v>
      </c>
      <c r="F13" s="69">
        <v>3.672</v>
      </c>
      <c r="G13" s="70">
        <f>+(F13-E13)/E13</f>
        <v>0.020000000000000018</v>
      </c>
      <c r="H13" s="69">
        <v>2.4</v>
      </c>
      <c r="I13" s="69">
        <v>3.06</v>
      </c>
      <c r="J13" s="70">
        <f>+(I13-H13)/H13</f>
        <v>0.2750000000000001</v>
      </c>
      <c r="K13" s="68">
        <v>6</v>
      </c>
      <c r="L13" s="175">
        <f>+I13/$I$14</f>
        <v>0.014745424581490156</v>
      </c>
      <c r="M13" s="108">
        <v>0.00033209373378194205</v>
      </c>
      <c r="N13" s="72"/>
      <c r="O13" s="72"/>
      <c r="P13" s="72"/>
      <c r="Q13" s="72"/>
      <c r="R13" s="72"/>
      <c r="S13" s="72"/>
      <c r="T13" s="72"/>
      <c r="U13" s="72"/>
      <c r="V13" s="72"/>
      <c r="W13" s="72"/>
      <c r="X13" s="72"/>
      <c r="Y13" s="72"/>
      <c r="Z13" s="72"/>
    </row>
    <row r="14" spans="2:26" s="73" customFormat="1" ht="12.75">
      <c r="B14" s="84" t="s">
        <v>192</v>
      </c>
      <c r="C14" s="84"/>
      <c r="D14" s="84"/>
      <c r="E14" s="113"/>
      <c r="F14" s="85"/>
      <c r="G14" s="85"/>
      <c r="H14" s="85">
        <f>+'Exportacion_regional '!C7</f>
        <v>242.063</v>
      </c>
      <c r="I14" s="85">
        <f>+'Exportacion_regional '!D7</f>
        <v>207.522</v>
      </c>
      <c r="J14" s="114">
        <f>+(I14-H14)/H14</f>
        <v>-0.14269425728012955</v>
      </c>
      <c r="K14" s="85"/>
      <c r="L14" s="114">
        <f>+I14/$I$14</f>
        <v>1</v>
      </c>
      <c r="M14" s="115"/>
      <c r="N14" s="72"/>
      <c r="O14" s="72"/>
      <c r="P14" s="72"/>
      <c r="Q14" s="72"/>
      <c r="R14" s="72"/>
      <c r="S14" s="72"/>
      <c r="T14" s="72"/>
      <c r="U14" s="72"/>
      <c r="V14" s="72"/>
      <c r="W14" s="72"/>
      <c r="X14" s="72"/>
      <c r="Y14" s="72"/>
      <c r="Z14" s="72"/>
    </row>
    <row r="15" spans="5:13" s="72" customFormat="1" ht="12.75">
      <c r="E15" s="116"/>
      <c r="F15" s="111"/>
      <c r="G15" s="111"/>
      <c r="H15" s="111"/>
      <c r="I15" s="116"/>
      <c r="J15" s="111"/>
      <c r="K15" s="111"/>
      <c r="L15" s="111"/>
      <c r="M15" s="112"/>
    </row>
    <row r="16" spans="2:13" s="72" customFormat="1" ht="21" customHeight="1">
      <c r="B16" s="169" t="s">
        <v>310</v>
      </c>
      <c r="C16" s="169"/>
      <c r="D16" s="169"/>
      <c r="E16" s="169"/>
      <c r="F16" s="169"/>
      <c r="G16" s="169"/>
      <c r="H16" s="169"/>
      <c r="I16" s="169"/>
      <c r="J16" s="169"/>
      <c r="K16" s="169"/>
      <c r="L16" s="169"/>
      <c r="M16" s="169"/>
    </row>
    <row r="17" spans="13:26" ht="13.5" customHeight="1">
      <c r="M17" s="112"/>
      <c r="N17" s="72"/>
      <c r="O17" s="72"/>
      <c r="P17" s="72"/>
      <c r="Q17" s="72"/>
      <c r="R17" s="72"/>
      <c r="S17" s="72"/>
      <c r="T17" s="72"/>
      <c r="U17" s="72"/>
      <c r="V17" s="72"/>
      <c r="W17" s="72"/>
      <c r="X17" s="72"/>
      <c r="Y17" s="72"/>
      <c r="Z17" s="72"/>
    </row>
    <row r="18" spans="2:26" s="97" customFormat="1" ht="15.75" customHeight="1">
      <c r="B18" s="172" t="s">
        <v>56</v>
      </c>
      <c r="C18" s="172"/>
      <c r="D18" s="172"/>
      <c r="E18" s="172"/>
      <c r="F18" s="172"/>
      <c r="G18" s="172"/>
      <c r="H18" s="172"/>
      <c r="I18" s="172"/>
      <c r="J18" s="172"/>
      <c r="K18" s="172"/>
      <c r="L18" s="172"/>
      <c r="M18" s="172"/>
      <c r="N18" s="72"/>
      <c r="O18" s="72"/>
      <c r="P18" s="72"/>
      <c r="Q18" s="72"/>
      <c r="R18" s="72"/>
      <c r="S18" s="72"/>
      <c r="T18" s="72"/>
      <c r="U18" s="72"/>
      <c r="V18" s="72"/>
      <c r="W18" s="72"/>
      <c r="X18" s="72"/>
      <c r="Y18" s="72"/>
      <c r="Z18" s="72"/>
    </row>
    <row r="19" spans="2:26" s="97" customFormat="1" ht="15.75" customHeight="1">
      <c r="B19" s="173" t="s">
        <v>216</v>
      </c>
      <c r="C19" s="173"/>
      <c r="D19" s="173"/>
      <c r="E19" s="173"/>
      <c r="F19" s="173"/>
      <c r="G19" s="173"/>
      <c r="H19" s="173"/>
      <c r="I19" s="173"/>
      <c r="J19" s="173"/>
      <c r="K19" s="173"/>
      <c r="L19" s="173"/>
      <c r="M19" s="173"/>
      <c r="N19" s="72"/>
      <c r="O19" s="72"/>
      <c r="P19" s="72"/>
      <c r="Q19" s="72"/>
      <c r="R19" s="72"/>
      <c r="S19" s="72"/>
      <c r="T19" s="72"/>
      <c r="U19" s="72"/>
      <c r="V19" s="72"/>
      <c r="W19" s="72"/>
      <c r="X19" s="72"/>
      <c r="Y19" s="72"/>
      <c r="Z19" s="72"/>
    </row>
    <row r="20" spans="2:26" s="98" customFormat="1" ht="15.75" customHeight="1">
      <c r="B20" s="173" t="s">
        <v>152</v>
      </c>
      <c r="C20" s="173"/>
      <c r="D20" s="173"/>
      <c r="E20" s="173"/>
      <c r="F20" s="173"/>
      <c r="G20" s="173"/>
      <c r="H20" s="173"/>
      <c r="I20" s="173"/>
      <c r="J20" s="173"/>
      <c r="K20" s="173"/>
      <c r="L20" s="173"/>
      <c r="M20" s="173"/>
      <c r="N20" s="72"/>
      <c r="O20" s="72"/>
      <c r="P20" s="72"/>
      <c r="Q20" s="72"/>
      <c r="R20" s="72"/>
      <c r="S20" s="72"/>
      <c r="T20" s="72"/>
      <c r="U20" s="72"/>
      <c r="V20" s="72"/>
      <c r="W20" s="72"/>
      <c r="X20" s="72"/>
      <c r="Y20" s="72"/>
      <c r="Z20" s="72"/>
    </row>
    <row r="21" spans="2:26" s="98" customFormat="1" ht="15.75" customHeight="1">
      <c r="B21" s="99"/>
      <c r="C21" s="99"/>
      <c r="D21" s="99"/>
      <c r="E21" s="99"/>
      <c r="F21" s="99"/>
      <c r="G21" s="99"/>
      <c r="H21" s="99"/>
      <c r="I21" s="99"/>
      <c r="J21" s="99"/>
      <c r="K21" s="99"/>
      <c r="L21" s="99"/>
      <c r="M21" s="99"/>
      <c r="N21" s="72"/>
      <c r="O21" s="72"/>
      <c r="P21" s="72"/>
      <c r="Q21" s="72"/>
      <c r="R21" s="72"/>
      <c r="S21" s="72"/>
      <c r="T21" s="72"/>
      <c r="U21" s="72"/>
      <c r="V21" s="72"/>
      <c r="W21" s="72"/>
      <c r="X21" s="72"/>
      <c r="Y21" s="72"/>
      <c r="Z21" s="72"/>
    </row>
    <row r="22" spans="2:13" s="72" customFormat="1" ht="30" customHeight="1">
      <c r="B22" s="100" t="s">
        <v>366</v>
      </c>
      <c r="C22" s="100" t="s">
        <v>223</v>
      </c>
      <c r="D22" s="100" t="s">
        <v>61</v>
      </c>
      <c r="E22" s="171" t="s">
        <v>213</v>
      </c>
      <c r="F22" s="171"/>
      <c r="G22" s="171"/>
      <c r="H22" s="171" t="s">
        <v>214</v>
      </c>
      <c r="I22" s="171"/>
      <c r="J22" s="171"/>
      <c r="K22" s="171"/>
      <c r="L22" s="171"/>
      <c r="M22" s="171"/>
    </row>
    <row r="23" spans="2:13" s="72" customFormat="1" ht="15.75" customHeight="1">
      <c r="B23" s="102"/>
      <c r="C23" s="102"/>
      <c r="D23" s="102"/>
      <c r="E23" s="170" t="str">
        <f>+E6</f>
        <v>enero</v>
      </c>
      <c r="F23" s="170"/>
      <c r="G23" s="102" t="s">
        <v>153</v>
      </c>
      <c r="H23" s="170" t="str">
        <f>+E23</f>
        <v>enero</v>
      </c>
      <c r="I23" s="170"/>
      <c r="J23" s="102" t="s">
        <v>153</v>
      </c>
      <c r="K23" s="103"/>
      <c r="L23" s="145" t="s">
        <v>341</v>
      </c>
      <c r="M23" s="104" t="s">
        <v>215</v>
      </c>
    </row>
    <row r="24" spans="2:13" s="72" customFormat="1" ht="18.75" customHeight="1">
      <c r="B24" s="105"/>
      <c r="C24" s="105"/>
      <c r="D24" s="105"/>
      <c r="E24" s="106">
        <f>+E7</f>
        <v>2009</v>
      </c>
      <c r="F24" s="106">
        <f>+F7</f>
        <v>2010</v>
      </c>
      <c r="G24" s="107" t="str">
        <f>+G7</f>
        <v>10/09</v>
      </c>
      <c r="H24" s="106">
        <f>+E24</f>
        <v>2009</v>
      </c>
      <c r="I24" s="106">
        <f>+F24</f>
        <v>2010</v>
      </c>
      <c r="J24" s="107" t="str">
        <f>+G24</f>
        <v>10/09</v>
      </c>
      <c r="K24" s="105"/>
      <c r="L24" s="106">
        <v>2010</v>
      </c>
      <c r="M24" s="107" t="str">
        <f>+M7</f>
        <v>ene</v>
      </c>
    </row>
    <row r="25" spans="1:26" s="71" customFormat="1" ht="12.75">
      <c r="A25" s="71">
        <v>1</v>
      </c>
      <c r="B25" s="68" t="s">
        <v>119</v>
      </c>
      <c r="C25" s="177" t="s">
        <v>267</v>
      </c>
      <c r="D25" s="68" t="s">
        <v>63</v>
      </c>
      <c r="E25" s="69">
        <v>0</v>
      </c>
      <c r="F25" s="69">
        <v>100.615</v>
      </c>
      <c r="G25" s="70"/>
      <c r="H25" s="69">
        <v>0</v>
      </c>
      <c r="I25" s="69">
        <v>128.515</v>
      </c>
      <c r="J25" s="70"/>
      <c r="K25" s="68">
        <v>1</v>
      </c>
      <c r="L25" s="175">
        <f>+I25/$I$34</f>
        <v>0.3093005569166935</v>
      </c>
      <c r="M25" s="86">
        <v>0.02680668482772718</v>
      </c>
      <c r="N25" s="72"/>
      <c r="O25" s="72"/>
      <c r="P25" s="72"/>
      <c r="Q25" s="72"/>
      <c r="R25" s="72"/>
      <c r="S25" s="72"/>
      <c r="T25" s="72"/>
      <c r="U25" s="72"/>
      <c r="V25" s="72"/>
      <c r="W25" s="72"/>
      <c r="X25" s="72"/>
      <c r="Y25" s="72"/>
      <c r="Z25" s="72"/>
    </row>
    <row r="26" spans="1:26" s="71" customFormat="1" ht="12.75">
      <c r="A26" s="71">
        <v>2</v>
      </c>
      <c r="B26" s="68" t="s">
        <v>74</v>
      </c>
      <c r="C26" s="92">
        <v>12119020</v>
      </c>
      <c r="D26" s="68" t="s">
        <v>63</v>
      </c>
      <c r="E26" s="69">
        <v>35.4</v>
      </c>
      <c r="F26" s="69">
        <v>50.94</v>
      </c>
      <c r="G26" s="70">
        <f>+(F26-E26)/E26</f>
        <v>0.43898305084745765</v>
      </c>
      <c r="H26" s="69">
        <v>88.32</v>
      </c>
      <c r="I26" s="69">
        <v>111.219</v>
      </c>
      <c r="J26" s="70">
        <f>+(I26-H26)/H26</f>
        <v>0.259273097826087</v>
      </c>
      <c r="K26" s="68">
        <v>2</v>
      </c>
      <c r="L26" s="175">
        <f aca="true" t="shared" si="0" ref="L26:L34">+I26/$I$34</f>
        <v>0.26767380181082157</v>
      </c>
      <c r="M26" s="86">
        <v>0.6910759556593925</v>
      </c>
      <c r="N26" s="72"/>
      <c r="O26" s="72"/>
      <c r="P26" s="72"/>
      <c r="Q26" s="72"/>
      <c r="R26" s="72"/>
      <c r="S26" s="72"/>
      <c r="T26" s="72"/>
      <c r="U26" s="72"/>
      <c r="V26" s="72"/>
      <c r="W26" s="72"/>
      <c r="X26" s="72"/>
      <c r="Y26" s="72"/>
      <c r="Z26" s="72"/>
    </row>
    <row r="27" spans="1:26" s="71" customFormat="1" ht="12.75">
      <c r="A27" s="71">
        <v>3</v>
      </c>
      <c r="B27" s="68" t="s">
        <v>69</v>
      </c>
      <c r="C27" s="177" t="s">
        <v>242</v>
      </c>
      <c r="D27" s="68" t="s">
        <v>61</v>
      </c>
      <c r="E27" s="69">
        <v>0</v>
      </c>
      <c r="F27" s="69">
        <v>0.06</v>
      </c>
      <c r="G27" s="70"/>
      <c r="H27" s="69">
        <v>0</v>
      </c>
      <c r="I27" s="69">
        <v>60.449</v>
      </c>
      <c r="J27" s="70"/>
      <c r="K27" s="68">
        <v>3</v>
      </c>
      <c r="L27" s="175">
        <f t="shared" si="0"/>
        <v>0.14548425759683467</v>
      </c>
      <c r="M27" s="86">
        <v>1</v>
      </c>
      <c r="N27" s="72"/>
      <c r="O27" s="72"/>
      <c r="P27" s="72"/>
      <c r="Q27" s="72"/>
      <c r="R27" s="72"/>
      <c r="S27" s="72"/>
      <c r="T27" s="72"/>
      <c r="U27" s="72"/>
      <c r="V27" s="72"/>
      <c r="W27" s="72"/>
      <c r="X27" s="72"/>
      <c r="Y27" s="72"/>
      <c r="Z27" s="72"/>
    </row>
    <row r="28" spans="1:26" s="71" customFormat="1" ht="12.75">
      <c r="A28" s="71">
        <v>4</v>
      </c>
      <c r="B28" s="68" t="s">
        <v>339</v>
      </c>
      <c r="C28" s="177">
        <v>21011200</v>
      </c>
      <c r="D28" s="68" t="s">
        <v>63</v>
      </c>
      <c r="E28" s="69">
        <v>0</v>
      </c>
      <c r="F28" s="69">
        <v>11.136</v>
      </c>
      <c r="G28" s="70"/>
      <c r="H28" s="69">
        <v>0</v>
      </c>
      <c r="I28" s="69">
        <v>47.925</v>
      </c>
      <c r="J28" s="70"/>
      <c r="K28" s="68">
        <v>4</v>
      </c>
      <c r="L28" s="175">
        <f t="shared" si="0"/>
        <v>0.11534240509070955</v>
      </c>
      <c r="M28" s="86">
        <v>0.04118782507657455</v>
      </c>
      <c r="N28" s="72"/>
      <c r="O28" s="72"/>
      <c r="P28" s="72"/>
      <c r="Q28" s="72"/>
      <c r="R28" s="72"/>
      <c r="S28" s="72"/>
      <c r="T28" s="72"/>
      <c r="U28" s="72"/>
      <c r="V28" s="72"/>
      <c r="W28" s="72"/>
      <c r="X28" s="72"/>
      <c r="Y28" s="72"/>
      <c r="Z28" s="72"/>
    </row>
    <row r="29" spans="1:26" s="71" customFormat="1" ht="12.75">
      <c r="A29" s="71">
        <v>5</v>
      </c>
      <c r="B29" s="68" t="s">
        <v>62</v>
      </c>
      <c r="C29" s="177" t="s">
        <v>246</v>
      </c>
      <c r="D29" s="68" t="s">
        <v>63</v>
      </c>
      <c r="E29" s="69">
        <v>22</v>
      </c>
      <c r="F29" s="69">
        <v>24.008</v>
      </c>
      <c r="G29" s="70">
        <f>+(F29-E29)/E29</f>
        <v>0.09127272727272723</v>
      </c>
      <c r="H29" s="69">
        <v>12.3</v>
      </c>
      <c r="I29" s="69">
        <v>22.277</v>
      </c>
      <c r="J29" s="70">
        <f>+(I29-H29)/H29</f>
        <v>0.8111382113821138</v>
      </c>
      <c r="K29" s="68">
        <v>5</v>
      </c>
      <c r="L29" s="175">
        <f t="shared" si="0"/>
        <v>0.05361466370799659</v>
      </c>
      <c r="M29" s="86">
        <v>0.24389362703773854</v>
      </c>
      <c r="N29" s="72"/>
      <c r="O29" s="72"/>
      <c r="P29" s="72"/>
      <c r="Q29" s="72"/>
      <c r="R29" s="72"/>
      <c r="S29" s="72"/>
      <c r="T29" s="72"/>
      <c r="U29" s="72"/>
      <c r="V29" s="72"/>
      <c r="W29" s="72"/>
      <c r="X29" s="72"/>
      <c r="Y29" s="72"/>
      <c r="Z29" s="72"/>
    </row>
    <row r="30" spans="1:26" s="71" customFormat="1" ht="12.75">
      <c r="A30" s="71">
        <v>6</v>
      </c>
      <c r="B30" s="68" t="s">
        <v>65</v>
      </c>
      <c r="C30" s="91">
        <v>12099140</v>
      </c>
      <c r="D30" s="68" t="s">
        <v>63</v>
      </c>
      <c r="E30" s="69">
        <v>0</v>
      </c>
      <c r="F30" s="69">
        <v>0.011</v>
      </c>
      <c r="G30" s="70"/>
      <c r="H30" s="69">
        <v>0</v>
      </c>
      <c r="I30" s="69">
        <v>14.099</v>
      </c>
      <c r="J30" s="70"/>
      <c r="K30" s="68">
        <v>6</v>
      </c>
      <c r="L30" s="175">
        <f t="shared" si="0"/>
        <v>0.033932447978589755</v>
      </c>
      <c r="M30" s="86">
        <v>0.2641449340527578</v>
      </c>
      <c r="N30" s="72"/>
      <c r="O30" s="72"/>
      <c r="P30" s="72"/>
      <c r="Q30" s="72"/>
      <c r="R30" s="72"/>
      <c r="S30" s="72"/>
      <c r="T30" s="72"/>
      <c r="U30" s="72"/>
      <c r="V30" s="72"/>
      <c r="W30" s="72"/>
      <c r="X30" s="72"/>
      <c r="Y30" s="72"/>
      <c r="Z30" s="72"/>
    </row>
    <row r="31" spans="1:26" s="71" customFormat="1" ht="12.75">
      <c r="A31" s="71">
        <v>7</v>
      </c>
      <c r="B31" s="68" t="s">
        <v>150</v>
      </c>
      <c r="C31" s="91">
        <v>21069090</v>
      </c>
      <c r="D31" s="68" t="s">
        <v>63</v>
      </c>
      <c r="E31" s="69">
        <v>0</v>
      </c>
      <c r="F31" s="69">
        <v>9</v>
      </c>
      <c r="G31" s="70"/>
      <c r="H31" s="69">
        <v>0</v>
      </c>
      <c r="I31" s="69">
        <v>13.425</v>
      </c>
      <c r="J31" s="70"/>
      <c r="K31" s="68">
        <v>7</v>
      </c>
      <c r="L31" s="175">
        <f t="shared" si="0"/>
        <v>0.032310313789103304</v>
      </c>
      <c r="M31" s="86">
        <v>0.010209948482539278</v>
      </c>
      <c r="N31" s="72"/>
      <c r="O31" s="72"/>
      <c r="P31" s="72"/>
      <c r="Q31" s="72"/>
      <c r="R31" s="72"/>
      <c r="S31" s="72"/>
      <c r="T31" s="72"/>
      <c r="U31" s="72"/>
      <c r="V31" s="72"/>
      <c r="W31" s="72"/>
      <c r="X31" s="72"/>
      <c r="Y31" s="72"/>
      <c r="Z31" s="72"/>
    </row>
    <row r="32" spans="1:26" s="71" customFormat="1" ht="12.75">
      <c r="A32" s="71">
        <v>8</v>
      </c>
      <c r="B32" s="68" t="s">
        <v>340</v>
      </c>
      <c r="C32" s="92">
        <v>12099110</v>
      </c>
      <c r="D32" s="68" t="s">
        <v>63</v>
      </c>
      <c r="E32" s="69">
        <v>0</v>
      </c>
      <c r="F32" s="69">
        <v>0.01</v>
      </c>
      <c r="G32" s="70"/>
      <c r="H32" s="69">
        <v>0</v>
      </c>
      <c r="I32" s="69">
        <v>13.104</v>
      </c>
      <c r="J32" s="70"/>
      <c r="K32" s="68">
        <v>8</v>
      </c>
      <c r="L32" s="175">
        <f t="shared" si="0"/>
        <v>0.03153775433090575</v>
      </c>
      <c r="M32" s="86">
        <v>0.0661844923027193</v>
      </c>
      <c r="N32" s="72"/>
      <c r="O32" s="72"/>
      <c r="P32" s="72"/>
      <c r="Q32" s="72"/>
      <c r="R32" s="72"/>
      <c r="S32" s="72"/>
      <c r="T32" s="72"/>
      <c r="U32" s="72"/>
      <c r="V32" s="72"/>
      <c r="W32" s="72"/>
      <c r="X32" s="72"/>
      <c r="Y32" s="72"/>
      <c r="Z32" s="72"/>
    </row>
    <row r="33" spans="1:26" s="71" customFormat="1" ht="12.75">
      <c r="A33" s="71">
        <v>9</v>
      </c>
      <c r="B33" s="68" t="s">
        <v>90</v>
      </c>
      <c r="C33" s="177" t="s">
        <v>238</v>
      </c>
      <c r="D33" s="68" t="s">
        <v>63</v>
      </c>
      <c r="E33" s="69">
        <v>0</v>
      </c>
      <c r="F33" s="69">
        <v>0.696</v>
      </c>
      <c r="G33" s="70"/>
      <c r="H33" s="69">
        <v>0</v>
      </c>
      <c r="I33" s="69">
        <v>4.119</v>
      </c>
      <c r="J33" s="70"/>
      <c r="K33" s="68">
        <v>9</v>
      </c>
      <c r="L33" s="175">
        <f t="shared" si="0"/>
        <v>0.009913309683226554</v>
      </c>
      <c r="M33" s="86">
        <v>5.803219709137387E-05</v>
      </c>
      <c r="N33" s="72"/>
      <c r="O33" s="72"/>
      <c r="P33" s="72"/>
      <c r="Q33" s="72"/>
      <c r="R33" s="72"/>
      <c r="S33" s="72"/>
      <c r="T33" s="72"/>
      <c r="U33" s="72"/>
      <c r="V33" s="72"/>
      <c r="W33" s="72"/>
      <c r="X33" s="72"/>
      <c r="Y33" s="72"/>
      <c r="Z33" s="72"/>
    </row>
    <row r="34" spans="1:26" s="73" customFormat="1" ht="12.75">
      <c r="A34" s="71"/>
      <c r="B34" s="84" t="s">
        <v>192</v>
      </c>
      <c r="C34" s="84"/>
      <c r="D34" s="84"/>
      <c r="E34" s="113"/>
      <c r="F34" s="85"/>
      <c r="G34" s="85"/>
      <c r="H34" s="85">
        <f>+'Exportacion_regional '!C8</f>
        <v>490.11</v>
      </c>
      <c r="I34" s="85">
        <f>+'Exportacion_regional '!D8</f>
        <v>415.502</v>
      </c>
      <c r="J34" s="114">
        <f>+(I34-H34)/H34</f>
        <v>-0.15222705107016793</v>
      </c>
      <c r="K34" s="85"/>
      <c r="L34" s="114">
        <f t="shared" si="0"/>
        <v>1</v>
      </c>
      <c r="M34" s="115"/>
      <c r="N34" s="72"/>
      <c r="O34" s="72"/>
      <c r="P34" s="72"/>
      <c r="Q34" s="72"/>
      <c r="R34" s="72"/>
      <c r="S34" s="72"/>
      <c r="T34" s="72"/>
      <c r="U34" s="72"/>
      <c r="V34" s="72"/>
      <c r="W34" s="72"/>
      <c r="X34" s="72"/>
      <c r="Y34" s="72"/>
      <c r="Z34" s="72"/>
    </row>
    <row r="35" spans="1:13" s="72" customFormat="1" ht="12.75">
      <c r="A35" s="71"/>
      <c r="E35" s="116"/>
      <c r="F35" s="111"/>
      <c r="G35" s="111"/>
      <c r="H35" s="111"/>
      <c r="I35" s="116"/>
      <c r="J35" s="111"/>
      <c r="K35" s="111"/>
      <c r="L35" s="111"/>
      <c r="M35" s="112"/>
    </row>
    <row r="36" spans="2:13" s="72" customFormat="1" ht="21" customHeight="1">
      <c r="B36" s="169" t="s">
        <v>310</v>
      </c>
      <c r="C36" s="169"/>
      <c r="D36" s="169"/>
      <c r="E36" s="169"/>
      <c r="F36" s="169"/>
      <c r="G36" s="169"/>
      <c r="H36" s="169"/>
      <c r="I36" s="169"/>
      <c r="J36" s="169"/>
      <c r="K36" s="169"/>
      <c r="L36" s="169"/>
      <c r="M36" s="169"/>
    </row>
    <row r="37" spans="13:26" ht="13.5" customHeight="1">
      <c r="M37" s="112"/>
      <c r="N37" s="72"/>
      <c r="O37" s="72"/>
      <c r="P37" s="72"/>
      <c r="Q37" s="72"/>
      <c r="R37" s="72"/>
      <c r="S37" s="72"/>
      <c r="T37" s="72"/>
      <c r="U37" s="72"/>
      <c r="V37" s="72"/>
      <c r="W37" s="72"/>
      <c r="X37" s="72"/>
      <c r="Y37" s="72"/>
      <c r="Z37" s="72"/>
    </row>
    <row r="38" spans="2:26" s="97" customFormat="1" ht="15.75" customHeight="1">
      <c r="B38" s="172" t="s">
        <v>53</v>
      </c>
      <c r="C38" s="172"/>
      <c r="D38" s="172"/>
      <c r="E38" s="172"/>
      <c r="F38" s="172"/>
      <c r="G38" s="172"/>
      <c r="H38" s="172"/>
      <c r="I38" s="172"/>
      <c r="J38" s="172"/>
      <c r="K38" s="172"/>
      <c r="L38" s="172"/>
      <c r="M38" s="172"/>
      <c r="N38" s="72"/>
      <c r="O38" s="72"/>
      <c r="P38" s="72"/>
      <c r="Q38" s="72"/>
      <c r="R38" s="72"/>
      <c r="S38" s="72"/>
      <c r="T38" s="72"/>
      <c r="U38" s="72"/>
      <c r="V38" s="72"/>
      <c r="W38" s="72"/>
      <c r="X38" s="72"/>
      <c r="Y38" s="72"/>
      <c r="Z38" s="72"/>
    </row>
    <row r="39" spans="2:26" s="97" customFormat="1" ht="15.75" customHeight="1">
      <c r="B39" s="173" t="s">
        <v>216</v>
      </c>
      <c r="C39" s="173"/>
      <c r="D39" s="173"/>
      <c r="E39" s="173"/>
      <c r="F39" s="173"/>
      <c r="G39" s="173"/>
      <c r="H39" s="173"/>
      <c r="I39" s="173"/>
      <c r="J39" s="173"/>
      <c r="K39" s="173"/>
      <c r="L39" s="173"/>
      <c r="M39" s="173"/>
      <c r="N39" s="72"/>
      <c r="O39" s="72"/>
      <c r="P39" s="72"/>
      <c r="Q39" s="72"/>
      <c r="R39" s="72"/>
      <c r="S39" s="72"/>
      <c r="T39" s="72"/>
      <c r="U39" s="72"/>
      <c r="V39" s="72"/>
      <c r="W39" s="72"/>
      <c r="X39" s="72"/>
      <c r="Y39" s="72"/>
      <c r="Z39" s="72"/>
    </row>
    <row r="40" spans="2:26" s="98" customFormat="1" ht="15.75" customHeight="1">
      <c r="B40" s="173" t="s">
        <v>37</v>
      </c>
      <c r="C40" s="173"/>
      <c r="D40" s="173"/>
      <c r="E40" s="173"/>
      <c r="F40" s="173"/>
      <c r="G40" s="173"/>
      <c r="H40" s="173"/>
      <c r="I40" s="173"/>
      <c r="J40" s="173"/>
      <c r="K40" s="173"/>
      <c r="L40" s="173"/>
      <c r="M40" s="173"/>
      <c r="N40" s="72"/>
      <c r="O40" s="72"/>
      <c r="P40" s="72"/>
      <c r="Q40" s="72"/>
      <c r="R40" s="72"/>
      <c r="S40" s="72"/>
      <c r="T40" s="72"/>
      <c r="U40" s="72"/>
      <c r="V40" s="72"/>
      <c r="W40" s="72"/>
      <c r="X40" s="72"/>
      <c r="Y40" s="72"/>
      <c r="Z40" s="72"/>
    </row>
    <row r="41" spans="2:26" s="98" customFormat="1" ht="15.75" customHeight="1">
      <c r="B41" s="99"/>
      <c r="C41" s="99"/>
      <c r="D41" s="99"/>
      <c r="E41" s="99"/>
      <c r="F41" s="99"/>
      <c r="G41" s="99"/>
      <c r="H41" s="99"/>
      <c r="I41" s="99"/>
      <c r="J41" s="99"/>
      <c r="K41" s="99"/>
      <c r="L41" s="99"/>
      <c r="M41" s="99"/>
      <c r="N41" s="72"/>
      <c r="O41" s="72"/>
      <c r="P41" s="72"/>
      <c r="Q41" s="72"/>
      <c r="R41" s="72"/>
      <c r="S41" s="72"/>
      <c r="T41" s="72"/>
      <c r="U41" s="72"/>
      <c r="V41" s="72"/>
      <c r="W41" s="72"/>
      <c r="X41" s="72"/>
      <c r="Y41" s="72"/>
      <c r="Z41" s="72"/>
    </row>
    <row r="42" spans="2:13" s="72" customFormat="1" ht="30.75" customHeight="1">
      <c r="B42" s="100" t="s">
        <v>366</v>
      </c>
      <c r="C42" s="100" t="s">
        <v>223</v>
      </c>
      <c r="D42" s="100" t="s">
        <v>61</v>
      </c>
      <c r="E42" s="171" t="s">
        <v>213</v>
      </c>
      <c r="F42" s="171"/>
      <c r="G42" s="171"/>
      <c r="H42" s="171" t="s">
        <v>214</v>
      </c>
      <c r="I42" s="171"/>
      <c r="J42" s="171"/>
      <c r="K42" s="171"/>
      <c r="L42" s="171"/>
      <c r="M42" s="171"/>
    </row>
    <row r="43" spans="2:13" s="72" customFormat="1" ht="15.75" customHeight="1">
      <c r="B43" s="102"/>
      <c r="C43" s="102"/>
      <c r="D43" s="102"/>
      <c r="E43" s="170" t="str">
        <f>+E23</f>
        <v>enero</v>
      </c>
      <c r="F43" s="170"/>
      <c r="G43" s="102" t="s">
        <v>153</v>
      </c>
      <c r="H43" s="170" t="str">
        <f>+E43</f>
        <v>enero</v>
      </c>
      <c r="I43" s="170"/>
      <c r="J43" s="102" t="s">
        <v>153</v>
      </c>
      <c r="K43" s="103"/>
      <c r="L43" s="145" t="s">
        <v>341</v>
      </c>
      <c r="M43" s="104" t="s">
        <v>215</v>
      </c>
    </row>
    <row r="44" spans="2:13" s="72" customFormat="1" ht="15" customHeight="1">
      <c r="B44" s="105"/>
      <c r="C44" s="105"/>
      <c r="D44" s="105"/>
      <c r="E44" s="106">
        <f aca="true" t="shared" si="1" ref="E44:J44">+E24</f>
        <v>2009</v>
      </c>
      <c r="F44" s="106">
        <f t="shared" si="1"/>
        <v>2010</v>
      </c>
      <c r="G44" s="107" t="str">
        <f t="shared" si="1"/>
        <v>10/09</v>
      </c>
      <c r="H44" s="106">
        <f t="shared" si="1"/>
        <v>2009</v>
      </c>
      <c r="I44" s="106">
        <f t="shared" si="1"/>
        <v>2010</v>
      </c>
      <c r="J44" s="107" t="str">
        <f t="shared" si="1"/>
        <v>10/09</v>
      </c>
      <c r="K44" s="105"/>
      <c r="L44" s="106">
        <v>2010</v>
      </c>
      <c r="M44" s="117" t="str">
        <f>+M24</f>
        <v>ene</v>
      </c>
    </row>
    <row r="45" spans="1:26" s="71" customFormat="1" ht="12.75">
      <c r="A45" s="71">
        <v>1</v>
      </c>
      <c r="B45" s="68" t="s">
        <v>67</v>
      </c>
      <c r="C45" s="177" t="s">
        <v>245</v>
      </c>
      <c r="D45" s="68" t="s">
        <v>63</v>
      </c>
      <c r="E45" s="69">
        <v>0</v>
      </c>
      <c r="F45" s="69">
        <v>70.5</v>
      </c>
      <c r="G45" s="70"/>
      <c r="H45" s="69">
        <v>0</v>
      </c>
      <c r="I45" s="69">
        <v>272.587</v>
      </c>
      <c r="J45" s="70"/>
      <c r="K45" s="68">
        <v>1</v>
      </c>
      <c r="L45" s="175">
        <f>+I45/$I$54</f>
        <v>0.5716685506483483</v>
      </c>
      <c r="M45" s="86">
        <v>0.018589333714503317</v>
      </c>
      <c r="N45" s="72"/>
      <c r="O45" s="72"/>
      <c r="P45" s="72"/>
      <c r="Q45" s="72"/>
      <c r="R45" s="72"/>
      <c r="S45" s="72"/>
      <c r="T45" s="72"/>
      <c r="U45" s="72"/>
      <c r="V45" s="72"/>
      <c r="W45" s="72"/>
      <c r="X45" s="72"/>
      <c r="Y45" s="72"/>
      <c r="Z45" s="72"/>
    </row>
    <row r="46" spans="1:26" s="71" customFormat="1" ht="12.75">
      <c r="A46" s="71">
        <v>2</v>
      </c>
      <c r="B46" s="68" t="s">
        <v>73</v>
      </c>
      <c r="C46" s="177" t="s">
        <v>254</v>
      </c>
      <c r="D46" s="68" t="s">
        <v>63</v>
      </c>
      <c r="E46" s="69">
        <v>22.993</v>
      </c>
      <c r="F46" s="69">
        <v>22.011</v>
      </c>
      <c r="G46" s="70">
        <f>+(F46-E46)/E46</f>
        <v>-0.04270865045883527</v>
      </c>
      <c r="H46" s="69">
        <v>27.591</v>
      </c>
      <c r="I46" s="69">
        <v>68.031</v>
      </c>
      <c r="J46" s="70">
        <f>+(I46-H46)/H46</f>
        <v>1.4656953354354683</v>
      </c>
      <c r="K46" s="68">
        <v>2</v>
      </c>
      <c r="L46" s="175">
        <f aca="true" t="shared" si="2" ref="L46:L53">+I46/$I$54</f>
        <v>0.14267438714670103</v>
      </c>
      <c r="M46" s="86">
        <v>0.0026005971537736913</v>
      </c>
      <c r="N46" s="72"/>
      <c r="O46" s="72"/>
      <c r="P46" s="72"/>
      <c r="Q46" s="72"/>
      <c r="R46" s="72"/>
      <c r="S46" s="72"/>
      <c r="T46" s="72"/>
      <c r="U46" s="72"/>
      <c r="V46" s="72"/>
      <c r="W46" s="72"/>
      <c r="X46" s="72"/>
      <c r="Y46" s="72"/>
      <c r="Z46" s="72"/>
    </row>
    <row r="47" spans="1:26" s="71" customFormat="1" ht="12.75">
      <c r="A47" s="71">
        <v>3</v>
      </c>
      <c r="B47" s="68" t="s">
        <v>84</v>
      </c>
      <c r="C47" s="92">
        <v>22042110</v>
      </c>
      <c r="D47" s="68" t="s">
        <v>85</v>
      </c>
      <c r="E47" s="69">
        <v>0</v>
      </c>
      <c r="F47" s="69">
        <v>25.875</v>
      </c>
      <c r="G47" s="70"/>
      <c r="H47" s="69">
        <v>0</v>
      </c>
      <c r="I47" s="69">
        <v>64.096</v>
      </c>
      <c r="J47" s="70"/>
      <c r="K47" s="68">
        <v>3</v>
      </c>
      <c r="L47" s="175">
        <f t="shared" si="2"/>
        <v>0.13442191822191277</v>
      </c>
      <c r="M47" s="86">
        <v>0.0006844230833217191</v>
      </c>
      <c r="N47" s="72"/>
      <c r="O47" s="72"/>
      <c r="P47" s="72"/>
      <c r="Q47" s="72"/>
      <c r="R47" s="72"/>
      <c r="S47" s="72"/>
      <c r="T47" s="72"/>
      <c r="U47" s="72"/>
      <c r="V47" s="72"/>
      <c r="W47" s="72"/>
      <c r="X47" s="72"/>
      <c r="Y47" s="72"/>
      <c r="Z47" s="72"/>
    </row>
    <row r="48" spans="1:26" s="71" customFormat="1" ht="12.75">
      <c r="A48" s="71">
        <v>4</v>
      </c>
      <c r="B48" s="68" t="s">
        <v>83</v>
      </c>
      <c r="C48" s="177" t="s">
        <v>252</v>
      </c>
      <c r="D48" s="68" t="s">
        <v>63</v>
      </c>
      <c r="E48" s="69">
        <v>0</v>
      </c>
      <c r="F48" s="69">
        <v>15.86</v>
      </c>
      <c r="G48" s="70"/>
      <c r="H48" s="69">
        <v>0</v>
      </c>
      <c r="I48" s="69">
        <v>22.9</v>
      </c>
      <c r="J48" s="70"/>
      <c r="K48" s="68">
        <v>8</v>
      </c>
      <c r="L48" s="175">
        <f t="shared" si="2"/>
        <v>0.04802580390791628</v>
      </c>
      <c r="M48" s="86">
        <v>0.0021141772014701007</v>
      </c>
      <c r="N48" s="72"/>
      <c r="O48" s="72"/>
      <c r="P48" s="72"/>
      <c r="Q48" s="72"/>
      <c r="R48" s="72"/>
      <c r="S48" s="72"/>
      <c r="T48" s="72"/>
      <c r="U48" s="72"/>
      <c r="V48" s="72"/>
      <c r="W48" s="72"/>
      <c r="X48" s="72"/>
      <c r="Y48" s="72"/>
      <c r="Z48" s="72"/>
    </row>
    <row r="49" spans="1:26" s="71" customFormat="1" ht="12.75">
      <c r="A49" s="71">
        <v>5</v>
      </c>
      <c r="B49" s="68" t="s">
        <v>342</v>
      </c>
      <c r="C49" s="91">
        <v>20079920</v>
      </c>
      <c r="D49" s="68" t="s">
        <v>63</v>
      </c>
      <c r="E49" s="69">
        <v>0</v>
      </c>
      <c r="F49" s="69">
        <v>19.005</v>
      </c>
      <c r="G49" s="70"/>
      <c r="H49" s="69">
        <v>0</v>
      </c>
      <c r="I49" s="69">
        <v>16.154</v>
      </c>
      <c r="J49" s="70"/>
      <c r="K49" s="68">
        <v>14</v>
      </c>
      <c r="L49" s="175">
        <f t="shared" si="2"/>
        <v>0.0338781151235144</v>
      </c>
      <c r="M49" s="86">
        <v>0.20482844318210636</v>
      </c>
      <c r="N49" s="72"/>
      <c r="O49" s="72"/>
      <c r="P49" s="72"/>
      <c r="Q49" s="72"/>
      <c r="R49" s="72"/>
      <c r="S49" s="72"/>
      <c r="T49" s="72"/>
      <c r="U49" s="72"/>
      <c r="V49" s="72"/>
      <c r="W49" s="72"/>
      <c r="X49" s="72"/>
      <c r="Y49" s="72"/>
      <c r="Z49" s="72"/>
    </row>
    <row r="50" spans="1:26" s="71" customFormat="1" ht="12.75">
      <c r="A50" s="71">
        <v>6</v>
      </c>
      <c r="B50" s="68" t="s">
        <v>64</v>
      </c>
      <c r="C50" s="177" t="s">
        <v>251</v>
      </c>
      <c r="D50" s="68" t="s">
        <v>63</v>
      </c>
      <c r="E50" s="69">
        <v>0</v>
      </c>
      <c r="F50" s="69">
        <v>2.736</v>
      </c>
      <c r="G50" s="70"/>
      <c r="H50" s="69">
        <v>0</v>
      </c>
      <c r="I50" s="69">
        <v>12.312</v>
      </c>
      <c r="J50" s="70"/>
      <c r="K50" s="68">
        <v>15</v>
      </c>
      <c r="L50" s="175">
        <f t="shared" si="2"/>
        <v>0.025820685489705907</v>
      </c>
      <c r="M50" s="86">
        <v>0.00017903417866005656</v>
      </c>
      <c r="N50" s="72"/>
      <c r="O50" s="72"/>
      <c r="P50" s="72"/>
      <c r="Q50" s="72"/>
      <c r="R50" s="72"/>
      <c r="S50" s="72"/>
      <c r="T50" s="72"/>
      <c r="U50" s="72"/>
      <c r="V50" s="72"/>
      <c r="W50" s="72"/>
      <c r="X50" s="72"/>
      <c r="Y50" s="72"/>
      <c r="Z50" s="72"/>
    </row>
    <row r="51" spans="1:26" s="71" customFormat="1" ht="12.75">
      <c r="A51" s="71">
        <v>7</v>
      </c>
      <c r="B51" s="68" t="s">
        <v>109</v>
      </c>
      <c r="C51" s="91">
        <v>20079990</v>
      </c>
      <c r="D51" s="68" t="s">
        <v>63</v>
      </c>
      <c r="E51" s="69">
        <v>0</v>
      </c>
      <c r="F51" s="69">
        <v>19.089</v>
      </c>
      <c r="G51" s="70"/>
      <c r="H51" s="69">
        <v>0</v>
      </c>
      <c r="I51" s="69">
        <v>11.071</v>
      </c>
      <c r="J51" s="70"/>
      <c r="K51" s="68">
        <v>16</v>
      </c>
      <c r="L51" s="175">
        <f t="shared" si="2"/>
        <v>0.023218064413298743</v>
      </c>
      <c r="M51" s="86">
        <v>0.002680723657368116</v>
      </c>
      <c r="N51" s="72"/>
      <c r="O51" s="72"/>
      <c r="P51" s="72"/>
      <c r="Q51" s="72"/>
      <c r="R51" s="72"/>
      <c r="S51" s="72"/>
      <c r="T51" s="72"/>
      <c r="U51" s="72"/>
      <c r="V51" s="72"/>
      <c r="W51" s="72"/>
      <c r="X51" s="72"/>
      <c r="Y51" s="72"/>
      <c r="Z51" s="72"/>
    </row>
    <row r="52" spans="1:26" s="71" customFormat="1" ht="12.75">
      <c r="A52" s="71">
        <v>8</v>
      </c>
      <c r="B52" s="68" t="s">
        <v>90</v>
      </c>
      <c r="C52" s="177" t="s">
        <v>238</v>
      </c>
      <c r="D52" s="68" t="s">
        <v>63</v>
      </c>
      <c r="E52" s="69">
        <v>27.672</v>
      </c>
      <c r="F52" s="69">
        <v>1.61</v>
      </c>
      <c r="G52" s="70">
        <f>+(F52-E52)/E52</f>
        <v>-0.9418184446371783</v>
      </c>
      <c r="H52" s="69">
        <v>69.36</v>
      </c>
      <c r="I52" s="69">
        <v>9.082</v>
      </c>
      <c r="J52" s="70">
        <f>+(I52-H52)/H52</f>
        <v>-0.8690599769319493</v>
      </c>
      <c r="K52" s="68">
        <v>17</v>
      </c>
      <c r="L52" s="175">
        <f t="shared" si="2"/>
        <v>0.019046740222344795</v>
      </c>
      <c r="M52" s="86">
        <v>0.0001279554294692541</v>
      </c>
      <c r="N52" s="72"/>
      <c r="O52" s="72"/>
      <c r="P52" s="72"/>
      <c r="Q52" s="72"/>
      <c r="R52" s="72"/>
      <c r="S52" s="72"/>
      <c r="T52" s="72"/>
      <c r="U52" s="72"/>
      <c r="V52" s="72"/>
      <c r="W52" s="72"/>
      <c r="X52" s="72"/>
      <c r="Y52" s="72"/>
      <c r="Z52" s="72"/>
    </row>
    <row r="53" spans="1:26" s="71" customFormat="1" ht="12.75">
      <c r="A53" s="71">
        <v>9</v>
      </c>
      <c r="B53" s="68" t="s">
        <v>81</v>
      </c>
      <c r="C53" s="91">
        <v>44152000</v>
      </c>
      <c r="D53" s="68" t="s">
        <v>61</v>
      </c>
      <c r="E53" s="69">
        <v>0.1</v>
      </c>
      <c r="F53" s="69">
        <v>0.03</v>
      </c>
      <c r="G53" s="70">
        <f>+(F53-E53)/E53</f>
        <v>-0.7000000000000001</v>
      </c>
      <c r="H53" s="69">
        <v>1.026</v>
      </c>
      <c r="I53" s="69">
        <v>0.594</v>
      </c>
      <c r="J53" s="70">
        <f>+(I53-H53)/H53</f>
        <v>-0.4210526315789474</v>
      </c>
      <c r="K53" s="68">
        <v>19</v>
      </c>
      <c r="L53" s="175">
        <f t="shared" si="2"/>
        <v>0.0012457348262577411</v>
      </c>
      <c r="M53" s="86">
        <v>0.0012912032971332677</v>
      </c>
      <c r="N53" s="72"/>
      <c r="O53" s="72"/>
      <c r="P53" s="72"/>
      <c r="Q53" s="72"/>
      <c r="R53" s="72"/>
      <c r="S53" s="72"/>
      <c r="T53" s="72"/>
      <c r="U53" s="72"/>
      <c r="V53" s="72"/>
      <c r="W53" s="72"/>
      <c r="X53" s="72"/>
      <c r="Y53" s="72"/>
      <c r="Z53" s="72"/>
    </row>
    <row r="54" spans="2:26" s="73" customFormat="1" ht="12.75">
      <c r="B54" s="84" t="s">
        <v>192</v>
      </c>
      <c r="C54" s="84"/>
      <c r="D54" s="84"/>
      <c r="E54" s="113"/>
      <c r="F54" s="85"/>
      <c r="G54" s="85"/>
      <c r="H54" s="85">
        <f>+'Exportacion_regional '!C9</f>
        <v>156.512</v>
      </c>
      <c r="I54" s="85">
        <f>+'Exportacion_regional '!D9</f>
        <v>476.827</v>
      </c>
      <c r="J54" s="114">
        <f>+(I54-H54)/H54</f>
        <v>2.046584287466776</v>
      </c>
      <c r="K54" s="85"/>
      <c r="L54" s="114">
        <f>+I54/$I$54</f>
        <v>1</v>
      </c>
      <c r="M54" s="115"/>
      <c r="N54" s="72"/>
      <c r="O54" s="72"/>
      <c r="P54" s="72"/>
      <c r="Q54" s="72"/>
      <c r="R54" s="72"/>
      <c r="S54" s="72"/>
      <c r="T54" s="72"/>
      <c r="U54" s="72"/>
      <c r="V54" s="72"/>
      <c r="W54" s="72"/>
      <c r="X54" s="72"/>
      <c r="Y54" s="72"/>
      <c r="Z54" s="72"/>
    </row>
    <row r="55" spans="5:13" s="72" customFormat="1" ht="12.75">
      <c r="E55" s="116"/>
      <c r="F55" s="111"/>
      <c r="G55" s="111"/>
      <c r="H55" s="111"/>
      <c r="I55" s="116"/>
      <c r="J55" s="111"/>
      <c r="K55" s="111"/>
      <c r="L55" s="111"/>
      <c r="M55" s="112"/>
    </row>
    <row r="56" spans="2:13" s="72" customFormat="1" ht="21" customHeight="1">
      <c r="B56" s="169" t="s">
        <v>310</v>
      </c>
      <c r="C56" s="169"/>
      <c r="D56" s="169"/>
      <c r="E56" s="169"/>
      <c r="F56" s="169"/>
      <c r="G56" s="169"/>
      <c r="H56" s="169"/>
      <c r="I56" s="169"/>
      <c r="J56" s="169"/>
      <c r="K56" s="169"/>
      <c r="L56" s="169"/>
      <c r="M56" s="169"/>
    </row>
    <row r="57" spans="13:26" ht="12.75">
      <c r="M57" s="112"/>
      <c r="N57" s="72"/>
      <c r="O57" s="72"/>
      <c r="P57" s="72"/>
      <c r="Q57" s="72"/>
      <c r="R57" s="72"/>
      <c r="S57" s="72"/>
      <c r="T57" s="72"/>
      <c r="U57" s="72"/>
      <c r="V57" s="72"/>
      <c r="W57" s="72"/>
      <c r="X57" s="72"/>
      <c r="Y57" s="72"/>
      <c r="Z57" s="72"/>
    </row>
    <row r="58" spans="2:26" s="97" customFormat="1" ht="15.75" customHeight="1">
      <c r="B58" s="172" t="s">
        <v>57</v>
      </c>
      <c r="C58" s="172"/>
      <c r="D58" s="172"/>
      <c r="E58" s="172"/>
      <c r="F58" s="172"/>
      <c r="G58" s="172"/>
      <c r="H58" s="172"/>
      <c r="I58" s="172"/>
      <c r="J58" s="172"/>
      <c r="K58" s="172"/>
      <c r="L58" s="172"/>
      <c r="M58" s="172"/>
      <c r="N58" s="72"/>
      <c r="O58" s="72"/>
      <c r="P58" s="72"/>
      <c r="Q58" s="72"/>
      <c r="R58" s="72"/>
      <c r="S58" s="72"/>
      <c r="T58" s="72"/>
      <c r="U58" s="72"/>
      <c r="V58" s="72"/>
      <c r="W58" s="72"/>
      <c r="X58" s="72"/>
      <c r="Y58" s="72"/>
      <c r="Z58" s="72"/>
    </row>
    <row r="59" spans="2:26" s="97" customFormat="1" ht="15.75" customHeight="1">
      <c r="B59" s="173" t="s">
        <v>216</v>
      </c>
      <c r="C59" s="173"/>
      <c r="D59" s="173"/>
      <c r="E59" s="173"/>
      <c r="F59" s="173"/>
      <c r="G59" s="173"/>
      <c r="H59" s="173"/>
      <c r="I59" s="173"/>
      <c r="J59" s="173"/>
      <c r="K59" s="173"/>
      <c r="L59" s="173"/>
      <c r="M59" s="173"/>
      <c r="N59" s="72"/>
      <c r="O59" s="72"/>
      <c r="P59" s="72"/>
      <c r="Q59" s="72"/>
      <c r="R59" s="72"/>
      <c r="S59" s="72"/>
      <c r="T59" s="72"/>
      <c r="U59" s="72"/>
      <c r="V59" s="72"/>
      <c r="W59" s="72"/>
      <c r="X59" s="72"/>
      <c r="Y59" s="72"/>
      <c r="Z59" s="72"/>
    </row>
    <row r="60" spans="2:26" s="98" customFormat="1" ht="15.75" customHeight="1">
      <c r="B60" s="173" t="s">
        <v>38</v>
      </c>
      <c r="C60" s="173"/>
      <c r="D60" s="173"/>
      <c r="E60" s="173"/>
      <c r="F60" s="173"/>
      <c r="G60" s="173"/>
      <c r="H60" s="173"/>
      <c r="I60" s="173"/>
      <c r="J60" s="173"/>
      <c r="K60" s="173"/>
      <c r="L60" s="173"/>
      <c r="M60" s="173"/>
      <c r="N60" s="72"/>
      <c r="O60" s="72"/>
      <c r="P60" s="72"/>
      <c r="Q60" s="72"/>
      <c r="R60" s="72"/>
      <c r="S60" s="72"/>
      <c r="T60" s="72"/>
      <c r="U60" s="72"/>
      <c r="V60" s="72"/>
      <c r="W60" s="72"/>
      <c r="X60" s="72"/>
      <c r="Y60" s="72"/>
      <c r="Z60" s="72"/>
    </row>
    <row r="61" spans="2:26" s="98" customFormat="1" ht="15.75" customHeight="1">
      <c r="B61" s="99"/>
      <c r="C61" s="99"/>
      <c r="D61" s="99"/>
      <c r="E61" s="99"/>
      <c r="F61" s="99"/>
      <c r="G61" s="99"/>
      <c r="H61" s="99"/>
      <c r="I61" s="99"/>
      <c r="J61" s="99"/>
      <c r="K61" s="99"/>
      <c r="L61" s="99"/>
      <c r="M61" s="99"/>
      <c r="N61" s="72"/>
      <c r="O61" s="72"/>
      <c r="P61" s="72"/>
      <c r="Q61" s="72"/>
      <c r="R61" s="72"/>
      <c r="S61" s="72"/>
      <c r="T61" s="72"/>
      <c r="U61" s="72"/>
      <c r="V61" s="72"/>
      <c r="W61" s="72"/>
      <c r="X61" s="72"/>
      <c r="Y61" s="72"/>
      <c r="Z61" s="72"/>
    </row>
    <row r="62" spans="2:13" s="72" customFormat="1" ht="30.75" customHeight="1">
      <c r="B62" s="100" t="s">
        <v>366</v>
      </c>
      <c r="C62" s="100" t="s">
        <v>223</v>
      </c>
      <c r="D62" s="100" t="s">
        <v>61</v>
      </c>
      <c r="E62" s="171" t="s">
        <v>213</v>
      </c>
      <c r="F62" s="171"/>
      <c r="G62" s="171"/>
      <c r="H62" s="171" t="s">
        <v>214</v>
      </c>
      <c r="I62" s="171"/>
      <c r="J62" s="171"/>
      <c r="K62" s="171"/>
      <c r="L62" s="171"/>
      <c r="M62" s="171"/>
    </row>
    <row r="63" spans="2:13" s="72" customFormat="1" ht="15.75" customHeight="1">
      <c r="B63" s="102"/>
      <c r="C63" s="102"/>
      <c r="D63" s="102"/>
      <c r="E63" s="170" t="str">
        <f>+E43</f>
        <v>enero</v>
      </c>
      <c r="F63" s="170"/>
      <c r="G63" s="102" t="s">
        <v>153</v>
      </c>
      <c r="H63" s="170" t="str">
        <f>+E63</f>
        <v>enero</v>
      </c>
      <c r="I63" s="170"/>
      <c r="J63" s="102" t="s">
        <v>153</v>
      </c>
      <c r="K63" s="103"/>
      <c r="L63" s="145" t="s">
        <v>341</v>
      </c>
      <c r="M63" s="104" t="s">
        <v>215</v>
      </c>
    </row>
    <row r="64" spans="2:13" s="72" customFormat="1" ht="15.75">
      <c r="B64" s="105"/>
      <c r="C64" s="105"/>
      <c r="D64" s="105"/>
      <c r="E64" s="106">
        <f>+E44</f>
        <v>2009</v>
      </c>
      <c r="F64" s="106">
        <f>+F44</f>
        <v>2010</v>
      </c>
      <c r="G64" s="107" t="str">
        <f>+G44</f>
        <v>10/09</v>
      </c>
      <c r="H64" s="106">
        <f>+E64</f>
        <v>2009</v>
      </c>
      <c r="I64" s="106">
        <f>+F64</f>
        <v>2010</v>
      </c>
      <c r="J64" s="107" t="str">
        <f>+G64</f>
        <v>10/09</v>
      </c>
      <c r="K64" s="105"/>
      <c r="L64" s="106">
        <v>2010</v>
      </c>
      <c r="M64" s="117" t="str">
        <f>+M44</f>
        <v>ene</v>
      </c>
    </row>
    <row r="65" spans="1:26" s="71" customFormat="1" ht="12.75">
      <c r="A65" s="71">
        <v>1</v>
      </c>
      <c r="B65" s="68" t="s">
        <v>76</v>
      </c>
      <c r="C65" s="177" t="s">
        <v>239</v>
      </c>
      <c r="D65" s="68" t="s">
        <v>63</v>
      </c>
      <c r="E65" s="69">
        <v>43918.537</v>
      </c>
      <c r="F65" s="69">
        <v>43656.669</v>
      </c>
      <c r="G65" s="70">
        <f>+(F65-E65)/E65</f>
        <v>-0.005962584773714001</v>
      </c>
      <c r="H65" s="69">
        <v>70586.189</v>
      </c>
      <c r="I65" s="69">
        <v>61068.014</v>
      </c>
      <c r="J65" s="70">
        <f>+(I65-H65)/H65</f>
        <v>-0.13484472153610666</v>
      </c>
      <c r="K65" s="68">
        <v>1</v>
      </c>
      <c r="L65" s="175">
        <f>+I65/$I$73</f>
        <v>0.9845793606204236</v>
      </c>
      <c r="M65" s="86">
        <v>0.5043895958924123</v>
      </c>
      <c r="N65" s="72"/>
      <c r="O65" s="72"/>
      <c r="P65" s="72"/>
      <c r="Q65" s="72"/>
      <c r="R65" s="72"/>
      <c r="S65" s="72"/>
      <c r="T65" s="72"/>
      <c r="U65" s="72"/>
      <c r="V65" s="72"/>
      <c r="W65" s="72"/>
      <c r="X65" s="72"/>
      <c r="Y65" s="72"/>
      <c r="Z65" s="72"/>
    </row>
    <row r="66" spans="1:26" s="71" customFormat="1" ht="12.75">
      <c r="A66" s="71">
        <v>2</v>
      </c>
      <c r="B66" s="68" t="s">
        <v>77</v>
      </c>
      <c r="C66" s="92">
        <v>20057000</v>
      </c>
      <c r="D66" s="68" t="s">
        <v>63</v>
      </c>
      <c r="E66" s="69">
        <v>212.8</v>
      </c>
      <c r="F66" s="69">
        <v>316.214</v>
      </c>
      <c r="G66" s="70">
        <f>+(F66-E66)/E66</f>
        <v>0.48596804511278185</v>
      </c>
      <c r="H66" s="69">
        <v>449.697</v>
      </c>
      <c r="I66" s="69">
        <v>630.69</v>
      </c>
      <c r="J66" s="70">
        <f>+(I66-H66)/H66</f>
        <v>0.4024776682966532</v>
      </c>
      <c r="K66" s="68">
        <v>2</v>
      </c>
      <c r="L66" s="175">
        <f aca="true" t="shared" si="3" ref="L66:L73">+I66/$I$73</f>
        <v>0.010168405950612623</v>
      </c>
      <c r="M66" s="86">
        <v>1</v>
      </c>
      <c r="N66" s="72"/>
      <c r="O66" s="72"/>
      <c r="P66" s="72"/>
      <c r="Q66" s="72"/>
      <c r="R66" s="72"/>
      <c r="S66" s="72"/>
      <c r="T66" s="72"/>
      <c r="U66" s="72"/>
      <c r="V66" s="72"/>
      <c r="W66" s="72"/>
      <c r="X66" s="72"/>
      <c r="Y66" s="72"/>
      <c r="Z66" s="72"/>
    </row>
    <row r="67" spans="1:26" s="71" customFormat="1" ht="12.75">
      <c r="A67" s="71">
        <v>3</v>
      </c>
      <c r="B67" s="68" t="s">
        <v>90</v>
      </c>
      <c r="C67" s="177" t="s">
        <v>238</v>
      </c>
      <c r="D67" s="68" t="s">
        <v>63</v>
      </c>
      <c r="E67" s="69">
        <v>36.61</v>
      </c>
      <c r="F67" s="69">
        <v>28.145</v>
      </c>
      <c r="G67" s="70">
        <f aca="true" t="shared" si="4" ref="G67:G72">+(F67-E67)/E67</f>
        <v>-0.23122097787489757</v>
      </c>
      <c r="H67" s="69">
        <v>164.374</v>
      </c>
      <c r="I67" s="69">
        <v>108.114</v>
      </c>
      <c r="J67" s="70">
        <f aca="true" t="shared" si="5" ref="J67:J72">+(I67-H67)/H67</f>
        <v>-0.3422682419360726</v>
      </c>
      <c r="K67" s="68">
        <v>3</v>
      </c>
      <c r="L67" s="175">
        <f t="shared" si="3"/>
        <v>0.0017430862086675436</v>
      </c>
      <c r="M67" s="86">
        <v>0.0015232078068309772</v>
      </c>
      <c r="N67" s="72"/>
      <c r="O67" s="72"/>
      <c r="P67" s="72"/>
      <c r="Q67" s="72"/>
      <c r="R67" s="72"/>
      <c r="S67" s="72"/>
      <c r="T67" s="72"/>
      <c r="U67" s="72"/>
      <c r="V67" s="72"/>
      <c r="W67" s="72"/>
      <c r="X67" s="72"/>
      <c r="Y67" s="72"/>
      <c r="Z67" s="72"/>
    </row>
    <row r="68" spans="1:26" s="71" customFormat="1" ht="12.75">
      <c r="A68" s="71">
        <v>4</v>
      </c>
      <c r="B68" s="68" t="s">
        <v>83</v>
      </c>
      <c r="C68" s="177" t="s">
        <v>252</v>
      </c>
      <c r="D68" s="68" t="s">
        <v>63</v>
      </c>
      <c r="E68" s="69">
        <v>162.522</v>
      </c>
      <c r="F68" s="69">
        <v>84.344</v>
      </c>
      <c r="G68" s="70">
        <f t="shared" si="4"/>
        <v>-0.48103026051857595</v>
      </c>
      <c r="H68" s="69">
        <v>189.008</v>
      </c>
      <c r="I68" s="69">
        <v>85.987</v>
      </c>
      <c r="J68" s="70">
        <f t="shared" si="5"/>
        <v>-0.5450615846948278</v>
      </c>
      <c r="K68" s="68">
        <v>4</v>
      </c>
      <c r="L68" s="175">
        <f t="shared" si="3"/>
        <v>0.0013863399173529428</v>
      </c>
      <c r="M68" s="86">
        <v>0.007938504586148889</v>
      </c>
      <c r="N68" s="72"/>
      <c r="O68" s="72"/>
      <c r="P68" s="72"/>
      <c r="Q68" s="72"/>
      <c r="R68" s="72"/>
      <c r="S68" s="72"/>
      <c r="T68" s="72"/>
      <c r="U68" s="72"/>
      <c r="V68" s="72"/>
      <c r="W68" s="72"/>
      <c r="X68" s="72"/>
      <c r="Y68" s="72"/>
      <c r="Z68" s="72"/>
    </row>
    <row r="69" spans="1:26" s="71" customFormat="1" ht="12.75">
      <c r="A69" s="71">
        <v>5</v>
      </c>
      <c r="B69" s="68" t="s">
        <v>82</v>
      </c>
      <c r="C69" s="177" t="s">
        <v>249</v>
      </c>
      <c r="D69" s="68" t="s">
        <v>63</v>
      </c>
      <c r="E69" s="69">
        <v>57.867</v>
      </c>
      <c r="F69" s="69">
        <v>75.384</v>
      </c>
      <c r="G69" s="70">
        <f t="shared" si="4"/>
        <v>0.3027113899113485</v>
      </c>
      <c r="H69" s="69">
        <v>49.922</v>
      </c>
      <c r="I69" s="69">
        <v>71.837</v>
      </c>
      <c r="J69" s="70">
        <f t="shared" si="5"/>
        <v>0.43898481631344916</v>
      </c>
      <c r="K69" s="68">
        <v>6</v>
      </c>
      <c r="L69" s="175">
        <f t="shared" si="3"/>
        <v>0.001158204154615039</v>
      </c>
      <c r="M69" s="86">
        <v>0.007961816265437469</v>
      </c>
      <c r="N69" s="72"/>
      <c r="O69" s="72"/>
      <c r="P69" s="72"/>
      <c r="Q69" s="72"/>
      <c r="R69" s="72"/>
      <c r="S69" s="72"/>
      <c r="T69" s="72"/>
      <c r="U69" s="72"/>
      <c r="V69" s="72"/>
      <c r="W69" s="72"/>
      <c r="X69" s="72"/>
      <c r="Y69" s="72"/>
      <c r="Z69" s="72"/>
    </row>
    <row r="70" spans="1:26" s="71" customFormat="1" ht="12.75">
      <c r="A70" s="71">
        <v>6</v>
      </c>
      <c r="B70" s="68" t="s">
        <v>91</v>
      </c>
      <c r="C70" s="91">
        <v>20059990</v>
      </c>
      <c r="D70" s="68" t="s">
        <v>63</v>
      </c>
      <c r="E70" s="69">
        <v>0</v>
      </c>
      <c r="F70" s="69">
        <v>15</v>
      </c>
      <c r="G70" s="70"/>
      <c r="H70" s="69">
        <v>0</v>
      </c>
      <c r="I70" s="69">
        <v>34.4</v>
      </c>
      <c r="J70" s="70"/>
      <c r="K70" s="68">
        <v>8</v>
      </c>
      <c r="L70" s="175">
        <f t="shared" si="3"/>
        <v>0.0005546198048186497</v>
      </c>
      <c r="M70" s="86">
        <v>0.02913646793167498</v>
      </c>
      <c r="N70" s="72"/>
      <c r="O70" s="72"/>
      <c r="P70" s="72"/>
      <c r="Q70" s="72"/>
      <c r="R70" s="72"/>
      <c r="S70" s="72"/>
      <c r="T70" s="72"/>
      <c r="U70" s="72"/>
      <c r="V70" s="72"/>
      <c r="W70" s="72"/>
      <c r="X70" s="72"/>
      <c r="Y70" s="72"/>
      <c r="Z70" s="72"/>
    </row>
    <row r="71" spans="1:13" s="72" customFormat="1" ht="12.75">
      <c r="A71" s="71">
        <v>7</v>
      </c>
      <c r="B71" s="68" t="s">
        <v>89</v>
      </c>
      <c r="C71" s="177" t="s">
        <v>250</v>
      </c>
      <c r="D71" s="68" t="s">
        <v>63</v>
      </c>
      <c r="E71" s="69">
        <v>142.276</v>
      </c>
      <c r="F71" s="69">
        <v>19.536</v>
      </c>
      <c r="G71" s="70">
        <f t="shared" si="4"/>
        <v>-0.8626894205628497</v>
      </c>
      <c r="H71" s="69">
        <v>147.764</v>
      </c>
      <c r="I71" s="69">
        <v>23.816</v>
      </c>
      <c r="J71" s="70">
        <f t="shared" si="5"/>
        <v>-0.8388240708156249</v>
      </c>
      <c r="K71" s="68">
        <v>12</v>
      </c>
      <c r="L71" s="175">
        <f t="shared" si="3"/>
        <v>0.00038397747882444654</v>
      </c>
      <c r="M71" s="86">
        <v>0.0025846877005721346</v>
      </c>
    </row>
    <row r="72" spans="1:13" s="72" customFormat="1" ht="12.75">
      <c r="A72" s="71">
        <v>8</v>
      </c>
      <c r="B72" s="68" t="s">
        <v>226</v>
      </c>
      <c r="C72" s="177" t="s">
        <v>258</v>
      </c>
      <c r="D72" s="68" t="s">
        <v>63</v>
      </c>
      <c r="E72" s="69">
        <v>1.612</v>
      </c>
      <c r="F72" s="69">
        <v>0.684</v>
      </c>
      <c r="G72" s="70">
        <f t="shared" si="4"/>
        <v>-0.575682382133995</v>
      </c>
      <c r="H72" s="69">
        <v>2.635</v>
      </c>
      <c r="I72" s="69">
        <v>1.618</v>
      </c>
      <c r="J72" s="70">
        <f t="shared" si="5"/>
        <v>-0.38595825426944963</v>
      </c>
      <c r="K72" s="68">
        <v>15</v>
      </c>
      <c r="L72" s="175">
        <f t="shared" si="3"/>
        <v>2.6086478028970212E-05</v>
      </c>
      <c r="M72" s="86">
        <v>0.0017137270810186193</v>
      </c>
    </row>
    <row r="73" spans="2:26" s="73" customFormat="1" ht="12.75">
      <c r="B73" s="84" t="s">
        <v>192</v>
      </c>
      <c r="C73" s="84"/>
      <c r="D73" s="84"/>
      <c r="E73" s="113"/>
      <c r="F73" s="85"/>
      <c r="G73" s="85"/>
      <c r="H73" s="85">
        <f>+'Exportacion_regional '!C10</f>
        <v>71623.441</v>
      </c>
      <c r="I73" s="85">
        <f>+'Exportacion_regional '!D10</f>
        <v>62024.471</v>
      </c>
      <c r="J73" s="114">
        <f>+(I73-H73)/H73</f>
        <v>-0.13401995025622976</v>
      </c>
      <c r="K73" s="85"/>
      <c r="L73" s="114">
        <f t="shared" si="3"/>
        <v>1</v>
      </c>
      <c r="M73" s="115"/>
      <c r="N73" s="72"/>
      <c r="O73" s="72"/>
      <c r="P73" s="72"/>
      <c r="Q73" s="72"/>
      <c r="R73" s="72"/>
      <c r="S73" s="72"/>
      <c r="T73" s="72"/>
      <c r="U73" s="72"/>
      <c r="V73" s="72"/>
      <c r="W73" s="72"/>
      <c r="X73" s="72"/>
      <c r="Y73" s="72"/>
      <c r="Z73" s="72"/>
    </row>
    <row r="74" spans="5:13" s="72" customFormat="1" ht="12.75">
      <c r="E74" s="116"/>
      <c r="F74" s="111"/>
      <c r="G74" s="111"/>
      <c r="H74" s="111"/>
      <c r="I74" s="116"/>
      <c r="J74" s="111"/>
      <c r="K74" s="111"/>
      <c r="L74" s="111"/>
      <c r="M74" s="112"/>
    </row>
    <row r="75" spans="2:13" s="72" customFormat="1" ht="21" customHeight="1">
      <c r="B75" s="169" t="s">
        <v>310</v>
      </c>
      <c r="C75" s="169"/>
      <c r="D75" s="169"/>
      <c r="E75" s="169"/>
      <c r="F75" s="169"/>
      <c r="G75" s="169"/>
      <c r="H75" s="169"/>
      <c r="I75" s="169"/>
      <c r="J75" s="169"/>
      <c r="K75" s="169"/>
      <c r="L75" s="169"/>
      <c r="M75" s="169"/>
    </row>
    <row r="76" spans="13:26" ht="12.75">
      <c r="M76" s="112"/>
      <c r="N76" s="72"/>
      <c r="O76" s="72"/>
      <c r="P76" s="72"/>
      <c r="Q76" s="72"/>
      <c r="R76" s="72"/>
      <c r="S76" s="72"/>
      <c r="T76" s="72"/>
      <c r="U76" s="72"/>
      <c r="V76" s="72"/>
      <c r="W76" s="72"/>
      <c r="X76" s="72"/>
      <c r="Y76" s="72"/>
      <c r="Z76" s="72"/>
    </row>
    <row r="77" spans="2:26" s="97" customFormat="1" ht="15.75" customHeight="1">
      <c r="B77" s="172" t="s">
        <v>155</v>
      </c>
      <c r="C77" s="172"/>
      <c r="D77" s="172"/>
      <c r="E77" s="172"/>
      <c r="F77" s="172"/>
      <c r="G77" s="172"/>
      <c r="H77" s="172"/>
      <c r="I77" s="172"/>
      <c r="J77" s="172"/>
      <c r="K77" s="172"/>
      <c r="L77" s="172"/>
      <c r="M77" s="172"/>
      <c r="N77" s="72"/>
      <c r="O77" s="72"/>
      <c r="P77" s="72"/>
      <c r="Q77" s="72"/>
      <c r="R77" s="72"/>
      <c r="S77" s="72"/>
      <c r="T77" s="72"/>
      <c r="U77" s="72"/>
      <c r="V77" s="72"/>
      <c r="W77" s="72"/>
      <c r="X77" s="72"/>
      <c r="Y77" s="72"/>
      <c r="Z77" s="72"/>
    </row>
    <row r="78" spans="2:26" s="97" customFormat="1" ht="15.75" customHeight="1">
      <c r="B78" s="173" t="s">
        <v>216</v>
      </c>
      <c r="C78" s="173"/>
      <c r="D78" s="173"/>
      <c r="E78" s="173"/>
      <c r="F78" s="173"/>
      <c r="G78" s="173"/>
      <c r="H78" s="173"/>
      <c r="I78" s="173"/>
      <c r="J78" s="173"/>
      <c r="K78" s="173"/>
      <c r="L78" s="173"/>
      <c r="M78" s="173"/>
      <c r="N78" s="72"/>
      <c r="O78" s="72"/>
      <c r="P78" s="72"/>
      <c r="Q78" s="72"/>
      <c r="R78" s="72"/>
      <c r="S78" s="72"/>
      <c r="T78" s="72"/>
      <c r="U78" s="72"/>
      <c r="V78" s="72"/>
      <c r="W78" s="72"/>
      <c r="X78" s="72"/>
      <c r="Y78" s="72"/>
      <c r="Z78" s="72"/>
    </row>
    <row r="79" spans="2:26" s="98" customFormat="1" ht="15.75" customHeight="1">
      <c r="B79" s="173" t="s">
        <v>39</v>
      </c>
      <c r="C79" s="173"/>
      <c r="D79" s="173"/>
      <c r="E79" s="173"/>
      <c r="F79" s="173"/>
      <c r="G79" s="173"/>
      <c r="H79" s="173"/>
      <c r="I79" s="173"/>
      <c r="J79" s="173"/>
      <c r="K79" s="173"/>
      <c r="L79" s="173"/>
      <c r="M79" s="173"/>
      <c r="N79" s="72"/>
      <c r="O79" s="72"/>
      <c r="P79" s="72"/>
      <c r="Q79" s="72"/>
      <c r="R79" s="72"/>
      <c r="S79" s="72"/>
      <c r="T79" s="72"/>
      <c r="U79" s="72"/>
      <c r="V79" s="72"/>
      <c r="W79" s="72"/>
      <c r="X79" s="72"/>
      <c r="Y79" s="72"/>
      <c r="Z79" s="72"/>
    </row>
    <row r="80" spans="2:26" s="98" customFormat="1" ht="15.75" customHeight="1">
      <c r="B80" s="99"/>
      <c r="C80" s="99"/>
      <c r="D80" s="99"/>
      <c r="E80" s="99"/>
      <c r="F80" s="99"/>
      <c r="G80" s="99"/>
      <c r="H80" s="99"/>
      <c r="I80" s="99"/>
      <c r="J80" s="99"/>
      <c r="K80" s="99"/>
      <c r="L80" s="99"/>
      <c r="M80" s="99"/>
      <c r="N80" s="72"/>
      <c r="O80" s="72"/>
      <c r="P80" s="72"/>
      <c r="Q80" s="72"/>
      <c r="R80" s="72"/>
      <c r="S80" s="72"/>
      <c r="T80" s="72"/>
      <c r="U80" s="72"/>
      <c r="V80" s="72"/>
      <c r="W80" s="72"/>
      <c r="X80" s="72"/>
      <c r="Y80" s="72"/>
      <c r="Z80" s="72"/>
    </row>
    <row r="81" spans="2:13" s="72" customFormat="1" ht="30.75" customHeight="1">
      <c r="B81" s="100" t="s">
        <v>366</v>
      </c>
      <c r="C81" s="100" t="s">
        <v>223</v>
      </c>
      <c r="D81" s="100" t="s">
        <v>61</v>
      </c>
      <c r="E81" s="171" t="s">
        <v>213</v>
      </c>
      <c r="F81" s="171"/>
      <c r="G81" s="171"/>
      <c r="H81" s="171" t="s">
        <v>214</v>
      </c>
      <c r="I81" s="171"/>
      <c r="J81" s="171"/>
      <c r="K81" s="171"/>
      <c r="L81" s="171"/>
      <c r="M81" s="171"/>
    </row>
    <row r="82" spans="2:13" s="72" customFormat="1" ht="15.75" customHeight="1">
      <c r="B82" s="102"/>
      <c r="C82" s="102"/>
      <c r="D82" s="102"/>
      <c r="E82" s="170" t="str">
        <f>+E63</f>
        <v>enero</v>
      </c>
      <c r="F82" s="170"/>
      <c r="G82" s="102" t="s">
        <v>153</v>
      </c>
      <c r="H82" s="170" t="str">
        <f>+E82</f>
        <v>enero</v>
      </c>
      <c r="I82" s="170"/>
      <c r="J82" s="102" t="s">
        <v>153</v>
      </c>
      <c r="K82" s="103"/>
      <c r="L82" s="145" t="s">
        <v>341</v>
      </c>
      <c r="M82" s="104" t="s">
        <v>215</v>
      </c>
    </row>
    <row r="83" spans="2:13" s="72" customFormat="1" ht="15.75" customHeight="1">
      <c r="B83" s="105"/>
      <c r="C83" s="105"/>
      <c r="D83" s="105"/>
      <c r="E83" s="106">
        <f>+E64</f>
        <v>2009</v>
      </c>
      <c r="F83" s="106">
        <f>+F64</f>
        <v>2010</v>
      </c>
      <c r="G83" s="107" t="str">
        <f>+G64</f>
        <v>10/09</v>
      </c>
      <c r="H83" s="106">
        <f>+E83</f>
        <v>2009</v>
      </c>
      <c r="I83" s="106">
        <f>+F83</f>
        <v>2010</v>
      </c>
      <c r="J83" s="107" t="str">
        <f>+G83</f>
        <v>10/09</v>
      </c>
      <c r="K83" s="105"/>
      <c r="L83" s="106">
        <v>2010</v>
      </c>
      <c r="M83" s="117" t="str">
        <f>+M64</f>
        <v>ene</v>
      </c>
    </row>
    <row r="84" spans="1:26" s="71" customFormat="1" ht="15.75">
      <c r="A84" s="71">
        <v>1</v>
      </c>
      <c r="B84" s="68" t="s">
        <v>76</v>
      </c>
      <c r="C84" s="177" t="s">
        <v>239</v>
      </c>
      <c r="D84" s="68" t="s">
        <v>63</v>
      </c>
      <c r="E84" s="69">
        <v>39468.807</v>
      </c>
      <c r="F84" s="69">
        <v>38070.292</v>
      </c>
      <c r="G84" s="70">
        <f>+(F84-E84)/E84</f>
        <v>-0.03543342467888628</v>
      </c>
      <c r="H84" s="69">
        <v>59440.578</v>
      </c>
      <c r="I84" s="69">
        <v>53706.552</v>
      </c>
      <c r="J84" s="70">
        <f>+(I84-H84)/H84</f>
        <v>-0.0964665249385697</v>
      </c>
      <c r="K84" s="105"/>
      <c r="L84" s="70">
        <f>+I84/$I$104</f>
        <v>0.8149647019177285</v>
      </c>
      <c r="M84" s="86">
        <v>0.44358780130060926</v>
      </c>
      <c r="N84" s="72"/>
      <c r="O84" s="72"/>
      <c r="P84" s="72"/>
      <c r="Q84" s="72"/>
      <c r="R84" s="72"/>
      <c r="S84" s="72"/>
      <c r="T84" s="72"/>
      <c r="U84" s="72"/>
      <c r="V84" s="72"/>
      <c r="W84" s="72"/>
      <c r="X84" s="72"/>
      <c r="Y84" s="72"/>
      <c r="Z84" s="72"/>
    </row>
    <row r="85" spans="1:26" s="71" customFormat="1" ht="12.75">
      <c r="A85" s="71">
        <v>2</v>
      </c>
      <c r="B85" s="68" t="s">
        <v>66</v>
      </c>
      <c r="C85" s="177" t="s">
        <v>241</v>
      </c>
      <c r="D85" s="68" t="s">
        <v>63</v>
      </c>
      <c r="E85" s="69">
        <v>2706.68</v>
      </c>
      <c r="F85" s="69">
        <v>7117.673</v>
      </c>
      <c r="G85" s="70">
        <f>+(F85-E85)/E85</f>
        <v>1.6296691888217303</v>
      </c>
      <c r="H85" s="69">
        <v>4548.294</v>
      </c>
      <c r="I85" s="69">
        <v>5034.861</v>
      </c>
      <c r="J85" s="70">
        <f>+(I85-H85)/H85</f>
        <v>0.10697791303728388</v>
      </c>
      <c r="K85" s="68">
        <v>2</v>
      </c>
      <c r="L85" s="70">
        <f aca="true" t="shared" si="6" ref="L85:L104">+I85/$I$104</f>
        <v>0.07640099468798883</v>
      </c>
      <c r="M85" s="86">
        <v>0.2440082093703484</v>
      </c>
      <c r="N85" s="72"/>
      <c r="O85" s="72"/>
      <c r="P85" s="72"/>
      <c r="Q85" s="72"/>
      <c r="R85" s="72"/>
      <c r="S85" s="72"/>
      <c r="T85" s="72"/>
      <c r="U85" s="72"/>
      <c r="V85" s="72"/>
      <c r="W85" s="72"/>
      <c r="X85" s="72"/>
      <c r="Y85" s="72"/>
      <c r="Z85" s="72"/>
    </row>
    <row r="86" spans="1:26" s="71" customFormat="1" ht="12.75">
      <c r="A86" s="71">
        <v>3</v>
      </c>
      <c r="B86" s="68" t="s">
        <v>96</v>
      </c>
      <c r="C86" s="91">
        <v>20096000</v>
      </c>
      <c r="D86" s="68" t="s">
        <v>63</v>
      </c>
      <c r="E86" s="69">
        <v>480.622</v>
      </c>
      <c r="F86" s="69">
        <v>1440.144</v>
      </c>
      <c r="G86" s="70">
        <f aca="true" t="shared" si="7" ref="G86:G103">+(F86-E86)/E86</f>
        <v>1.9964171427858066</v>
      </c>
      <c r="H86" s="69">
        <v>715.643</v>
      </c>
      <c r="I86" s="69">
        <v>2084.905</v>
      </c>
      <c r="J86" s="70">
        <f aca="true" t="shared" si="8" ref="J86:J103">+(I86-H86)/H86</f>
        <v>1.913331088266077</v>
      </c>
      <c r="K86" s="68">
        <v>3</v>
      </c>
      <c r="L86" s="70">
        <f t="shared" si="6"/>
        <v>0.031637182402843175</v>
      </c>
      <c r="M86" s="86">
        <v>0.38251094930150503</v>
      </c>
      <c r="N86" s="72"/>
      <c r="O86" s="72"/>
      <c r="P86" s="72"/>
      <c r="Q86" s="72"/>
      <c r="R86" s="72"/>
      <c r="S86" s="72"/>
      <c r="T86" s="72"/>
      <c r="U86" s="72"/>
      <c r="V86" s="72"/>
      <c r="W86" s="72"/>
      <c r="X86" s="72"/>
      <c r="Y86" s="72"/>
      <c r="Z86" s="72"/>
    </row>
    <row r="87" spans="1:26" s="71" customFormat="1" ht="12.75">
      <c r="A87" s="71">
        <v>4</v>
      </c>
      <c r="B87" s="68" t="s">
        <v>64</v>
      </c>
      <c r="C87" s="177" t="s">
        <v>251</v>
      </c>
      <c r="D87" s="68" t="s">
        <v>63</v>
      </c>
      <c r="E87" s="69">
        <v>978.597</v>
      </c>
      <c r="F87" s="69">
        <v>679.968</v>
      </c>
      <c r="G87" s="70">
        <f t="shared" si="7"/>
        <v>-0.30516034690480354</v>
      </c>
      <c r="H87" s="69">
        <v>3299.04</v>
      </c>
      <c r="I87" s="69">
        <v>1404.11</v>
      </c>
      <c r="J87" s="70">
        <f t="shared" si="8"/>
        <v>-0.5743883069014016</v>
      </c>
      <c r="K87" s="68">
        <v>4</v>
      </c>
      <c r="L87" s="70">
        <f t="shared" si="6"/>
        <v>0.0213065267643639</v>
      </c>
      <c r="M87" s="86">
        <v>0.02041777782637849</v>
      </c>
      <c r="N87" s="72"/>
      <c r="O87" s="72"/>
      <c r="P87" s="72"/>
      <c r="Q87" s="72"/>
      <c r="R87" s="72"/>
      <c r="S87" s="72"/>
      <c r="T87" s="72"/>
      <c r="U87" s="72"/>
      <c r="V87" s="72"/>
      <c r="W87" s="72"/>
      <c r="X87" s="72"/>
      <c r="Y87" s="72"/>
      <c r="Z87" s="72"/>
    </row>
    <row r="88" spans="1:26" s="71" customFormat="1" ht="12.75">
      <c r="A88" s="71">
        <v>5</v>
      </c>
      <c r="B88" s="68" t="s">
        <v>343</v>
      </c>
      <c r="C88" s="177" t="s">
        <v>367</v>
      </c>
      <c r="D88" s="68" t="s">
        <v>63</v>
      </c>
      <c r="E88" s="69">
        <v>0</v>
      </c>
      <c r="F88" s="69">
        <v>343.932</v>
      </c>
      <c r="G88" s="70"/>
      <c r="H88" s="69">
        <v>0</v>
      </c>
      <c r="I88" s="69">
        <v>1126.901</v>
      </c>
      <c r="J88" s="70"/>
      <c r="K88" s="68">
        <v>5</v>
      </c>
      <c r="L88" s="70">
        <f t="shared" si="6"/>
        <v>0.017100046518640596</v>
      </c>
      <c r="M88" s="86">
        <v>0.1549035685247335</v>
      </c>
      <c r="N88" s="72"/>
      <c r="O88" s="72"/>
      <c r="P88" s="72"/>
      <c r="Q88" s="72"/>
      <c r="R88" s="72"/>
      <c r="S88" s="72"/>
      <c r="T88" s="72"/>
      <c r="U88" s="72"/>
      <c r="V88" s="72"/>
      <c r="W88" s="72"/>
      <c r="X88" s="72"/>
      <c r="Y88" s="72"/>
      <c r="Z88" s="72"/>
    </row>
    <row r="89" spans="1:26" s="71" customFormat="1" ht="12.75">
      <c r="A89" s="71">
        <v>6</v>
      </c>
      <c r="B89" s="68" t="s">
        <v>84</v>
      </c>
      <c r="C89" s="91">
        <v>22042110</v>
      </c>
      <c r="D89" s="68" t="s">
        <v>85</v>
      </c>
      <c r="E89" s="69">
        <v>75.58</v>
      </c>
      <c r="F89" s="69">
        <v>124.627</v>
      </c>
      <c r="G89" s="70">
        <f t="shared" si="7"/>
        <v>0.6489415189203492</v>
      </c>
      <c r="H89" s="69">
        <v>253.27</v>
      </c>
      <c r="I89" s="69">
        <v>402.238</v>
      </c>
      <c r="J89" s="70">
        <f t="shared" si="8"/>
        <v>0.5881786236032692</v>
      </c>
      <c r="K89" s="68">
        <v>6</v>
      </c>
      <c r="L89" s="70">
        <f t="shared" si="6"/>
        <v>0.006103720301574811</v>
      </c>
      <c r="M89" s="86">
        <v>0.00429513498797369</v>
      </c>
      <c r="N89" s="72"/>
      <c r="O89" s="72"/>
      <c r="P89" s="72"/>
      <c r="Q89" s="72"/>
      <c r="R89" s="72"/>
      <c r="S89" s="72"/>
      <c r="T89" s="72"/>
      <c r="U89" s="72"/>
      <c r="V89" s="72"/>
      <c r="W89" s="72"/>
      <c r="X89" s="72"/>
      <c r="Y89" s="72"/>
      <c r="Z89" s="72"/>
    </row>
    <row r="90" spans="1:26" s="71" customFormat="1" ht="12.75">
      <c r="A90" s="71">
        <v>7</v>
      </c>
      <c r="B90" s="68" t="s">
        <v>93</v>
      </c>
      <c r="C90" s="177" t="s">
        <v>247</v>
      </c>
      <c r="D90" s="68" t="s">
        <v>63</v>
      </c>
      <c r="E90" s="69">
        <v>0</v>
      </c>
      <c r="F90" s="69">
        <v>458.128</v>
      </c>
      <c r="G90" s="70"/>
      <c r="H90" s="69">
        <v>0</v>
      </c>
      <c r="I90" s="69">
        <v>328.351</v>
      </c>
      <c r="J90" s="70"/>
      <c r="K90" s="68">
        <v>7</v>
      </c>
      <c r="L90" s="70">
        <f t="shared" si="6"/>
        <v>0.0049825294098081</v>
      </c>
      <c r="M90" s="86">
        <v>0.5052183425934617</v>
      </c>
      <c r="N90" s="72"/>
      <c r="O90" s="72"/>
      <c r="P90" s="72"/>
      <c r="Q90" s="72"/>
      <c r="R90" s="72"/>
      <c r="S90" s="72"/>
      <c r="T90" s="72"/>
      <c r="U90" s="72"/>
      <c r="V90" s="72"/>
      <c r="W90" s="72"/>
      <c r="X90" s="72"/>
      <c r="Y90" s="72"/>
      <c r="Z90" s="72"/>
    </row>
    <row r="91" spans="1:26" s="71" customFormat="1" ht="12.75">
      <c r="A91" s="71">
        <v>8</v>
      </c>
      <c r="B91" s="68" t="s">
        <v>91</v>
      </c>
      <c r="C91" s="91">
        <v>20059990</v>
      </c>
      <c r="D91" s="68" t="s">
        <v>63</v>
      </c>
      <c r="E91" s="69">
        <v>224.25</v>
      </c>
      <c r="F91" s="69">
        <v>155.64</v>
      </c>
      <c r="G91" s="70">
        <f t="shared" si="7"/>
        <v>-0.30595317725752513</v>
      </c>
      <c r="H91" s="69">
        <v>391.632</v>
      </c>
      <c r="I91" s="69">
        <v>327.052</v>
      </c>
      <c r="J91" s="70">
        <f t="shared" si="8"/>
        <v>-0.16489970176083665</v>
      </c>
      <c r="K91" s="68">
        <v>8</v>
      </c>
      <c r="L91" s="70">
        <f t="shared" si="6"/>
        <v>0.0049628178642262665</v>
      </c>
      <c r="M91" s="86">
        <v>0.2770098869183188</v>
      </c>
      <c r="N91" s="72"/>
      <c r="O91" s="72"/>
      <c r="P91" s="72"/>
      <c r="Q91" s="72"/>
      <c r="R91" s="72"/>
      <c r="S91" s="72"/>
      <c r="T91" s="72"/>
      <c r="U91" s="72"/>
      <c r="V91" s="72"/>
      <c r="W91" s="72"/>
      <c r="X91" s="72"/>
      <c r="Y91" s="72"/>
      <c r="Z91" s="72"/>
    </row>
    <row r="92" spans="1:26" s="71" customFormat="1" ht="12.75">
      <c r="A92" s="71">
        <v>9</v>
      </c>
      <c r="B92" s="68" t="s">
        <v>227</v>
      </c>
      <c r="C92" s="92">
        <v>22082090</v>
      </c>
      <c r="D92" s="68" t="s">
        <v>85</v>
      </c>
      <c r="E92" s="69">
        <v>101.2</v>
      </c>
      <c r="F92" s="69">
        <v>93.2</v>
      </c>
      <c r="G92" s="70">
        <f t="shared" si="7"/>
        <v>-0.07905138339920949</v>
      </c>
      <c r="H92" s="69">
        <v>308.044</v>
      </c>
      <c r="I92" s="69">
        <v>286.564</v>
      </c>
      <c r="J92" s="70">
        <f t="shared" si="8"/>
        <v>-0.06973029826907833</v>
      </c>
      <c r="K92" s="68">
        <v>9</v>
      </c>
      <c r="L92" s="70">
        <f t="shared" si="6"/>
        <v>0.004348436757592481</v>
      </c>
      <c r="M92" s="86">
        <v>0.9986060969320194</v>
      </c>
      <c r="N92" s="72"/>
      <c r="O92" s="72"/>
      <c r="P92" s="72"/>
      <c r="Q92" s="72"/>
      <c r="R92" s="72"/>
      <c r="S92" s="72"/>
      <c r="T92" s="72"/>
      <c r="U92" s="72"/>
      <c r="V92" s="72"/>
      <c r="W92" s="72"/>
      <c r="X92" s="72"/>
      <c r="Y92" s="72"/>
      <c r="Z92" s="72"/>
    </row>
    <row r="93" spans="1:13" s="72" customFormat="1" ht="12.75">
      <c r="A93" s="71">
        <v>10</v>
      </c>
      <c r="B93" s="68" t="s">
        <v>70</v>
      </c>
      <c r="C93" s="177" t="s">
        <v>244</v>
      </c>
      <c r="D93" s="68" t="s">
        <v>63</v>
      </c>
      <c r="E93" s="69">
        <v>0</v>
      </c>
      <c r="F93" s="69">
        <v>85.017</v>
      </c>
      <c r="G93" s="70"/>
      <c r="H93" s="69">
        <v>0</v>
      </c>
      <c r="I93" s="69">
        <v>207.36</v>
      </c>
      <c r="J93" s="70"/>
      <c r="K93" s="68">
        <v>10</v>
      </c>
      <c r="L93" s="70">
        <f t="shared" si="6"/>
        <v>0.003146563581100127</v>
      </c>
      <c r="M93" s="86">
        <v>0.8133965661296586</v>
      </c>
    </row>
    <row r="94" spans="1:13" s="72" customFormat="1" ht="12.75">
      <c r="A94" s="71">
        <v>11</v>
      </c>
      <c r="B94" s="68" t="s">
        <v>97</v>
      </c>
      <c r="C94" s="177" t="s">
        <v>253</v>
      </c>
      <c r="D94" s="68" t="s">
        <v>63</v>
      </c>
      <c r="E94" s="69">
        <v>47</v>
      </c>
      <c r="F94" s="69">
        <v>63</v>
      </c>
      <c r="G94" s="70">
        <f t="shared" si="7"/>
        <v>0.3404255319148936</v>
      </c>
      <c r="H94" s="69">
        <v>122.424</v>
      </c>
      <c r="I94" s="69">
        <v>185.401</v>
      </c>
      <c r="J94" s="70">
        <f t="shared" si="8"/>
        <v>0.5144171077566491</v>
      </c>
      <c r="K94" s="68">
        <v>12</v>
      </c>
      <c r="L94" s="70">
        <f t="shared" si="6"/>
        <v>0.0028133489318072176</v>
      </c>
      <c r="M94" s="86">
        <v>0.18926271646678836</v>
      </c>
    </row>
    <row r="95" spans="1:13" s="72" customFormat="1" ht="12.75">
      <c r="A95" s="71">
        <v>12</v>
      </c>
      <c r="B95" s="68" t="s">
        <v>83</v>
      </c>
      <c r="C95" s="177" t="s">
        <v>252</v>
      </c>
      <c r="D95" s="68" t="s">
        <v>63</v>
      </c>
      <c r="E95" s="69">
        <v>204.664</v>
      </c>
      <c r="F95" s="69">
        <v>88.776</v>
      </c>
      <c r="G95" s="70">
        <f t="shared" si="7"/>
        <v>-0.5662353906891295</v>
      </c>
      <c r="H95" s="69">
        <v>244.726</v>
      </c>
      <c r="I95" s="69">
        <v>123.238</v>
      </c>
      <c r="J95" s="70">
        <f t="shared" si="8"/>
        <v>-0.49642457278752566</v>
      </c>
      <c r="K95" s="68">
        <v>13</v>
      </c>
      <c r="L95" s="70">
        <f t="shared" si="6"/>
        <v>0.00187006270547655</v>
      </c>
      <c r="M95" s="86">
        <v>0.011377596941256432</v>
      </c>
    </row>
    <row r="96" spans="1:13" s="72" customFormat="1" ht="12.75">
      <c r="A96" s="71">
        <v>13</v>
      </c>
      <c r="B96" s="68" t="s">
        <v>82</v>
      </c>
      <c r="C96" s="177" t="s">
        <v>249</v>
      </c>
      <c r="D96" s="68" t="s">
        <v>63</v>
      </c>
      <c r="E96" s="69">
        <v>83.136</v>
      </c>
      <c r="F96" s="69">
        <v>130.171</v>
      </c>
      <c r="G96" s="70">
        <f t="shared" si="7"/>
        <v>0.5657597190146266</v>
      </c>
      <c r="H96" s="69">
        <v>61.812</v>
      </c>
      <c r="I96" s="69">
        <v>90.678</v>
      </c>
      <c r="J96" s="70">
        <f t="shared" si="8"/>
        <v>0.466996699669967</v>
      </c>
      <c r="K96" s="68">
        <v>14</v>
      </c>
      <c r="L96" s="70">
        <f t="shared" si="6"/>
        <v>0.0013759842419318927</v>
      </c>
      <c r="M96" s="86">
        <v>0.010049996176306622</v>
      </c>
    </row>
    <row r="97" spans="1:13" s="72" customFormat="1" ht="12.75">
      <c r="A97" s="71">
        <v>14</v>
      </c>
      <c r="B97" s="68" t="s">
        <v>101</v>
      </c>
      <c r="C97" s="177" t="s">
        <v>248</v>
      </c>
      <c r="D97" s="68" t="s">
        <v>63</v>
      </c>
      <c r="E97" s="69">
        <v>21.4</v>
      </c>
      <c r="F97" s="69">
        <v>64.17</v>
      </c>
      <c r="G97" s="70">
        <f t="shared" si="7"/>
        <v>1.9985981308411218</v>
      </c>
      <c r="H97" s="69">
        <v>30.965</v>
      </c>
      <c r="I97" s="69">
        <v>84.079</v>
      </c>
      <c r="J97" s="70">
        <f t="shared" si="8"/>
        <v>1.715291458097852</v>
      </c>
      <c r="K97" s="68">
        <v>15</v>
      </c>
      <c r="L97" s="70">
        <f t="shared" si="6"/>
        <v>0.0012758483764241779</v>
      </c>
      <c r="M97" s="86">
        <v>0.017465901825009025</v>
      </c>
    </row>
    <row r="98" spans="1:13" s="72" customFormat="1" ht="12.75">
      <c r="A98" s="71">
        <v>15</v>
      </c>
      <c r="B98" s="68" t="s">
        <v>344</v>
      </c>
      <c r="C98" s="91">
        <v>22042912</v>
      </c>
      <c r="D98" s="68" t="s">
        <v>85</v>
      </c>
      <c r="E98" s="69">
        <v>96</v>
      </c>
      <c r="F98" s="69">
        <v>144</v>
      </c>
      <c r="G98" s="70">
        <f t="shared" si="7"/>
        <v>0.5</v>
      </c>
      <c r="H98" s="69">
        <v>48.991</v>
      </c>
      <c r="I98" s="69">
        <v>69.577</v>
      </c>
      <c r="J98" s="70">
        <f t="shared" si="8"/>
        <v>0.4201996285031944</v>
      </c>
      <c r="K98" s="68">
        <v>16</v>
      </c>
      <c r="L98" s="70">
        <f t="shared" si="6"/>
        <v>0.0010557892278269846</v>
      </c>
      <c r="M98" s="86">
        <v>0.726933645377326</v>
      </c>
    </row>
    <row r="99" spans="1:13" s="72" customFormat="1" ht="12.75">
      <c r="A99" s="71">
        <v>16</v>
      </c>
      <c r="B99" s="68" t="s">
        <v>236</v>
      </c>
      <c r="C99" s="177" t="s">
        <v>276</v>
      </c>
      <c r="D99" s="68" t="s">
        <v>63</v>
      </c>
      <c r="E99" s="69">
        <v>2.255</v>
      </c>
      <c r="F99" s="69">
        <v>12.1</v>
      </c>
      <c r="G99" s="70">
        <f t="shared" si="7"/>
        <v>4.365853658536585</v>
      </c>
      <c r="H99" s="69">
        <v>46.452</v>
      </c>
      <c r="I99" s="69">
        <v>61.569</v>
      </c>
      <c r="J99" s="70">
        <f t="shared" si="8"/>
        <v>0.3254327047274607</v>
      </c>
      <c r="K99" s="68">
        <v>17</v>
      </c>
      <c r="L99" s="70">
        <f t="shared" si="6"/>
        <v>0.0009342726327389743</v>
      </c>
      <c r="M99" s="86">
        <v>0.23860624098962938</v>
      </c>
    </row>
    <row r="100" spans="1:13" s="72" customFormat="1" ht="12.75">
      <c r="A100" s="71">
        <v>17</v>
      </c>
      <c r="B100" s="68" t="s">
        <v>94</v>
      </c>
      <c r="C100" s="91">
        <v>22082010</v>
      </c>
      <c r="D100" s="68" t="s">
        <v>85</v>
      </c>
      <c r="E100" s="69">
        <v>37.627</v>
      </c>
      <c r="F100" s="69">
        <v>17.169</v>
      </c>
      <c r="G100" s="70">
        <f t="shared" si="7"/>
        <v>-0.5437053179897414</v>
      </c>
      <c r="H100" s="69">
        <v>119.083</v>
      </c>
      <c r="I100" s="69">
        <v>59.922</v>
      </c>
      <c r="J100" s="70">
        <f t="shared" si="8"/>
        <v>-0.4968047496284105</v>
      </c>
      <c r="K100" s="68">
        <v>18</v>
      </c>
      <c r="L100" s="70">
        <f t="shared" si="6"/>
        <v>0.000909280395962007</v>
      </c>
      <c r="M100" s="86">
        <v>0.8656121343445288</v>
      </c>
    </row>
    <row r="101" spans="1:13" s="72" customFormat="1" ht="12.75">
      <c r="A101" s="71">
        <v>18</v>
      </c>
      <c r="B101" s="68" t="s">
        <v>145</v>
      </c>
      <c r="C101" s="91">
        <v>51011100</v>
      </c>
      <c r="D101" s="68" t="s">
        <v>63</v>
      </c>
      <c r="E101" s="69">
        <v>0</v>
      </c>
      <c r="F101" s="69">
        <v>20.158</v>
      </c>
      <c r="G101" s="70"/>
      <c r="H101" s="69">
        <v>0</v>
      </c>
      <c r="I101" s="69">
        <v>53.418</v>
      </c>
      <c r="J101" s="70"/>
      <c r="K101" s="68">
        <v>19</v>
      </c>
      <c r="L101" s="70">
        <f t="shared" si="6"/>
        <v>0.0008105860984529637</v>
      </c>
      <c r="M101" s="86">
        <v>0.06338842945785556</v>
      </c>
    </row>
    <row r="102" spans="1:13" s="72" customFormat="1" ht="12.75">
      <c r="A102" s="71">
        <v>19</v>
      </c>
      <c r="B102" s="68" t="s">
        <v>89</v>
      </c>
      <c r="C102" s="177" t="s">
        <v>250</v>
      </c>
      <c r="D102" s="68" t="s">
        <v>63</v>
      </c>
      <c r="E102" s="69">
        <v>79.104</v>
      </c>
      <c r="F102" s="69">
        <v>37.406</v>
      </c>
      <c r="G102" s="70">
        <f t="shared" si="7"/>
        <v>-0.5271288430420712</v>
      </c>
      <c r="H102" s="69">
        <v>96.878</v>
      </c>
      <c r="I102" s="69">
        <v>45.515</v>
      </c>
      <c r="J102" s="70">
        <f t="shared" si="8"/>
        <v>-0.5301822911290489</v>
      </c>
      <c r="K102" s="68">
        <v>20</v>
      </c>
      <c r="L102" s="70">
        <f t="shared" si="6"/>
        <v>0.000690662815363485</v>
      </c>
      <c r="M102" s="86">
        <v>0.0049396229715964355</v>
      </c>
    </row>
    <row r="103" spans="1:13" s="72" customFormat="1" ht="12.75">
      <c r="A103" s="71">
        <v>20</v>
      </c>
      <c r="B103" s="64" t="s">
        <v>345</v>
      </c>
      <c r="C103" s="178" t="s">
        <v>368</v>
      </c>
      <c r="D103" s="109" t="s">
        <v>63</v>
      </c>
      <c r="E103" s="110">
        <v>3.015</v>
      </c>
      <c r="F103" s="90">
        <v>4.139</v>
      </c>
      <c r="G103" s="70">
        <f t="shared" si="7"/>
        <v>0.37280265339966834</v>
      </c>
      <c r="H103" s="111">
        <v>34.472</v>
      </c>
      <c r="I103" s="110">
        <v>44.172</v>
      </c>
      <c r="J103" s="70">
        <f t="shared" si="8"/>
        <v>0.2813877929914132</v>
      </c>
      <c r="K103" s="90"/>
      <c r="L103" s="70">
        <f t="shared" si="6"/>
        <v>0.0006702835961822666</v>
      </c>
      <c r="M103" s="86">
        <v>0.7070234970228567</v>
      </c>
    </row>
    <row r="104" spans="2:26" s="73" customFormat="1" ht="12.75">
      <c r="B104" s="84" t="s">
        <v>192</v>
      </c>
      <c r="C104" s="84"/>
      <c r="D104" s="84"/>
      <c r="E104" s="113"/>
      <c r="F104" s="85"/>
      <c r="G104" s="85"/>
      <c r="H104" s="85">
        <f>+'Exportacion_regional '!C11</f>
        <v>71220.234</v>
      </c>
      <c r="I104" s="85">
        <f>+'Exportacion_regional '!D11</f>
        <v>65900.464</v>
      </c>
      <c r="J104" s="114">
        <f>+(I104-H104)/H104</f>
        <v>-0.07469464365983394</v>
      </c>
      <c r="K104" s="85"/>
      <c r="L104" s="114">
        <f t="shared" si="6"/>
        <v>1</v>
      </c>
      <c r="M104" s="115"/>
      <c r="N104" s="72"/>
      <c r="O104" s="72"/>
      <c r="P104" s="72"/>
      <c r="Q104" s="72"/>
      <c r="R104" s="72"/>
      <c r="S104" s="72"/>
      <c r="T104" s="72"/>
      <c r="U104" s="72"/>
      <c r="V104" s="72"/>
      <c r="W104" s="72"/>
      <c r="X104" s="72"/>
      <c r="Y104" s="72"/>
      <c r="Z104" s="72"/>
    </row>
    <row r="105" spans="5:13" s="72" customFormat="1" ht="12.75">
      <c r="E105" s="116"/>
      <c r="F105" s="111"/>
      <c r="G105" s="111"/>
      <c r="H105" s="111"/>
      <c r="I105" s="116"/>
      <c r="J105" s="111"/>
      <c r="K105" s="111"/>
      <c r="L105" s="111"/>
      <c r="M105" s="112"/>
    </row>
    <row r="106" spans="2:13" s="72" customFormat="1" ht="21" customHeight="1">
      <c r="B106" s="169" t="s">
        <v>310</v>
      </c>
      <c r="C106" s="169"/>
      <c r="D106" s="169"/>
      <c r="E106" s="169"/>
      <c r="F106" s="169"/>
      <c r="G106" s="169"/>
      <c r="H106" s="169"/>
      <c r="I106" s="169"/>
      <c r="J106" s="169"/>
      <c r="K106" s="169"/>
      <c r="L106" s="169"/>
      <c r="M106" s="169"/>
    </row>
    <row r="107" spans="13:26" ht="12.75">
      <c r="M107" s="112"/>
      <c r="N107" s="72"/>
      <c r="O107" s="72"/>
      <c r="P107" s="72"/>
      <c r="Q107" s="72"/>
      <c r="R107" s="72"/>
      <c r="S107" s="72"/>
      <c r="T107" s="72"/>
      <c r="U107" s="72"/>
      <c r="V107" s="72"/>
      <c r="W107" s="72"/>
      <c r="X107" s="72"/>
      <c r="Y107" s="72"/>
      <c r="Z107" s="72"/>
    </row>
    <row r="108" spans="2:26" s="97" customFormat="1" ht="15.75" customHeight="1">
      <c r="B108" s="172" t="s">
        <v>176</v>
      </c>
      <c r="C108" s="172"/>
      <c r="D108" s="172"/>
      <c r="E108" s="172"/>
      <c r="F108" s="172"/>
      <c r="G108" s="172"/>
      <c r="H108" s="172"/>
      <c r="I108" s="172"/>
      <c r="J108" s="172"/>
      <c r="K108" s="172"/>
      <c r="L108" s="172"/>
      <c r="M108" s="172"/>
      <c r="N108" s="72"/>
      <c r="O108" s="72"/>
      <c r="P108" s="72"/>
      <c r="Q108" s="72"/>
      <c r="R108" s="72"/>
      <c r="S108" s="72"/>
      <c r="T108" s="72"/>
      <c r="U108" s="72"/>
      <c r="V108" s="72"/>
      <c r="W108" s="72"/>
      <c r="X108" s="72"/>
      <c r="Y108" s="72"/>
      <c r="Z108" s="72"/>
    </row>
    <row r="109" spans="2:26" s="97" customFormat="1" ht="15.75" customHeight="1">
      <c r="B109" s="173" t="s">
        <v>54</v>
      </c>
      <c r="C109" s="173"/>
      <c r="D109" s="173"/>
      <c r="E109" s="173"/>
      <c r="F109" s="173"/>
      <c r="G109" s="173"/>
      <c r="H109" s="173"/>
      <c r="I109" s="173"/>
      <c r="J109" s="173"/>
      <c r="K109" s="173"/>
      <c r="L109" s="173"/>
      <c r="M109" s="173"/>
      <c r="N109" s="72"/>
      <c r="O109" s="72"/>
      <c r="P109" s="72"/>
      <c r="Q109" s="72"/>
      <c r="R109" s="72"/>
      <c r="S109" s="72"/>
      <c r="T109" s="72"/>
      <c r="U109" s="72"/>
      <c r="V109" s="72"/>
      <c r="W109" s="72"/>
      <c r="X109" s="72"/>
      <c r="Y109" s="72"/>
      <c r="Z109" s="72"/>
    </row>
    <row r="110" spans="2:26" s="98" customFormat="1" ht="15.75" customHeight="1">
      <c r="B110" s="173" t="s">
        <v>58</v>
      </c>
      <c r="C110" s="173"/>
      <c r="D110" s="173"/>
      <c r="E110" s="173"/>
      <c r="F110" s="173"/>
      <c r="G110" s="173"/>
      <c r="H110" s="173"/>
      <c r="I110" s="173"/>
      <c r="J110" s="173"/>
      <c r="K110" s="173"/>
      <c r="L110" s="173"/>
      <c r="M110" s="173"/>
      <c r="N110" s="72"/>
      <c r="O110" s="72"/>
      <c r="P110" s="72"/>
      <c r="Q110" s="72"/>
      <c r="R110" s="72"/>
      <c r="S110" s="72"/>
      <c r="T110" s="72"/>
      <c r="U110" s="72"/>
      <c r="V110" s="72"/>
      <c r="W110" s="72"/>
      <c r="X110" s="72"/>
      <c r="Y110" s="72"/>
      <c r="Z110" s="72"/>
    </row>
    <row r="111" spans="2:26" s="98" customFormat="1" ht="15.75" customHeight="1">
      <c r="B111" s="99"/>
      <c r="C111" s="99"/>
      <c r="D111" s="99"/>
      <c r="E111" s="99"/>
      <c r="F111" s="99"/>
      <c r="G111" s="99"/>
      <c r="H111" s="99"/>
      <c r="I111" s="99"/>
      <c r="J111" s="99"/>
      <c r="K111" s="99"/>
      <c r="L111" s="99"/>
      <c r="M111" s="99"/>
      <c r="N111" s="72"/>
      <c r="O111" s="72"/>
      <c r="P111" s="72"/>
      <c r="Q111" s="72"/>
      <c r="R111" s="72"/>
      <c r="S111" s="72"/>
      <c r="T111" s="72"/>
      <c r="U111" s="72"/>
      <c r="V111" s="72"/>
      <c r="W111" s="72"/>
      <c r="X111" s="72"/>
      <c r="Y111" s="72"/>
      <c r="Z111" s="72"/>
    </row>
    <row r="112" spans="2:13" s="72" customFormat="1" ht="30.75" customHeight="1">
      <c r="B112" s="100" t="s">
        <v>366</v>
      </c>
      <c r="C112" s="100" t="s">
        <v>223</v>
      </c>
      <c r="D112" s="100" t="s">
        <v>61</v>
      </c>
      <c r="E112" s="171" t="s">
        <v>213</v>
      </c>
      <c r="F112" s="171"/>
      <c r="G112" s="171"/>
      <c r="H112" s="171" t="s">
        <v>214</v>
      </c>
      <c r="I112" s="171"/>
      <c r="J112" s="171"/>
      <c r="K112" s="171"/>
      <c r="L112" s="171"/>
      <c r="M112" s="171"/>
    </row>
    <row r="113" spans="2:13" s="72" customFormat="1" ht="15.75" customHeight="1">
      <c r="B113" s="102"/>
      <c r="C113" s="102"/>
      <c r="D113" s="102"/>
      <c r="E113" s="170" t="str">
        <f>+E82</f>
        <v>enero</v>
      </c>
      <c r="F113" s="170"/>
      <c r="G113" s="102" t="s">
        <v>153</v>
      </c>
      <c r="H113" s="170" t="str">
        <f>+E113</f>
        <v>enero</v>
      </c>
      <c r="I113" s="170"/>
      <c r="J113" s="102" t="s">
        <v>153</v>
      </c>
      <c r="K113" s="103"/>
      <c r="L113" s="145" t="s">
        <v>341</v>
      </c>
      <c r="M113" s="104" t="s">
        <v>215</v>
      </c>
    </row>
    <row r="114" spans="2:13" s="72" customFormat="1" ht="15.75">
      <c r="B114" s="105"/>
      <c r="C114" s="105"/>
      <c r="D114" s="105"/>
      <c r="E114" s="106">
        <f aca="true" t="shared" si="9" ref="E114:J114">+E83</f>
        <v>2009</v>
      </c>
      <c r="F114" s="106">
        <f t="shared" si="9"/>
        <v>2010</v>
      </c>
      <c r="G114" s="107" t="str">
        <f t="shared" si="9"/>
        <v>10/09</v>
      </c>
      <c r="H114" s="106">
        <f t="shared" si="9"/>
        <v>2009</v>
      </c>
      <c r="I114" s="106">
        <f t="shared" si="9"/>
        <v>2010</v>
      </c>
      <c r="J114" s="107" t="str">
        <f t="shared" si="9"/>
        <v>10/09</v>
      </c>
      <c r="K114" s="105"/>
      <c r="L114" s="106">
        <v>2010</v>
      </c>
      <c r="M114" s="117" t="str">
        <f>+M83</f>
        <v>ene</v>
      </c>
    </row>
    <row r="115" spans="1:26" s="71" customFormat="1" ht="12.75">
      <c r="A115" s="71">
        <v>1</v>
      </c>
      <c r="B115" s="68" t="s">
        <v>66</v>
      </c>
      <c r="C115" s="177" t="s">
        <v>241</v>
      </c>
      <c r="D115" s="68" t="s">
        <v>63</v>
      </c>
      <c r="E115" s="69">
        <v>7054.181</v>
      </c>
      <c r="F115" s="69">
        <v>14160.025</v>
      </c>
      <c r="G115" s="70">
        <f aca="true" t="shared" si="10" ref="G115:G134">+(F115-E115)/E115</f>
        <v>1.007323741763927</v>
      </c>
      <c r="H115" s="69">
        <v>12534.975</v>
      </c>
      <c r="I115" s="69">
        <v>14934.49</v>
      </c>
      <c r="J115" s="70">
        <f aca="true" t="shared" si="11" ref="J115:J134">+(I115-H115)/H115</f>
        <v>0.191425591195834</v>
      </c>
      <c r="K115" s="68">
        <v>1</v>
      </c>
      <c r="L115" s="175">
        <f>+I115/$I$135</f>
        <v>0.23145771685690114</v>
      </c>
      <c r="M115" s="86">
        <v>0.7237812846788371</v>
      </c>
      <c r="N115" s="72"/>
      <c r="O115" s="72"/>
      <c r="P115" s="72"/>
      <c r="Q115" s="72"/>
      <c r="R115" s="72"/>
      <c r="S115" s="72"/>
      <c r="T115" s="72"/>
      <c r="U115" s="72"/>
      <c r="V115" s="72"/>
      <c r="W115" s="72"/>
      <c r="X115" s="72"/>
      <c r="Y115" s="72"/>
      <c r="Z115" s="72"/>
    </row>
    <row r="116" spans="1:26" s="71" customFormat="1" ht="12.75">
      <c r="A116" s="71">
        <v>2</v>
      </c>
      <c r="B116" s="68" t="s">
        <v>84</v>
      </c>
      <c r="C116" s="91">
        <v>22042110</v>
      </c>
      <c r="D116" s="68" t="s">
        <v>85</v>
      </c>
      <c r="E116" s="69">
        <v>1825.41</v>
      </c>
      <c r="F116" s="69">
        <v>1710.939</v>
      </c>
      <c r="G116" s="70">
        <f t="shared" si="10"/>
        <v>-0.06270974739921442</v>
      </c>
      <c r="H116" s="69">
        <v>7886.849</v>
      </c>
      <c r="I116" s="69">
        <v>7693.772</v>
      </c>
      <c r="J116" s="70">
        <f t="shared" si="11"/>
        <v>-0.024480879499531462</v>
      </c>
      <c r="K116" s="68">
        <v>2</v>
      </c>
      <c r="L116" s="175">
        <f aca="true" t="shared" si="12" ref="L116:L135">+I116/$I$135</f>
        <v>0.11923961923959599</v>
      </c>
      <c r="M116" s="86">
        <v>0.0821548170652507</v>
      </c>
      <c r="N116" s="72"/>
      <c r="O116" s="72"/>
      <c r="P116" s="72"/>
      <c r="Q116" s="72"/>
      <c r="R116" s="72"/>
      <c r="S116" s="72"/>
      <c r="T116" s="72"/>
      <c r="U116" s="72"/>
      <c r="V116" s="72"/>
      <c r="W116" s="72"/>
      <c r="X116" s="72"/>
      <c r="Y116" s="72"/>
      <c r="Z116" s="72"/>
    </row>
    <row r="117" spans="1:26" s="71" customFormat="1" ht="12.75">
      <c r="A117" s="71">
        <v>3</v>
      </c>
      <c r="B117" s="68" t="s">
        <v>76</v>
      </c>
      <c r="C117" s="177" t="s">
        <v>239</v>
      </c>
      <c r="D117" s="68" t="s">
        <v>63</v>
      </c>
      <c r="E117" s="69">
        <v>9720.644</v>
      </c>
      <c r="F117" s="69">
        <v>4302.108</v>
      </c>
      <c r="G117" s="70">
        <f t="shared" si="10"/>
        <v>-0.5574256191256464</v>
      </c>
      <c r="H117" s="69">
        <v>13620.364</v>
      </c>
      <c r="I117" s="69">
        <v>5038.9</v>
      </c>
      <c r="J117" s="70">
        <f t="shared" si="11"/>
        <v>-0.6300465978735957</v>
      </c>
      <c r="K117" s="68">
        <v>3</v>
      </c>
      <c r="L117" s="175">
        <f t="shared" si="12"/>
        <v>0.07809388130898605</v>
      </c>
      <c r="M117" s="86">
        <v>0.04161865710488433</v>
      </c>
      <c r="N117" s="72"/>
      <c r="O117" s="72"/>
      <c r="P117" s="72"/>
      <c r="Q117" s="72"/>
      <c r="R117" s="72"/>
      <c r="S117" s="72"/>
      <c r="T117" s="72"/>
      <c r="U117" s="72"/>
      <c r="V117" s="72"/>
      <c r="W117" s="72"/>
      <c r="X117" s="72"/>
      <c r="Y117" s="72"/>
      <c r="Z117" s="72"/>
    </row>
    <row r="118" spans="1:26" s="71" customFormat="1" ht="12.75">
      <c r="A118" s="71">
        <v>4</v>
      </c>
      <c r="B118" s="68" t="s">
        <v>101</v>
      </c>
      <c r="C118" s="177" t="s">
        <v>248</v>
      </c>
      <c r="D118" s="68" t="s">
        <v>63</v>
      </c>
      <c r="E118" s="69">
        <v>1936.144</v>
      </c>
      <c r="F118" s="69">
        <v>3252.666</v>
      </c>
      <c r="G118" s="70">
        <f t="shared" si="10"/>
        <v>0.6799711178507385</v>
      </c>
      <c r="H118" s="69">
        <v>2995.837</v>
      </c>
      <c r="I118" s="69">
        <v>4478.485</v>
      </c>
      <c r="J118" s="70">
        <f t="shared" si="11"/>
        <v>0.4949027600633812</v>
      </c>
      <c r="K118" s="68">
        <v>4</v>
      </c>
      <c r="L118" s="175">
        <f t="shared" si="12"/>
        <v>0.06940845740817925</v>
      </c>
      <c r="M118" s="86">
        <v>0.9303248056562939</v>
      </c>
      <c r="N118" s="72"/>
      <c r="O118" s="72"/>
      <c r="P118" s="72"/>
      <c r="Q118" s="72"/>
      <c r="R118" s="72"/>
      <c r="S118" s="72"/>
      <c r="T118" s="72"/>
      <c r="U118" s="72"/>
      <c r="V118" s="72"/>
      <c r="W118" s="72"/>
      <c r="X118" s="72"/>
      <c r="Y118" s="72"/>
      <c r="Z118" s="72"/>
    </row>
    <row r="119" spans="1:26" s="71" customFormat="1" ht="12.75">
      <c r="A119" s="71">
        <v>5</v>
      </c>
      <c r="B119" s="68" t="s">
        <v>64</v>
      </c>
      <c r="C119" s="177" t="s">
        <v>251</v>
      </c>
      <c r="D119" s="68" t="s">
        <v>63</v>
      </c>
      <c r="E119" s="69">
        <v>2502.616</v>
      </c>
      <c r="F119" s="69">
        <v>987.418</v>
      </c>
      <c r="G119" s="70">
        <f t="shared" si="10"/>
        <v>-0.6054456616596393</v>
      </c>
      <c r="H119" s="69">
        <v>8556.038</v>
      </c>
      <c r="I119" s="69">
        <v>4297.627</v>
      </c>
      <c r="J119" s="70">
        <f t="shared" si="11"/>
        <v>-0.4977082850730677</v>
      </c>
      <c r="K119" s="68">
        <v>5</v>
      </c>
      <c r="L119" s="175">
        <f t="shared" si="12"/>
        <v>0.06660548390487882</v>
      </c>
      <c r="M119" s="86">
        <v>0.062493674474681855</v>
      </c>
      <c r="N119" s="72"/>
      <c r="O119" s="72"/>
      <c r="P119" s="72"/>
      <c r="Q119" s="72"/>
      <c r="R119" s="72"/>
      <c r="S119" s="72"/>
      <c r="T119" s="72"/>
      <c r="U119" s="72"/>
      <c r="V119" s="72"/>
      <c r="W119" s="72"/>
      <c r="X119" s="72"/>
      <c r="Y119" s="72"/>
      <c r="Z119" s="72"/>
    </row>
    <row r="120" spans="1:26" s="71" customFormat="1" ht="12.75">
      <c r="A120" s="71">
        <v>6</v>
      </c>
      <c r="B120" s="68" t="s">
        <v>100</v>
      </c>
      <c r="C120" s="92">
        <v>44012200</v>
      </c>
      <c r="D120" s="68" t="s">
        <v>63</v>
      </c>
      <c r="E120" s="69">
        <v>33913.31</v>
      </c>
      <c r="F120" s="69">
        <v>51303.05</v>
      </c>
      <c r="G120" s="70">
        <f t="shared" si="10"/>
        <v>0.5127703547663146</v>
      </c>
      <c r="H120" s="69">
        <v>3187.241</v>
      </c>
      <c r="I120" s="69">
        <v>4217.542</v>
      </c>
      <c r="J120" s="70">
        <f t="shared" si="11"/>
        <v>0.32325795256775386</v>
      </c>
      <c r="K120" s="68">
        <v>6</v>
      </c>
      <c r="L120" s="175">
        <f t="shared" si="12"/>
        <v>0.06536431053675677</v>
      </c>
      <c r="M120" s="86">
        <v>0.22259709292938926</v>
      </c>
      <c r="N120" s="72"/>
      <c r="O120" s="72"/>
      <c r="P120" s="72"/>
      <c r="Q120" s="72"/>
      <c r="R120" s="72"/>
      <c r="S120" s="72"/>
      <c r="T120" s="72"/>
      <c r="U120" s="72"/>
      <c r="V120" s="72"/>
      <c r="W120" s="72"/>
      <c r="X120" s="72"/>
      <c r="Y120" s="72"/>
      <c r="Z120" s="72"/>
    </row>
    <row r="121" spans="1:26" s="71" customFormat="1" ht="12.75">
      <c r="A121" s="71">
        <v>7</v>
      </c>
      <c r="B121" s="68" t="s">
        <v>102</v>
      </c>
      <c r="C121" s="177" t="s">
        <v>243</v>
      </c>
      <c r="D121" s="68" t="s">
        <v>63</v>
      </c>
      <c r="E121" s="69">
        <v>5139.51</v>
      </c>
      <c r="F121" s="69">
        <v>6109.823</v>
      </c>
      <c r="G121" s="70">
        <f t="shared" si="10"/>
        <v>0.18879484620129158</v>
      </c>
      <c r="H121" s="69">
        <v>2658.176</v>
      </c>
      <c r="I121" s="69">
        <v>3721.433</v>
      </c>
      <c r="J121" s="70">
        <f t="shared" si="11"/>
        <v>0.3999949589492946</v>
      </c>
      <c r="K121" s="68">
        <v>7</v>
      </c>
      <c r="L121" s="175">
        <f t="shared" si="12"/>
        <v>0.05767551390211036</v>
      </c>
      <c r="M121" s="86">
        <v>0.727143039416884</v>
      </c>
      <c r="N121" s="72"/>
      <c r="O121" s="72"/>
      <c r="P121" s="72"/>
      <c r="Q121" s="72"/>
      <c r="R121" s="72"/>
      <c r="S121" s="72"/>
      <c r="T121" s="72"/>
      <c r="U121" s="72"/>
      <c r="V121" s="72"/>
      <c r="W121" s="72"/>
      <c r="X121" s="72"/>
      <c r="Y121" s="72"/>
      <c r="Z121" s="72"/>
    </row>
    <row r="122" spans="1:26" s="71" customFormat="1" ht="12.75">
      <c r="A122" s="71">
        <v>8</v>
      </c>
      <c r="B122" s="68" t="s">
        <v>90</v>
      </c>
      <c r="C122" s="177" t="s">
        <v>238</v>
      </c>
      <c r="D122" s="68" t="s">
        <v>63</v>
      </c>
      <c r="E122" s="69">
        <v>421.78</v>
      </c>
      <c r="F122" s="69">
        <v>657.198</v>
      </c>
      <c r="G122" s="70">
        <f t="shared" si="10"/>
        <v>0.5581535397600645</v>
      </c>
      <c r="H122" s="69">
        <v>1218.695</v>
      </c>
      <c r="I122" s="69">
        <v>2346.524</v>
      </c>
      <c r="J122" s="70">
        <f t="shared" si="11"/>
        <v>0.9254399172885751</v>
      </c>
      <c r="K122" s="68">
        <v>8</v>
      </c>
      <c r="L122" s="175">
        <f t="shared" si="12"/>
        <v>0.03636689887568461</v>
      </c>
      <c r="M122" s="86">
        <v>0.03305995223297863</v>
      </c>
      <c r="N122" s="72"/>
      <c r="O122" s="72"/>
      <c r="P122" s="72"/>
      <c r="Q122" s="72"/>
      <c r="R122" s="72"/>
      <c r="S122" s="72"/>
      <c r="T122" s="72"/>
      <c r="U122" s="72"/>
      <c r="V122" s="72"/>
      <c r="W122" s="72"/>
      <c r="X122" s="72"/>
      <c r="Y122" s="72"/>
      <c r="Z122" s="72"/>
    </row>
    <row r="123" spans="1:26" s="71" customFormat="1" ht="12.75">
      <c r="A123" s="71">
        <v>9</v>
      </c>
      <c r="B123" s="68" t="s">
        <v>343</v>
      </c>
      <c r="C123" s="177" t="s">
        <v>367</v>
      </c>
      <c r="D123" s="68" t="s">
        <v>63</v>
      </c>
      <c r="E123" s="69">
        <v>334.8</v>
      </c>
      <c r="F123" s="69">
        <v>611.98</v>
      </c>
      <c r="G123" s="70">
        <f t="shared" si="10"/>
        <v>0.8278972520908005</v>
      </c>
      <c r="H123" s="69">
        <v>400.25</v>
      </c>
      <c r="I123" s="69">
        <v>1704.987</v>
      </c>
      <c r="J123" s="70">
        <f t="shared" si="11"/>
        <v>3.259805121798876</v>
      </c>
      <c r="K123" s="68">
        <v>9</v>
      </c>
      <c r="L123" s="175">
        <f t="shared" si="12"/>
        <v>0.02642422997308226</v>
      </c>
      <c r="M123" s="86">
        <v>0.2343671454620058</v>
      </c>
      <c r="N123" s="72"/>
      <c r="O123" s="72"/>
      <c r="P123" s="72"/>
      <c r="Q123" s="72"/>
      <c r="R123" s="72"/>
      <c r="S123" s="72"/>
      <c r="T123" s="72"/>
      <c r="U123" s="72"/>
      <c r="V123" s="72"/>
      <c r="W123" s="72"/>
      <c r="X123" s="72"/>
      <c r="Y123" s="72"/>
      <c r="Z123" s="72"/>
    </row>
    <row r="124" spans="1:13" s="72" customFormat="1" ht="12.75">
      <c r="A124" s="71">
        <v>10</v>
      </c>
      <c r="B124" s="68" t="s">
        <v>83</v>
      </c>
      <c r="C124" s="177" t="s">
        <v>252</v>
      </c>
      <c r="D124" s="68" t="s">
        <v>63</v>
      </c>
      <c r="E124" s="69">
        <v>2414.578</v>
      </c>
      <c r="F124" s="69">
        <v>1521.291</v>
      </c>
      <c r="G124" s="70">
        <f t="shared" si="10"/>
        <v>-0.3699557438194169</v>
      </c>
      <c r="H124" s="69">
        <v>2831.872</v>
      </c>
      <c r="I124" s="69">
        <v>1692.543</v>
      </c>
      <c r="J124" s="70">
        <f t="shared" si="11"/>
        <v>-0.40232362197161453</v>
      </c>
      <c r="K124" s="68">
        <v>10</v>
      </c>
      <c r="L124" s="175">
        <f t="shared" si="12"/>
        <v>0.026231370369000213</v>
      </c>
      <c r="M124" s="86">
        <v>0.1562592062492493</v>
      </c>
    </row>
    <row r="125" spans="1:13" s="72" customFormat="1" ht="12.75">
      <c r="A125" s="71">
        <v>11</v>
      </c>
      <c r="B125" s="68" t="s">
        <v>99</v>
      </c>
      <c r="C125" s="177" t="s">
        <v>260</v>
      </c>
      <c r="D125" s="68" t="s">
        <v>63</v>
      </c>
      <c r="E125" s="69">
        <v>1037.064</v>
      </c>
      <c r="F125" s="69">
        <v>809.689</v>
      </c>
      <c r="G125" s="70">
        <f t="shared" si="10"/>
        <v>-0.2192487638178551</v>
      </c>
      <c r="H125" s="69">
        <v>2228.319</v>
      </c>
      <c r="I125" s="69">
        <v>1619.233</v>
      </c>
      <c r="J125" s="70">
        <f t="shared" si="11"/>
        <v>-0.27333878138632756</v>
      </c>
      <c r="K125" s="68">
        <v>11</v>
      </c>
      <c r="L125" s="175">
        <f t="shared" si="12"/>
        <v>0.02509519730766505</v>
      </c>
      <c r="M125" s="86">
        <v>0.8550039575865006</v>
      </c>
    </row>
    <row r="126" spans="1:13" s="72" customFormat="1" ht="12.75">
      <c r="A126" s="71">
        <v>12</v>
      </c>
      <c r="B126" s="68" t="s">
        <v>82</v>
      </c>
      <c r="C126" s="177" t="s">
        <v>249</v>
      </c>
      <c r="D126" s="68" t="s">
        <v>63</v>
      </c>
      <c r="E126" s="69">
        <v>2120.611</v>
      </c>
      <c r="F126" s="69">
        <v>1603.342</v>
      </c>
      <c r="G126" s="70">
        <f t="shared" si="10"/>
        <v>-0.2439245104359073</v>
      </c>
      <c r="H126" s="69">
        <v>1695.928</v>
      </c>
      <c r="I126" s="69">
        <v>1547.192</v>
      </c>
      <c r="J126" s="70">
        <f t="shared" si="11"/>
        <v>-0.0877018363987151</v>
      </c>
      <c r="K126" s="68">
        <v>12</v>
      </c>
      <c r="L126" s="175">
        <f t="shared" si="12"/>
        <v>0.023978691462464577</v>
      </c>
      <c r="M126" s="86">
        <v>0.1714779073646551</v>
      </c>
    </row>
    <row r="127" spans="1:13" s="72" customFormat="1" ht="12.75">
      <c r="A127" s="71">
        <v>13</v>
      </c>
      <c r="B127" s="68" t="s">
        <v>104</v>
      </c>
      <c r="C127" s="91">
        <v>20087010</v>
      </c>
      <c r="D127" s="68" t="s">
        <v>63</v>
      </c>
      <c r="E127" s="69">
        <v>620.125</v>
      </c>
      <c r="F127" s="69">
        <v>1282.976</v>
      </c>
      <c r="G127" s="70">
        <f t="shared" si="10"/>
        <v>1.0688990122959083</v>
      </c>
      <c r="H127" s="69">
        <v>797.768</v>
      </c>
      <c r="I127" s="69">
        <v>1379.603</v>
      </c>
      <c r="J127" s="70">
        <f t="shared" si="11"/>
        <v>0.7293285767290741</v>
      </c>
      <c r="K127" s="68">
        <v>13</v>
      </c>
      <c r="L127" s="175">
        <f t="shared" si="12"/>
        <v>0.02138136357846377</v>
      </c>
      <c r="M127" s="86">
        <v>0.2833912466887091</v>
      </c>
    </row>
    <row r="128" spans="1:13" s="72" customFormat="1" ht="12.75">
      <c r="A128" s="71">
        <v>14</v>
      </c>
      <c r="B128" s="68" t="s">
        <v>89</v>
      </c>
      <c r="C128" s="177" t="s">
        <v>250</v>
      </c>
      <c r="D128" s="68" t="s">
        <v>63</v>
      </c>
      <c r="E128" s="69">
        <v>1916.549</v>
      </c>
      <c r="F128" s="69">
        <v>1414.571</v>
      </c>
      <c r="G128" s="70">
        <f t="shared" si="10"/>
        <v>-0.26191764468323014</v>
      </c>
      <c r="H128" s="69">
        <v>2205.165</v>
      </c>
      <c r="I128" s="69">
        <v>1366.885</v>
      </c>
      <c r="J128" s="70">
        <f t="shared" si="11"/>
        <v>-0.3801438894595189</v>
      </c>
      <c r="K128" s="68">
        <v>14</v>
      </c>
      <c r="L128" s="175">
        <f t="shared" si="12"/>
        <v>0.021184257467509456</v>
      </c>
      <c r="M128" s="86">
        <v>0.14834442591520583</v>
      </c>
    </row>
    <row r="129" spans="1:13" s="72" customFormat="1" ht="12.75">
      <c r="A129" s="71">
        <v>15</v>
      </c>
      <c r="B129" s="68" t="s">
        <v>103</v>
      </c>
      <c r="C129" s="92">
        <v>21012000</v>
      </c>
      <c r="D129" s="68" t="s">
        <v>63</v>
      </c>
      <c r="E129" s="69">
        <v>78.14</v>
      </c>
      <c r="F129" s="69">
        <v>152.552</v>
      </c>
      <c r="G129" s="70">
        <f t="shared" si="10"/>
        <v>0.9522907601740465</v>
      </c>
      <c r="H129" s="69">
        <v>493.423</v>
      </c>
      <c r="I129" s="69">
        <v>977.774</v>
      </c>
      <c r="J129" s="70">
        <f t="shared" si="11"/>
        <v>0.9816141525628113</v>
      </c>
      <c r="K129" s="68">
        <v>15</v>
      </c>
      <c r="L129" s="175">
        <f t="shared" si="12"/>
        <v>0.01515373726468327</v>
      </c>
      <c r="M129" s="86">
        <v>0.9800555693654828</v>
      </c>
    </row>
    <row r="130" spans="1:13" s="72" customFormat="1" ht="12.75">
      <c r="A130" s="71">
        <v>16</v>
      </c>
      <c r="B130" s="68" t="s">
        <v>105</v>
      </c>
      <c r="C130" s="91">
        <v>12093000</v>
      </c>
      <c r="D130" s="68" t="s">
        <v>63</v>
      </c>
      <c r="E130" s="69">
        <v>0.999</v>
      </c>
      <c r="F130" s="69">
        <v>0.234</v>
      </c>
      <c r="G130" s="70">
        <f t="shared" si="10"/>
        <v>-0.7657657657657658</v>
      </c>
      <c r="H130" s="69">
        <v>3454.066</v>
      </c>
      <c r="I130" s="69">
        <v>860.67</v>
      </c>
      <c r="J130" s="70">
        <f t="shared" si="11"/>
        <v>-0.7508241012186796</v>
      </c>
      <c r="K130" s="68">
        <v>16</v>
      </c>
      <c r="L130" s="175">
        <f t="shared" si="12"/>
        <v>0.013338836020997643</v>
      </c>
      <c r="M130" s="86">
        <v>0.7080673292088983</v>
      </c>
    </row>
    <row r="131" spans="1:13" s="72" customFormat="1" ht="12.75">
      <c r="A131" s="71">
        <v>17</v>
      </c>
      <c r="B131" s="68" t="s">
        <v>228</v>
      </c>
      <c r="C131" s="91">
        <v>16023100</v>
      </c>
      <c r="D131" s="68" t="s">
        <v>63</v>
      </c>
      <c r="E131" s="69">
        <v>183.295</v>
      </c>
      <c r="F131" s="69">
        <v>262.607</v>
      </c>
      <c r="G131" s="70">
        <f t="shared" si="10"/>
        <v>0.43270138301644917</v>
      </c>
      <c r="H131" s="69">
        <v>556.96</v>
      </c>
      <c r="I131" s="69">
        <v>859.86</v>
      </c>
      <c r="J131" s="70">
        <f t="shared" si="11"/>
        <v>0.5438451594369433</v>
      </c>
      <c r="K131" s="68">
        <v>17</v>
      </c>
      <c r="L131" s="175">
        <f t="shared" si="12"/>
        <v>0.01332628247878401</v>
      </c>
      <c r="M131" s="86">
        <v>0.89173507008001</v>
      </c>
    </row>
    <row r="132" spans="1:13" s="72" customFormat="1" ht="12.75">
      <c r="A132" s="71">
        <v>18</v>
      </c>
      <c r="B132" s="68" t="s">
        <v>111</v>
      </c>
      <c r="C132" s="92">
        <v>20079910</v>
      </c>
      <c r="D132" s="68" t="s">
        <v>63</v>
      </c>
      <c r="E132" s="69">
        <v>230.125</v>
      </c>
      <c r="F132" s="69">
        <v>703.309</v>
      </c>
      <c r="G132" s="70">
        <f t="shared" si="10"/>
        <v>2.056204236827811</v>
      </c>
      <c r="H132" s="69">
        <v>423.017</v>
      </c>
      <c r="I132" s="69">
        <v>623.534</v>
      </c>
      <c r="J132" s="70">
        <f t="shared" si="11"/>
        <v>0.47401641068798656</v>
      </c>
      <c r="K132" s="68">
        <v>18</v>
      </c>
      <c r="L132" s="175">
        <f t="shared" si="12"/>
        <v>0.009663654803254144</v>
      </c>
      <c r="M132" s="86">
        <v>0.24595857076475336</v>
      </c>
    </row>
    <row r="133" spans="1:13" s="72" customFormat="1" ht="12.75">
      <c r="A133" s="71">
        <v>19</v>
      </c>
      <c r="B133" s="68" t="s">
        <v>107</v>
      </c>
      <c r="C133" s="177" t="s">
        <v>261</v>
      </c>
      <c r="D133" s="68" t="s">
        <v>63</v>
      </c>
      <c r="E133" s="69">
        <v>42.02</v>
      </c>
      <c r="F133" s="69">
        <v>306.52</v>
      </c>
      <c r="G133" s="70">
        <f t="shared" si="10"/>
        <v>6.294621608757734</v>
      </c>
      <c r="H133" s="69">
        <v>115.481</v>
      </c>
      <c r="I133" s="69">
        <v>566.599</v>
      </c>
      <c r="J133" s="70">
        <f t="shared" si="11"/>
        <v>3.906426165343217</v>
      </c>
      <c r="K133" s="68">
        <v>19</v>
      </c>
      <c r="L133" s="175">
        <f t="shared" si="12"/>
        <v>0.008781264771237808</v>
      </c>
      <c r="M133" s="86">
        <v>0.07095768117001984</v>
      </c>
    </row>
    <row r="134" spans="1:13" s="72" customFormat="1" ht="12.75">
      <c r="A134" s="71">
        <v>20</v>
      </c>
      <c r="B134" s="68" t="s">
        <v>98</v>
      </c>
      <c r="C134" s="92">
        <v>20019000</v>
      </c>
      <c r="D134" s="68" t="s">
        <v>63</v>
      </c>
      <c r="E134" s="69">
        <v>53.136</v>
      </c>
      <c r="F134" s="69">
        <v>178.232</v>
      </c>
      <c r="G134" s="70">
        <f t="shared" si="10"/>
        <v>2.3542607648298706</v>
      </c>
      <c r="H134" s="69">
        <v>160.8</v>
      </c>
      <c r="I134" s="69">
        <v>432.708</v>
      </c>
      <c r="J134" s="70">
        <f t="shared" si="11"/>
        <v>1.6909701492537312</v>
      </c>
      <c r="K134" s="68">
        <v>20</v>
      </c>
      <c r="L134" s="175">
        <f t="shared" si="12"/>
        <v>0.00670619523972469</v>
      </c>
      <c r="M134" s="86">
        <v>0.990103722144552</v>
      </c>
    </row>
    <row r="135" spans="2:26" s="73" customFormat="1" ht="12.75">
      <c r="B135" s="84" t="s">
        <v>192</v>
      </c>
      <c r="C135" s="84"/>
      <c r="D135" s="84"/>
      <c r="E135" s="113"/>
      <c r="F135" s="85"/>
      <c r="G135" s="85"/>
      <c r="H135" s="85">
        <f>+'Exportacion_regional '!C12</f>
        <v>76754.047</v>
      </c>
      <c r="I135" s="85">
        <f>+'Exportacion_regional '!D12</f>
        <v>64523.621</v>
      </c>
      <c r="J135" s="114">
        <f>+(I135-H135)/H135</f>
        <v>-0.1593456824498128</v>
      </c>
      <c r="K135" s="85"/>
      <c r="L135" s="114">
        <f t="shared" si="12"/>
        <v>1</v>
      </c>
      <c r="M135" s="115"/>
      <c r="N135" s="72"/>
      <c r="O135" s="72"/>
      <c r="P135" s="72"/>
      <c r="Q135" s="72"/>
      <c r="R135" s="72"/>
      <c r="S135" s="72"/>
      <c r="T135" s="72"/>
      <c r="U135" s="72"/>
      <c r="V135" s="72"/>
      <c r="W135" s="72"/>
      <c r="X135" s="72"/>
      <c r="Y135" s="72"/>
      <c r="Z135" s="72"/>
    </row>
    <row r="136" spans="5:13" s="72" customFormat="1" ht="12.75">
      <c r="E136" s="116"/>
      <c r="F136" s="111"/>
      <c r="G136" s="111"/>
      <c r="H136" s="111"/>
      <c r="I136" s="116"/>
      <c r="J136" s="111"/>
      <c r="K136" s="111"/>
      <c r="L136" s="111"/>
      <c r="M136" s="112"/>
    </row>
    <row r="137" spans="2:13" s="72" customFormat="1" ht="21" customHeight="1">
      <c r="B137" s="169" t="s">
        <v>310</v>
      </c>
      <c r="C137" s="169"/>
      <c r="D137" s="169"/>
      <c r="E137" s="169"/>
      <c r="F137" s="169"/>
      <c r="G137" s="169"/>
      <c r="H137" s="169"/>
      <c r="I137" s="169"/>
      <c r="J137" s="169"/>
      <c r="K137" s="169"/>
      <c r="L137" s="169"/>
      <c r="M137" s="169"/>
    </row>
    <row r="138" spans="13:26" ht="12.75">
      <c r="M138" s="112"/>
      <c r="N138" s="72"/>
      <c r="O138" s="72"/>
      <c r="P138" s="72"/>
      <c r="Q138" s="72"/>
      <c r="R138" s="72"/>
      <c r="S138" s="72"/>
      <c r="T138" s="72"/>
      <c r="U138" s="72"/>
      <c r="V138" s="72"/>
      <c r="W138" s="72"/>
      <c r="X138" s="72"/>
      <c r="Y138" s="72"/>
      <c r="Z138" s="72"/>
    </row>
    <row r="139" spans="2:26" s="97" customFormat="1" ht="15.75" customHeight="1">
      <c r="B139" s="172" t="s">
        <v>177</v>
      </c>
      <c r="C139" s="172"/>
      <c r="D139" s="172"/>
      <c r="E139" s="172"/>
      <c r="F139" s="172"/>
      <c r="G139" s="172"/>
      <c r="H139" s="172"/>
      <c r="I139" s="172"/>
      <c r="J139" s="172"/>
      <c r="K139" s="172"/>
      <c r="L139" s="172"/>
      <c r="M139" s="172"/>
      <c r="N139" s="72"/>
      <c r="O139" s="72"/>
      <c r="P139" s="72"/>
      <c r="Q139" s="72"/>
      <c r="R139" s="72"/>
      <c r="S139" s="72"/>
      <c r="T139" s="72"/>
      <c r="U139" s="72"/>
      <c r="V139" s="72"/>
      <c r="W139" s="72"/>
      <c r="X139" s="72"/>
      <c r="Y139" s="72"/>
      <c r="Z139" s="72"/>
    </row>
    <row r="140" spans="2:26" s="97" customFormat="1" ht="15.75" customHeight="1">
      <c r="B140" s="173" t="s">
        <v>54</v>
      </c>
      <c r="C140" s="173"/>
      <c r="D140" s="173"/>
      <c r="E140" s="173"/>
      <c r="F140" s="173"/>
      <c r="G140" s="173"/>
      <c r="H140" s="173"/>
      <c r="I140" s="173"/>
      <c r="J140" s="173"/>
      <c r="K140" s="173"/>
      <c r="L140" s="173"/>
      <c r="M140" s="173"/>
      <c r="N140" s="72"/>
      <c r="O140" s="72"/>
      <c r="P140" s="72"/>
      <c r="Q140" s="72"/>
      <c r="R140" s="72"/>
      <c r="S140" s="72"/>
      <c r="T140" s="72"/>
      <c r="U140" s="72"/>
      <c r="V140" s="72"/>
      <c r="W140" s="72"/>
      <c r="X140" s="72"/>
      <c r="Y140" s="72"/>
      <c r="Z140" s="72"/>
    </row>
    <row r="141" spans="2:26" s="98" customFormat="1" ht="15.75" customHeight="1">
      <c r="B141" s="173" t="s">
        <v>41</v>
      </c>
      <c r="C141" s="173"/>
      <c r="D141" s="173"/>
      <c r="E141" s="173"/>
      <c r="F141" s="173"/>
      <c r="G141" s="173"/>
      <c r="H141" s="173"/>
      <c r="I141" s="173"/>
      <c r="J141" s="173"/>
      <c r="K141" s="173"/>
      <c r="L141" s="173"/>
      <c r="M141" s="173"/>
      <c r="N141" s="72"/>
      <c r="O141" s="72"/>
      <c r="P141" s="72"/>
      <c r="Q141" s="72"/>
      <c r="R141" s="72"/>
      <c r="S141" s="72"/>
      <c r="T141" s="72"/>
      <c r="U141" s="72"/>
      <c r="V141" s="72"/>
      <c r="W141" s="72"/>
      <c r="X141" s="72"/>
      <c r="Y141" s="72"/>
      <c r="Z141" s="72"/>
    </row>
    <row r="142" spans="2:26" s="98" customFormat="1" ht="15.75" customHeight="1">
      <c r="B142" s="99"/>
      <c r="C142" s="99"/>
      <c r="D142" s="99"/>
      <c r="E142" s="99"/>
      <c r="F142" s="99"/>
      <c r="G142" s="99"/>
      <c r="H142" s="99"/>
      <c r="I142" s="99"/>
      <c r="J142" s="99"/>
      <c r="K142" s="99"/>
      <c r="L142" s="99"/>
      <c r="M142" s="99"/>
      <c r="N142" s="72"/>
      <c r="O142" s="72"/>
      <c r="P142" s="72"/>
      <c r="Q142" s="72"/>
      <c r="R142" s="72"/>
      <c r="S142" s="72"/>
      <c r="T142" s="72"/>
      <c r="U142" s="72"/>
      <c r="V142" s="72"/>
      <c r="W142" s="72"/>
      <c r="X142" s="72"/>
      <c r="Y142" s="72"/>
      <c r="Z142" s="72"/>
    </row>
    <row r="143" spans="2:13" s="72" customFormat="1" ht="30.75" customHeight="1">
      <c r="B143" s="100" t="s">
        <v>366</v>
      </c>
      <c r="C143" s="100" t="s">
        <v>223</v>
      </c>
      <c r="D143" s="100" t="s">
        <v>61</v>
      </c>
      <c r="E143" s="171" t="s">
        <v>213</v>
      </c>
      <c r="F143" s="171"/>
      <c r="G143" s="171"/>
      <c r="H143" s="171" t="s">
        <v>214</v>
      </c>
      <c r="I143" s="171"/>
      <c r="J143" s="171"/>
      <c r="K143" s="171"/>
      <c r="L143" s="171"/>
      <c r="M143" s="171"/>
    </row>
    <row r="144" spans="2:13" s="72" customFormat="1" ht="15.75" customHeight="1">
      <c r="B144" s="102"/>
      <c r="C144" s="102"/>
      <c r="D144" s="102"/>
      <c r="E144" s="170" t="str">
        <f>+E113</f>
        <v>enero</v>
      </c>
      <c r="F144" s="170"/>
      <c r="G144" s="102" t="s">
        <v>153</v>
      </c>
      <c r="H144" s="170" t="str">
        <f>+E144</f>
        <v>enero</v>
      </c>
      <c r="I144" s="170"/>
      <c r="J144" s="102" t="s">
        <v>153</v>
      </c>
      <c r="K144" s="103"/>
      <c r="L144" s="145" t="s">
        <v>346</v>
      </c>
      <c r="M144" s="104" t="s">
        <v>215</v>
      </c>
    </row>
    <row r="145" spans="2:13" s="72" customFormat="1" ht="15.75">
      <c r="B145" s="105"/>
      <c r="C145" s="105"/>
      <c r="D145" s="105"/>
      <c r="E145" s="106">
        <f aca="true" t="shared" si="13" ref="E145:J145">+E114</f>
        <v>2009</v>
      </c>
      <c r="F145" s="106">
        <f t="shared" si="13"/>
        <v>2010</v>
      </c>
      <c r="G145" s="107" t="str">
        <f t="shared" si="13"/>
        <v>10/09</v>
      </c>
      <c r="H145" s="106">
        <f t="shared" si="13"/>
        <v>2009</v>
      </c>
      <c r="I145" s="106">
        <f t="shared" si="13"/>
        <v>2010</v>
      </c>
      <c r="J145" s="107" t="str">
        <f t="shared" si="13"/>
        <v>10/09</v>
      </c>
      <c r="K145" s="105"/>
      <c r="L145" s="106">
        <v>2010</v>
      </c>
      <c r="M145" s="117" t="str">
        <f>+M114</f>
        <v>ene</v>
      </c>
    </row>
    <row r="146" spans="1:26" s="71" customFormat="1" ht="12.75">
      <c r="A146" s="71">
        <v>1</v>
      </c>
      <c r="B146" s="68" t="s">
        <v>84</v>
      </c>
      <c r="C146" s="92">
        <v>22042110</v>
      </c>
      <c r="D146" s="68" t="s">
        <v>85</v>
      </c>
      <c r="E146" s="69">
        <v>15837.362</v>
      </c>
      <c r="F146" s="69">
        <v>18396.121</v>
      </c>
      <c r="G146" s="70">
        <f aca="true" t="shared" si="14" ref="G146:G165">+(F146-E146)/E146</f>
        <v>0.16156472271076458</v>
      </c>
      <c r="H146" s="69">
        <v>48679.804</v>
      </c>
      <c r="I146" s="69">
        <v>56792.359</v>
      </c>
      <c r="J146" s="70">
        <f aca="true" t="shared" si="15" ref="J146:J165">+(I146-H146)/H146</f>
        <v>0.1666513488838205</v>
      </c>
      <c r="K146" s="68">
        <v>1</v>
      </c>
      <c r="L146" s="175">
        <f>+I146/$I$166</f>
        <v>0.43879185523959413</v>
      </c>
      <c r="M146" s="86">
        <v>0.6064341215659944</v>
      </c>
      <c r="N146" s="72"/>
      <c r="O146" s="72"/>
      <c r="P146" s="72"/>
      <c r="Q146" s="72"/>
      <c r="R146" s="72"/>
      <c r="S146" s="72"/>
      <c r="T146" s="72"/>
      <c r="U146" s="72"/>
      <c r="V146" s="72"/>
      <c r="W146" s="72"/>
      <c r="X146" s="72"/>
      <c r="Y146" s="72"/>
      <c r="Z146" s="72"/>
    </row>
    <row r="147" spans="1:26" s="71" customFormat="1" ht="12.75">
      <c r="A147" s="71">
        <v>2</v>
      </c>
      <c r="B147" s="68" t="s">
        <v>64</v>
      </c>
      <c r="C147" s="177" t="s">
        <v>251</v>
      </c>
      <c r="D147" s="68" t="s">
        <v>63</v>
      </c>
      <c r="E147" s="69">
        <v>670.752</v>
      </c>
      <c r="F147" s="69">
        <v>1149.628</v>
      </c>
      <c r="G147" s="70">
        <f t="shared" si="14"/>
        <v>0.7139389819188016</v>
      </c>
      <c r="H147" s="69">
        <v>3514.493</v>
      </c>
      <c r="I147" s="69">
        <v>5683.882</v>
      </c>
      <c r="J147" s="70">
        <f t="shared" si="15"/>
        <v>0.617269404150186</v>
      </c>
      <c r="K147" s="68">
        <v>2</v>
      </c>
      <c r="L147" s="175">
        <f>+I147/$I$166</f>
        <v>0.04391508244520948</v>
      </c>
      <c r="M147" s="86">
        <v>0.08265181493426572</v>
      </c>
      <c r="N147" s="72"/>
      <c r="O147" s="72"/>
      <c r="P147" s="72"/>
      <c r="Q147" s="72"/>
      <c r="R147" s="72"/>
      <c r="S147" s="72"/>
      <c r="T147" s="72"/>
      <c r="U147" s="72"/>
      <c r="V147" s="72"/>
      <c r="W147" s="72"/>
      <c r="X147" s="72"/>
      <c r="Y147" s="72"/>
      <c r="Z147" s="72"/>
    </row>
    <row r="148" spans="1:26" s="71" customFormat="1" ht="12.75">
      <c r="A148" s="71">
        <v>3</v>
      </c>
      <c r="B148" s="68" t="s">
        <v>67</v>
      </c>
      <c r="C148" s="177" t="s">
        <v>245</v>
      </c>
      <c r="D148" s="68" t="s">
        <v>63</v>
      </c>
      <c r="E148" s="69">
        <v>1820.219</v>
      </c>
      <c r="F148" s="69">
        <v>1852.147</v>
      </c>
      <c r="G148" s="70">
        <f t="shared" si="14"/>
        <v>0.017540746470616934</v>
      </c>
      <c r="H148" s="69">
        <v>4050.211</v>
      </c>
      <c r="I148" s="69">
        <v>5386.125</v>
      </c>
      <c r="J148" s="70">
        <f t="shared" si="15"/>
        <v>0.3298381244828974</v>
      </c>
      <c r="K148" s="68">
        <v>3</v>
      </c>
      <c r="L148" s="175">
        <f>+I148/$I$166</f>
        <v>0.041614537992731716</v>
      </c>
      <c r="M148" s="86">
        <v>0.3673119959977152</v>
      </c>
      <c r="N148" s="72"/>
      <c r="O148" s="72"/>
      <c r="P148" s="72"/>
      <c r="Q148" s="72"/>
      <c r="R148" s="72"/>
      <c r="S148" s="72"/>
      <c r="T148" s="72"/>
      <c r="U148" s="72"/>
      <c r="V148" s="72"/>
      <c r="W148" s="72"/>
      <c r="X148" s="72"/>
      <c r="Y148" s="72"/>
      <c r="Z148" s="72"/>
    </row>
    <row r="149" spans="1:26" s="71" customFormat="1" ht="12.75">
      <c r="A149" s="71">
        <v>4</v>
      </c>
      <c r="B149" s="68" t="s">
        <v>151</v>
      </c>
      <c r="C149" s="91">
        <v>22042190</v>
      </c>
      <c r="D149" s="68" t="s">
        <v>85</v>
      </c>
      <c r="E149" s="69">
        <v>2825.32</v>
      </c>
      <c r="F149" s="69">
        <v>2965.843</v>
      </c>
      <c r="G149" s="70">
        <f t="shared" si="14"/>
        <v>0.04973702093922093</v>
      </c>
      <c r="H149" s="69">
        <v>5034.432</v>
      </c>
      <c r="I149" s="69">
        <v>5349.337</v>
      </c>
      <c r="J149" s="70">
        <f t="shared" si="15"/>
        <v>0.06255025393132745</v>
      </c>
      <c r="K149" s="68">
        <v>4</v>
      </c>
      <c r="L149" s="175">
        <f>+I149/$I$166</f>
        <v>0.041330304778003764</v>
      </c>
      <c r="M149" s="86">
        <v>0.8808578544056256</v>
      </c>
      <c r="N149" s="72"/>
      <c r="O149" s="72"/>
      <c r="P149" s="72"/>
      <c r="Q149" s="72"/>
      <c r="R149" s="72"/>
      <c r="S149" s="72"/>
      <c r="T149" s="72"/>
      <c r="U149" s="72"/>
      <c r="V149" s="72"/>
      <c r="W149" s="72"/>
      <c r="X149" s="72"/>
      <c r="Y149" s="72"/>
      <c r="Z149" s="72"/>
    </row>
    <row r="150" spans="1:26" s="71" customFormat="1" ht="12.75">
      <c r="A150" s="71">
        <v>5</v>
      </c>
      <c r="B150" s="68" t="s">
        <v>95</v>
      </c>
      <c r="C150" s="92">
        <v>22042990</v>
      </c>
      <c r="D150" s="68" t="s">
        <v>85</v>
      </c>
      <c r="E150" s="69">
        <v>5254.309</v>
      </c>
      <c r="F150" s="69">
        <v>6797.013</v>
      </c>
      <c r="G150" s="70">
        <f t="shared" si="14"/>
        <v>0.2936073991841743</v>
      </c>
      <c r="H150" s="69">
        <v>5038.539</v>
      </c>
      <c r="I150" s="69">
        <v>5143.176</v>
      </c>
      <c r="J150" s="70">
        <f t="shared" si="15"/>
        <v>0.020767329577085863</v>
      </c>
      <c r="K150" s="68">
        <v>5</v>
      </c>
      <c r="L150" s="175">
        <f>+I150/$I$166</f>
        <v>0.0397374537455603</v>
      </c>
      <c r="M150" s="86">
        <v>0.29754417306608694</v>
      </c>
      <c r="N150" s="72"/>
      <c r="O150" s="72"/>
      <c r="P150" s="72"/>
      <c r="Q150" s="72"/>
      <c r="R150" s="72"/>
      <c r="S150" s="72"/>
      <c r="T150" s="72"/>
      <c r="U150" s="72"/>
      <c r="V150" s="72"/>
      <c r="W150" s="72"/>
      <c r="X150" s="72"/>
      <c r="Y150" s="72"/>
      <c r="Z150" s="72"/>
    </row>
    <row r="151" spans="1:26" s="71" customFormat="1" ht="12.75">
      <c r="A151" s="71">
        <v>6</v>
      </c>
      <c r="B151" s="68" t="s">
        <v>107</v>
      </c>
      <c r="C151" s="177" t="s">
        <v>261</v>
      </c>
      <c r="D151" s="68" t="s">
        <v>63</v>
      </c>
      <c r="E151" s="69">
        <v>1392.501</v>
      </c>
      <c r="F151" s="69">
        <v>2648.537</v>
      </c>
      <c r="G151" s="70">
        <f t="shared" si="14"/>
        <v>0.902000070376969</v>
      </c>
      <c r="H151" s="69">
        <v>3644.229</v>
      </c>
      <c r="I151" s="69">
        <v>5027.404</v>
      </c>
      <c r="J151" s="70">
        <f t="shared" si="15"/>
        <v>0.37955216315988943</v>
      </c>
      <c r="K151" s="68">
        <v>6</v>
      </c>
      <c r="L151" s="175">
        <f>+I151/$I$166</f>
        <v>0.03884297055170673</v>
      </c>
      <c r="M151" s="86">
        <v>0.6296038823663339</v>
      </c>
      <c r="N151" s="72"/>
      <c r="O151" s="72"/>
      <c r="P151" s="72"/>
      <c r="Q151" s="72"/>
      <c r="R151" s="72"/>
      <c r="S151" s="72"/>
      <c r="T151" s="72"/>
      <c r="U151" s="72"/>
      <c r="V151" s="72"/>
      <c r="W151" s="72"/>
      <c r="X151" s="72"/>
      <c r="Y151" s="72"/>
      <c r="Z151" s="72"/>
    </row>
    <row r="152" spans="1:26" s="71" customFormat="1" ht="12.75">
      <c r="A152" s="71">
        <v>7</v>
      </c>
      <c r="B152" s="68" t="s">
        <v>90</v>
      </c>
      <c r="C152" s="177" t="s">
        <v>238</v>
      </c>
      <c r="D152" s="68" t="s">
        <v>63</v>
      </c>
      <c r="E152" s="69">
        <v>252.372</v>
      </c>
      <c r="F152" s="69">
        <v>929.269</v>
      </c>
      <c r="G152" s="70">
        <f t="shared" si="14"/>
        <v>2.6821398570364376</v>
      </c>
      <c r="H152" s="69">
        <v>1013.337</v>
      </c>
      <c r="I152" s="69">
        <v>3788.837</v>
      </c>
      <c r="J152" s="70">
        <f t="shared" si="15"/>
        <v>2.738970352409909</v>
      </c>
      <c r="K152" s="68">
        <v>7</v>
      </c>
      <c r="L152" s="175">
        <f>+I152/$I$166</f>
        <v>0.029273494633854147</v>
      </c>
      <c r="M152" s="86">
        <v>0.053380562158555404</v>
      </c>
      <c r="N152" s="72"/>
      <c r="O152" s="72"/>
      <c r="P152" s="72"/>
      <c r="Q152" s="72"/>
      <c r="R152" s="72"/>
      <c r="S152" s="72"/>
      <c r="T152" s="72"/>
      <c r="U152" s="72"/>
      <c r="V152" s="72"/>
      <c r="W152" s="72"/>
      <c r="X152" s="72"/>
      <c r="Y152" s="72"/>
      <c r="Z152" s="72"/>
    </row>
    <row r="153" spans="1:26" s="71" customFormat="1" ht="12.75">
      <c r="A153" s="71">
        <v>8</v>
      </c>
      <c r="B153" s="68" t="s">
        <v>133</v>
      </c>
      <c r="C153" s="91">
        <v>11071000</v>
      </c>
      <c r="D153" s="68" t="s">
        <v>63</v>
      </c>
      <c r="E153" s="69">
        <v>652.268</v>
      </c>
      <c r="F153" s="69">
        <v>5943.36</v>
      </c>
      <c r="G153" s="70">
        <f t="shared" si="14"/>
        <v>8.111837465581631</v>
      </c>
      <c r="H153" s="69">
        <v>548.936</v>
      </c>
      <c r="I153" s="69">
        <v>3211.585</v>
      </c>
      <c r="J153" s="70">
        <f t="shared" si="15"/>
        <v>4.850563635833685</v>
      </c>
      <c r="K153" s="68">
        <v>8</v>
      </c>
      <c r="L153" s="175">
        <f>+I153/$I$166</f>
        <v>0.024813502471514735</v>
      </c>
      <c r="M153" s="86">
        <v>0.9053239192285824</v>
      </c>
      <c r="N153" s="72"/>
      <c r="O153" s="72"/>
      <c r="P153" s="72"/>
      <c r="Q153" s="72"/>
      <c r="R153" s="72"/>
      <c r="S153" s="72"/>
      <c r="T153" s="72"/>
      <c r="U153" s="72"/>
      <c r="V153" s="72"/>
      <c r="W153" s="72"/>
      <c r="X153" s="72"/>
      <c r="Y153" s="72"/>
      <c r="Z153" s="72"/>
    </row>
    <row r="154" spans="1:26" s="71" customFormat="1" ht="12.75">
      <c r="A154" s="71">
        <v>9</v>
      </c>
      <c r="B154" s="68" t="s">
        <v>73</v>
      </c>
      <c r="C154" s="177" t="s">
        <v>254</v>
      </c>
      <c r="D154" s="68" t="s">
        <v>63</v>
      </c>
      <c r="E154" s="69">
        <v>269.862</v>
      </c>
      <c r="F154" s="69">
        <v>528.444</v>
      </c>
      <c r="G154" s="70">
        <f t="shared" si="14"/>
        <v>0.9582008582164214</v>
      </c>
      <c r="H154" s="69">
        <v>555.359</v>
      </c>
      <c r="I154" s="69">
        <v>1767.132</v>
      </c>
      <c r="J154" s="70">
        <f t="shared" si="15"/>
        <v>2.1819633786433643</v>
      </c>
      <c r="K154" s="68">
        <v>9</v>
      </c>
      <c r="L154" s="175">
        <f>+I154/$I$166</f>
        <v>0.013653300239443384</v>
      </c>
      <c r="M154" s="86">
        <v>0.06755153458779689</v>
      </c>
      <c r="N154" s="72"/>
      <c r="O154" s="72"/>
      <c r="P154" s="72"/>
      <c r="Q154" s="72"/>
      <c r="R154" s="72"/>
      <c r="S154" s="72"/>
      <c r="T154" s="72"/>
      <c r="U154" s="72"/>
      <c r="V154" s="72"/>
      <c r="W154" s="72"/>
      <c r="X154" s="72"/>
      <c r="Y154" s="72"/>
      <c r="Z154" s="72"/>
    </row>
    <row r="155" spans="1:13" s="72" customFormat="1" ht="12.75">
      <c r="A155" s="71">
        <v>10</v>
      </c>
      <c r="B155" s="68" t="s">
        <v>82</v>
      </c>
      <c r="C155" s="177" t="s">
        <v>249</v>
      </c>
      <c r="D155" s="68" t="s">
        <v>63</v>
      </c>
      <c r="E155" s="69">
        <v>2425.132</v>
      </c>
      <c r="F155" s="69">
        <v>1348.691</v>
      </c>
      <c r="G155" s="70">
        <f t="shared" si="14"/>
        <v>-0.4438690347576957</v>
      </c>
      <c r="H155" s="69">
        <v>2493.528</v>
      </c>
      <c r="I155" s="69">
        <v>1488.23</v>
      </c>
      <c r="J155" s="70">
        <f t="shared" si="15"/>
        <v>-0.40316290813658395</v>
      </c>
      <c r="K155" s="68">
        <v>10</v>
      </c>
      <c r="L155" s="175">
        <f>+I155/$I$166</f>
        <v>0.011498434194698995</v>
      </c>
      <c r="M155" s="86">
        <v>0.16494304913501406</v>
      </c>
    </row>
    <row r="156" spans="1:13" s="72" customFormat="1" ht="12.75">
      <c r="A156" s="71">
        <v>11</v>
      </c>
      <c r="B156" s="68" t="s">
        <v>83</v>
      </c>
      <c r="C156" s="177" t="s">
        <v>252</v>
      </c>
      <c r="D156" s="68" t="s">
        <v>63</v>
      </c>
      <c r="E156" s="69">
        <v>1816.41</v>
      </c>
      <c r="F156" s="69">
        <v>1263.301</v>
      </c>
      <c r="G156" s="70">
        <f t="shared" si="14"/>
        <v>-0.30450669177113104</v>
      </c>
      <c r="H156" s="69">
        <v>2112.272</v>
      </c>
      <c r="I156" s="69">
        <v>1377.622</v>
      </c>
      <c r="J156" s="70">
        <f t="shared" si="15"/>
        <v>-0.34780085140550077</v>
      </c>
      <c r="K156" s="68">
        <v>11</v>
      </c>
      <c r="L156" s="175">
        <f>+I156/$I$166</f>
        <v>0.010643849345981213</v>
      </c>
      <c r="M156" s="86">
        <v>0.12718502291020278</v>
      </c>
    </row>
    <row r="157" spans="1:13" s="72" customFormat="1" ht="12.75">
      <c r="A157" s="71">
        <v>12</v>
      </c>
      <c r="B157" s="68" t="s">
        <v>343</v>
      </c>
      <c r="C157" s="177" t="s">
        <v>367</v>
      </c>
      <c r="D157" s="68" t="s">
        <v>63</v>
      </c>
      <c r="E157" s="69">
        <v>137.225</v>
      </c>
      <c r="F157" s="69">
        <v>392.075</v>
      </c>
      <c r="G157" s="70">
        <f t="shared" si="14"/>
        <v>1.8571688832209874</v>
      </c>
      <c r="H157" s="69">
        <v>303.811</v>
      </c>
      <c r="I157" s="69">
        <v>1231.899</v>
      </c>
      <c r="J157" s="70">
        <f t="shared" si="15"/>
        <v>3.0548202665472943</v>
      </c>
      <c r="K157" s="68">
        <v>12</v>
      </c>
      <c r="L157" s="175">
        <f>+I157/$I$166</f>
        <v>0.009517957295589725</v>
      </c>
      <c r="M157" s="86">
        <v>0.16933657096945573</v>
      </c>
    </row>
    <row r="158" spans="1:13" s="72" customFormat="1" ht="12.75">
      <c r="A158" s="71">
        <v>13</v>
      </c>
      <c r="B158" s="68" t="s">
        <v>102</v>
      </c>
      <c r="C158" s="177" t="s">
        <v>243</v>
      </c>
      <c r="D158" s="68" t="s">
        <v>63</v>
      </c>
      <c r="E158" s="69">
        <v>630.764</v>
      </c>
      <c r="F158" s="69">
        <v>1874.731</v>
      </c>
      <c r="G158" s="70">
        <f t="shared" si="14"/>
        <v>1.9721591593686387</v>
      </c>
      <c r="H158" s="69">
        <v>385.992</v>
      </c>
      <c r="I158" s="69">
        <v>1215.067</v>
      </c>
      <c r="J158" s="70">
        <f t="shared" si="15"/>
        <v>2.147907210512135</v>
      </c>
      <c r="K158" s="68">
        <v>13</v>
      </c>
      <c r="L158" s="175">
        <f>+I158/$I$166</f>
        <v>0.009387909087742032</v>
      </c>
      <c r="M158" s="86">
        <v>0.23741593936399094</v>
      </c>
    </row>
    <row r="159" spans="1:13" s="72" customFormat="1" ht="12.75">
      <c r="A159" s="71">
        <v>14</v>
      </c>
      <c r="B159" s="68" t="s">
        <v>89</v>
      </c>
      <c r="C159" s="177" t="s">
        <v>250</v>
      </c>
      <c r="D159" s="68" t="s">
        <v>63</v>
      </c>
      <c r="E159" s="69">
        <v>2286.553</v>
      </c>
      <c r="F159" s="69">
        <v>1231.032</v>
      </c>
      <c r="G159" s="70">
        <f t="shared" si="14"/>
        <v>-0.4616210514254426</v>
      </c>
      <c r="H159" s="69">
        <v>2538.414</v>
      </c>
      <c r="I159" s="69">
        <v>1209.453</v>
      </c>
      <c r="J159" s="70">
        <f t="shared" si="15"/>
        <v>-0.5235398953834954</v>
      </c>
      <c r="K159" s="68">
        <v>14</v>
      </c>
      <c r="L159" s="175">
        <f>+I159/$I$166</f>
        <v>0.009344533930965834</v>
      </c>
      <c r="M159" s="86">
        <v>0.13125874594894482</v>
      </c>
    </row>
    <row r="160" spans="1:13" s="72" customFormat="1" ht="12.75">
      <c r="A160" s="71">
        <v>15</v>
      </c>
      <c r="B160" s="68" t="s">
        <v>146</v>
      </c>
      <c r="C160" s="177" t="s">
        <v>271</v>
      </c>
      <c r="D160" s="68" t="s">
        <v>63</v>
      </c>
      <c r="E160" s="69">
        <v>217.674</v>
      </c>
      <c r="F160" s="69">
        <v>87.236</v>
      </c>
      <c r="G160" s="70">
        <f t="shared" si="14"/>
        <v>-0.5992355540854671</v>
      </c>
      <c r="H160" s="69">
        <v>1563.459</v>
      </c>
      <c r="I160" s="69">
        <v>1050.743</v>
      </c>
      <c r="J160" s="70">
        <f t="shared" si="15"/>
        <v>-0.3279369654081112</v>
      </c>
      <c r="K160" s="68">
        <v>15</v>
      </c>
      <c r="L160" s="175">
        <f>+I160/$I$166</f>
        <v>0.008118301096631976</v>
      </c>
      <c r="M160" s="86">
        <v>0.731107791368313</v>
      </c>
    </row>
    <row r="161" spans="1:13" s="72" customFormat="1" ht="12.75">
      <c r="A161" s="71">
        <v>16</v>
      </c>
      <c r="B161" s="68" t="s">
        <v>88</v>
      </c>
      <c r="C161" s="91">
        <v>20098000</v>
      </c>
      <c r="D161" s="68" t="s">
        <v>63</v>
      </c>
      <c r="E161" s="69">
        <v>315.007</v>
      </c>
      <c r="F161" s="69">
        <v>330.357</v>
      </c>
      <c r="G161" s="70">
        <f t="shared" si="14"/>
        <v>0.04872907586180632</v>
      </c>
      <c r="H161" s="69">
        <v>875.832</v>
      </c>
      <c r="I161" s="69">
        <v>1046.006</v>
      </c>
      <c r="J161" s="70">
        <f t="shared" si="15"/>
        <v>0.19429982005681465</v>
      </c>
      <c r="K161" s="68">
        <v>16</v>
      </c>
      <c r="L161" s="175">
        <f>+I161/$I$166</f>
        <v>0.008081701859430544</v>
      </c>
      <c r="M161" s="86">
        <v>0.4550883458025085</v>
      </c>
    </row>
    <row r="162" spans="1:13" s="72" customFormat="1" ht="12.75">
      <c r="A162" s="71">
        <v>17</v>
      </c>
      <c r="B162" s="68" t="s">
        <v>131</v>
      </c>
      <c r="C162" s="92">
        <v>41041100</v>
      </c>
      <c r="D162" s="68" t="s">
        <v>63</v>
      </c>
      <c r="E162" s="69">
        <v>0</v>
      </c>
      <c r="F162" s="69">
        <v>510.429</v>
      </c>
      <c r="G162" s="70"/>
      <c r="H162" s="69">
        <v>0</v>
      </c>
      <c r="I162" s="69">
        <v>1010.007</v>
      </c>
      <c r="J162" s="70"/>
      <c r="K162" s="68">
        <v>17</v>
      </c>
      <c r="L162" s="175">
        <f>+I162/$I$166</f>
        <v>0.007803564654445447</v>
      </c>
      <c r="M162" s="86">
        <v>0.7096912232181252</v>
      </c>
    </row>
    <row r="163" spans="1:13" s="72" customFormat="1" ht="12.75">
      <c r="A163" s="71">
        <v>18</v>
      </c>
      <c r="B163" s="68" t="s">
        <v>229</v>
      </c>
      <c r="C163" s="177" t="s">
        <v>263</v>
      </c>
      <c r="D163" s="68" t="s">
        <v>63</v>
      </c>
      <c r="E163" s="69">
        <v>323</v>
      </c>
      <c r="F163" s="69">
        <v>295.623</v>
      </c>
      <c r="G163" s="70">
        <f t="shared" si="14"/>
        <v>-0.08475851393188857</v>
      </c>
      <c r="H163" s="69">
        <v>1054.849</v>
      </c>
      <c r="I163" s="69">
        <v>1009.506</v>
      </c>
      <c r="J163" s="70">
        <f t="shared" si="15"/>
        <v>-0.04298529931772222</v>
      </c>
      <c r="K163" s="68">
        <v>18</v>
      </c>
      <c r="L163" s="175">
        <f>+I163/$I$166</f>
        <v>0.007799693804152452</v>
      </c>
      <c r="M163" s="86">
        <v>0.8743544150088387</v>
      </c>
    </row>
    <row r="164" spans="1:26" s="73" customFormat="1" ht="12.75">
      <c r="A164" s="71">
        <v>19</v>
      </c>
      <c r="B164" s="68" t="s">
        <v>104</v>
      </c>
      <c r="C164" s="92">
        <v>20087010</v>
      </c>
      <c r="D164" s="68" t="s">
        <v>63</v>
      </c>
      <c r="E164" s="69">
        <v>2447.214</v>
      </c>
      <c r="F164" s="69">
        <v>935.462</v>
      </c>
      <c r="G164" s="70">
        <f t="shared" si="14"/>
        <v>-0.6177440959393008</v>
      </c>
      <c r="H164" s="69">
        <v>3277.418</v>
      </c>
      <c r="I164" s="69">
        <v>961.386</v>
      </c>
      <c r="J164" s="70">
        <f t="shared" si="15"/>
        <v>-0.7066635992113304</v>
      </c>
      <c r="K164" s="68">
        <v>19</v>
      </c>
      <c r="L164" s="175">
        <f>+I164/$I$166</f>
        <v>0.0074279067460707605</v>
      </c>
      <c r="M164" s="86">
        <v>0.19748317239747323</v>
      </c>
      <c r="N164" s="72"/>
      <c r="O164" s="72"/>
      <c r="P164" s="72"/>
      <c r="Q164" s="72"/>
      <c r="R164" s="72"/>
      <c r="S164" s="72"/>
      <c r="T164" s="72"/>
      <c r="U164" s="72"/>
      <c r="V164" s="72"/>
      <c r="W164" s="72"/>
      <c r="X164" s="72"/>
      <c r="Y164" s="72"/>
      <c r="Z164" s="72"/>
    </row>
    <row r="165" spans="1:26" ht="12.75">
      <c r="A165" s="71">
        <v>20</v>
      </c>
      <c r="B165" s="68" t="s">
        <v>150</v>
      </c>
      <c r="C165" s="92">
        <v>21069090</v>
      </c>
      <c r="D165" s="68" t="s">
        <v>63</v>
      </c>
      <c r="E165" s="69">
        <v>111.383</v>
      </c>
      <c r="F165" s="69">
        <v>127.504</v>
      </c>
      <c r="G165" s="70">
        <f t="shared" si="14"/>
        <v>0.1447348338615409</v>
      </c>
      <c r="H165" s="69">
        <v>1177.471</v>
      </c>
      <c r="I165" s="69">
        <v>953.751</v>
      </c>
      <c r="J165" s="70">
        <f t="shared" si="15"/>
        <v>-0.1900004331316865</v>
      </c>
      <c r="K165" s="68">
        <v>20</v>
      </c>
      <c r="L165" s="175">
        <f>+I165/$I$166</f>
        <v>0.007368916841905056</v>
      </c>
      <c r="M165" s="86">
        <v>0.725344400385126</v>
      </c>
      <c r="N165" s="72"/>
      <c r="O165" s="72"/>
      <c r="P165" s="72"/>
      <c r="Q165" s="72"/>
      <c r="R165" s="72"/>
      <c r="S165" s="72"/>
      <c r="T165" s="72"/>
      <c r="U165" s="72"/>
      <c r="V165" s="72"/>
      <c r="W165" s="72"/>
      <c r="X165" s="72"/>
      <c r="Y165" s="72"/>
      <c r="Z165" s="72"/>
    </row>
    <row r="166" spans="2:26" s="73" customFormat="1" ht="12.75">
      <c r="B166" s="84" t="s">
        <v>192</v>
      </c>
      <c r="C166" s="84"/>
      <c r="D166" s="84"/>
      <c r="E166" s="113"/>
      <c r="F166" s="85"/>
      <c r="G166" s="85"/>
      <c r="H166" s="85">
        <f>+'Exportacion_regional '!C13</f>
        <v>120686.779</v>
      </c>
      <c r="I166" s="85">
        <f>+'Exportacion_regional '!D13</f>
        <v>129428.927</v>
      </c>
      <c r="J166" s="114">
        <f>+(I166-H166)/H166</f>
        <v>0.07243666681998366</v>
      </c>
      <c r="K166" s="85"/>
      <c r="L166" s="114">
        <f>+I166/$I$166</f>
        <v>1</v>
      </c>
      <c r="M166" s="115"/>
      <c r="N166" s="72"/>
      <c r="O166" s="72"/>
      <c r="P166" s="72"/>
      <c r="Q166" s="72"/>
      <c r="R166" s="72"/>
      <c r="S166" s="72"/>
      <c r="T166" s="72"/>
      <c r="U166" s="72"/>
      <c r="V166" s="72"/>
      <c r="W166" s="72"/>
      <c r="X166" s="72"/>
      <c r="Y166" s="72"/>
      <c r="Z166" s="72"/>
    </row>
    <row r="167" spans="5:13" s="72" customFormat="1" ht="12.75">
      <c r="E167" s="116"/>
      <c r="F167" s="111"/>
      <c r="G167" s="111"/>
      <c r="H167" s="111"/>
      <c r="I167" s="116"/>
      <c r="J167" s="111"/>
      <c r="K167" s="111"/>
      <c r="L167" s="111"/>
      <c r="M167" s="112"/>
    </row>
    <row r="168" spans="2:13" s="72" customFormat="1" ht="21" customHeight="1">
      <c r="B168" s="169" t="s">
        <v>310</v>
      </c>
      <c r="C168" s="169"/>
      <c r="D168" s="169"/>
      <c r="E168" s="169"/>
      <c r="F168" s="169"/>
      <c r="G168" s="169"/>
      <c r="H168" s="169"/>
      <c r="I168" s="169"/>
      <c r="J168" s="169"/>
      <c r="K168" s="169"/>
      <c r="L168" s="169"/>
      <c r="M168" s="169"/>
    </row>
    <row r="169" spans="13:26" ht="12.75">
      <c r="M169" s="112"/>
      <c r="N169" s="72"/>
      <c r="O169" s="72"/>
      <c r="P169" s="72"/>
      <c r="Q169" s="72"/>
      <c r="R169" s="72"/>
      <c r="S169" s="72"/>
      <c r="T169" s="72"/>
      <c r="U169" s="72"/>
      <c r="V169" s="72"/>
      <c r="W169" s="72"/>
      <c r="X169" s="72"/>
      <c r="Y169" s="72"/>
      <c r="Z169" s="72"/>
    </row>
    <row r="170" spans="2:26" s="97" customFormat="1" ht="15.75" customHeight="1">
      <c r="B170" s="172" t="s">
        <v>178</v>
      </c>
      <c r="C170" s="172"/>
      <c r="D170" s="172"/>
      <c r="E170" s="172"/>
      <c r="F170" s="172"/>
      <c r="G170" s="172"/>
      <c r="H170" s="172"/>
      <c r="I170" s="172"/>
      <c r="J170" s="172"/>
      <c r="K170" s="172"/>
      <c r="L170" s="172"/>
      <c r="M170" s="172"/>
      <c r="N170" s="72"/>
      <c r="O170" s="72"/>
      <c r="P170" s="72"/>
      <c r="Q170" s="72"/>
      <c r="R170" s="72"/>
      <c r="S170" s="72"/>
      <c r="T170" s="72"/>
      <c r="U170" s="72"/>
      <c r="V170" s="72"/>
      <c r="W170" s="72"/>
      <c r="X170" s="72"/>
      <c r="Y170" s="72"/>
      <c r="Z170" s="72"/>
    </row>
    <row r="171" spans="2:26" s="97" customFormat="1" ht="15.75" customHeight="1">
      <c r="B171" s="173" t="s">
        <v>54</v>
      </c>
      <c r="C171" s="173"/>
      <c r="D171" s="173"/>
      <c r="E171" s="173"/>
      <c r="F171" s="173"/>
      <c r="G171" s="173"/>
      <c r="H171" s="173"/>
      <c r="I171" s="173"/>
      <c r="J171" s="173"/>
      <c r="K171" s="173"/>
      <c r="L171" s="173"/>
      <c r="M171" s="173"/>
      <c r="N171" s="72"/>
      <c r="O171" s="72"/>
      <c r="P171" s="72"/>
      <c r="Q171" s="72"/>
      <c r="R171" s="72"/>
      <c r="S171" s="72"/>
      <c r="T171" s="72"/>
      <c r="U171" s="72"/>
      <c r="V171" s="72"/>
      <c r="W171" s="72"/>
      <c r="X171" s="72"/>
      <c r="Y171" s="72"/>
      <c r="Z171" s="72"/>
    </row>
    <row r="172" spans="2:26" s="98" customFormat="1" ht="15.75" customHeight="1">
      <c r="B172" s="173" t="s">
        <v>59</v>
      </c>
      <c r="C172" s="173"/>
      <c r="D172" s="173"/>
      <c r="E172" s="173"/>
      <c r="F172" s="173"/>
      <c r="G172" s="173"/>
      <c r="H172" s="173"/>
      <c r="I172" s="173"/>
      <c r="J172" s="173"/>
      <c r="K172" s="173"/>
      <c r="L172" s="173"/>
      <c r="M172" s="173"/>
      <c r="N172" s="72"/>
      <c r="O172" s="72"/>
      <c r="P172" s="72"/>
      <c r="Q172" s="72"/>
      <c r="R172" s="72"/>
      <c r="S172" s="72"/>
      <c r="T172" s="72"/>
      <c r="U172" s="72"/>
      <c r="V172" s="72"/>
      <c r="W172" s="72"/>
      <c r="X172" s="72"/>
      <c r="Y172" s="72"/>
      <c r="Z172" s="72"/>
    </row>
    <row r="173" spans="2:26" s="98" customFormat="1" ht="15.75" customHeight="1">
      <c r="B173" s="99"/>
      <c r="C173" s="99"/>
      <c r="D173" s="99"/>
      <c r="E173" s="99"/>
      <c r="F173" s="99"/>
      <c r="G173" s="99"/>
      <c r="H173" s="99"/>
      <c r="I173" s="99"/>
      <c r="J173" s="99"/>
      <c r="K173" s="99"/>
      <c r="L173" s="99"/>
      <c r="M173" s="99"/>
      <c r="N173" s="72"/>
      <c r="O173" s="72"/>
      <c r="P173" s="72"/>
      <c r="Q173" s="72"/>
      <c r="R173" s="72"/>
      <c r="S173" s="72"/>
      <c r="T173" s="72"/>
      <c r="U173" s="72"/>
      <c r="V173" s="72"/>
      <c r="W173" s="72"/>
      <c r="X173" s="72"/>
      <c r="Y173" s="72"/>
      <c r="Z173" s="72"/>
    </row>
    <row r="174" spans="2:13" s="72" customFormat="1" ht="30.75" customHeight="1">
      <c r="B174" s="100" t="s">
        <v>366</v>
      </c>
      <c r="C174" s="100" t="s">
        <v>223</v>
      </c>
      <c r="D174" s="100" t="s">
        <v>61</v>
      </c>
      <c r="E174" s="171" t="s">
        <v>213</v>
      </c>
      <c r="F174" s="171"/>
      <c r="G174" s="171"/>
      <c r="H174" s="171" t="s">
        <v>214</v>
      </c>
      <c r="I174" s="171"/>
      <c r="J174" s="171"/>
      <c r="K174" s="171"/>
      <c r="L174" s="171"/>
      <c r="M174" s="171"/>
    </row>
    <row r="175" spans="2:13" s="72" customFormat="1" ht="15.75" customHeight="1">
      <c r="B175" s="102"/>
      <c r="C175" s="102"/>
      <c r="D175" s="102"/>
      <c r="E175" s="170" t="str">
        <f>+E144</f>
        <v>enero</v>
      </c>
      <c r="F175" s="170"/>
      <c r="G175" s="102" t="s">
        <v>153</v>
      </c>
      <c r="H175" s="170" t="str">
        <f>+E175</f>
        <v>enero</v>
      </c>
      <c r="I175" s="170"/>
      <c r="J175" s="102" t="s">
        <v>153</v>
      </c>
      <c r="K175" s="103"/>
      <c r="L175" s="145" t="s">
        <v>346</v>
      </c>
      <c r="M175" s="104" t="s">
        <v>215</v>
      </c>
    </row>
    <row r="176" spans="2:13" s="72" customFormat="1" ht="15.75">
      <c r="B176" s="105"/>
      <c r="C176" s="105"/>
      <c r="D176" s="105"/>
      <c r="E176" s="106">
        <f aca="true" t="shared" si="16" ref="E176:J176">+E145</f>
        <v>2009</v>
      </c>
      <c r="F176" s="106">
        <f t="shared" si="16"/>
        <v>2010</v>
      </c>
      <c r="G176" s="107" t="str">
        <f t="shared" si="16"/>
        <v>10/09</v>
      </c>
      <c r="H176" s="106">
        <f t="shared" si="16"/>
        <v>2009</v>
      </c>
      <c r="I176" s="106">
        <f t="shared" si="16"/>
        <v>2010</v>
      </c>
      <c r="J176" s="107" t="str">
        <f t="shared" si="16"/>
        <v>10/09</v>
      </c>
      <c r="K176" s="105"/>
      <c r="L176" s="106">
        <v>2010</v>
      </c>
      <c r="M176" s="117" t="str">
        <f>+M145</f>
        <v>ene</v>
      </c>
    </row>
    <row r="177" spans="1:26" s="71" customFormat="1" ht="12.75">
      <c r="A177" s="71">
        <v>1</v>
      </c>
      <c r="B177" s="68" t="s">
        <v>90</v>
      </c>
      <c r="C177" s="177" t="s">
        <v>238</v>
      </c>
      <c r="D177" s="68" t="s">
        <v>63</v>
      </c>
      <c r="E177" s="69">
        <v>8284.996</v>
      </c>
      <c r="F177" s="69">
        <v>11904.837</v>
      </c>
      <c r="G177" s="70">
        <f aca="true" t="shared" si="17" ref="G177:G196">+(F177-E177)/E177</f>
        <v>0.4369152381002961</v>
      </c>
      <c r="H177" s="69">
        <v>33674.96</v>
      </c>
      <c r="I177" s="69">
        <v>37878.5</v>
      </c>
      <c r="J177" s="70">
        <f aca="true" t="shared" si="18" ref="J177:J196">+(I177-H177)/H177</f>
        <v>0.124826874330363</v>
      </c>
      <c r="K177" s="68">
        <v>1</v>
      </c>
      <c r="L177" s="175">
        <f>+I177/$I$197</f>
        <v>0.24205260094381378</v>
      </c>
      <c r="M177" s="86">
        <v>0.5336665640994429</v>
      </c>
      <c r="N177" s="72"/>
      <c r="O177" s="72"/>
      <c r="P177" s="72"/>
      <c r="Q177" s="72"/>
      <c r="R177" s="72"/>
      <c r="S177" s="72"/>
      <c r="T177" s="72"/>
      <c r="U177" s="72"/>
      <c r="V177" s="72"/>
      <c r="W177" s="72"/>
      <c r="X177" s="72"/>
      <c r="Y177" s="72"/>
      <c r="Z177" s="72"/>
    </row>
    <row r="178" spans="1:26" s="71" customFormat="1" ht="12.75">
      <c r="A178" s="71">
        <v>2</v>
      </c>
      <c r="B178" s="68" t="s">
        <v>73</v>
      </c>
      <c r="C178" s="177" t="s">
        <v>254</v>
      </c>
      <c r="D178" s="68" t="s">
        <v>63</v>
      </c>
      <c r="E178" s="69">
        <v>5343.22</v>
      </c>
      <c r="F178" s="69">
        <v>6798.98</v>
      </c>
      <c r="G178" s="70">
        <f t="shared" si="17"/>
        <v>0.27244994591276406</v>
      </c>
      <c r="H178" s="69">
        <v>17304.459</v>
      </c>
      <c r="I178" s="69">
        <v>23128.573</v>
      </c>
      <c r="J178" s="70">
        <f t="shared" si="18"/>
        <v>0.3365672396923823</v>
      </c>
      <c r="K178" s="68">
        <v>2</v>
      </c>
      <c r="L178" s="175">
        <f>+I178/$I$197</f>
        <v>0.14779706827801697</v>
      </c>
      <c r="M178" s="86">
        <v>0.8841278404645976</v>
      </c>
      <c r="N178" s="72"/>
      <c r="O178" s="72"/>
      <c r="P178" s="72"/>
      <c r="Q178" s="72"/>
      <c r="R178" s="72"/>
      <c r="S178" s="72"/>
      <c r="T178" s="72"/>
      <c r="U178" s="72"/>
      <c r="V178" s="72"/>
      <c r="W178" s="72"/>
      <c r="X178" s="72"/>
      <c r="Y178" s="72"/>
      <c r="Z178" s="72"/>
    </row>
    <row r="179" spans="1:26" s="71" customFormat="1" ht="12.75">
      <c r="A179" s="71">
        <v>3</v>
      </c>
      <c r="B179" s="68" t="s">
        <v>64</v>
      </c>
      <c r="C179" s="177" t="s">
        <v>251</v>
      </c>
      <c r="D179" s="68" t="s">
        <v>63</v>
      </c>
      <c r="E179" s="69">
        <v>4295.705</v>
      </c>
      <c r="F179" s="69">
        <v>4432.616</v>
      </c>
      <c r="G179" s="70">
        <f t="shared" si="17"/>
        <v>0.031871601983842014</v>
      </c>
      <c r="H179" s="69">
        <v>16500.559</v>
      </c>
      <c r="I179" s="69">
        <v>17679.118</v>
      </c>
      <c r="J179" s="70">
        <f t="shared" si="18"/>
        <v>0.07142539837589729</v>
      </c>
      <c r="K179" s="68">
        <v>3</v>
      </c>
      <c r="L179" s="175">
        <f>+I179/$I$197</f>
        <v>0.11297375804988569</v>
      </c>
      <c r="M179" s="86">
        <v>0.25707978968195433</v>
      </c>
      <c r="N179" s="72"/>
      <c r="O179" s="72"/>
      <c r="P179" s="72"/>
      <c r="Q179" s="72"/>
      <c r="R179" s="72"/>
      <c r="S179" s="72"/>
      <c r="T179" s="72"/>
      <c r="U179" s="72"/>
      <c r="V179" s="72"/>
      <c r="W179" s="72"/>
      <c r="X179" s="72"/>
      <c r="Y179" s="72"/>
      <c r="Z179" s="72"/>
    </row>
    <row r="180" spans="1:26" s="71" customFormat="1" ht="12.75">
      <c r="A180" s="71">
        <v>4</v>
      </c>
      <c r="B180" s="68" t="s">
        <v>84</v>
      </c>
      <c r="C180" s="92">
        <v>22042110</v>
      </c>
      <c r="D180" s="68" t="s">
        <v>85</v>
      </c>
      <c r="E180" s="69">
        <v>3495.103</v>
      </c>
      <c r="F180" s="69">
        <v>5438.654</v>
      </c>
      <c r="G180" s="70">
        <f t="shared" si="17"/>
        <v>0.5560783187219376</v>
      </c>
      <c r="H180" s="69">
        <v>11379.647</v>
      </c>
      <c r="I180" s="69">
        <v>16499.027</v>
      </c>
      <c r="J180" s="70">
        <f t="shared" si="18"/>
        <v>0.44987159970779383</v>
      </c>
      <c r="K180" s="68">
        <v>4</v>
      </c>
      <c r="L180" s="175">
        <f>+I180/$I$197</f>
        <v>0.10543269660604851</v>
      </c>
      <c r="M180" s="86">
        <v>0.17617815356883879</v>
      </c>
      <c r="N180" s="72"/>
      <c r="O180" s="72"/>
      <c r="P180" s="72"/>
      <c r="Q180" s="72"/>
      <c r="R180" s="72"/>
      <c r="S180" s="72"/>
      <c r="T180" s="72"/>
      <c r="U180" s="72"/>
      <c r="V180" s="72"/>
      <c r="W180" s="72"/>
      <c r="X180" s="72"/>
      <c r="Y180" s="72"/>
      <c r="Z180" s="72"/>
    </row>
    <row r="181" spans="1:26" s="71" customFormat="1" ht="12.75">
      <c r="A181" s="71">
        <v>5</v>
      </c>
      <c r="B181" s="68" t="s">
        <v>67</v>
      </c>
      <c r="C181" s="177" t="s">
        <v>245</v>
      </c>
      <c r="D181" s="68" t="s">
        <v>63</v>
      </c>
      <c r="E181" s="69">
        <v>3738.949</v>
      </c>
      <c r="F181" s="69">
        <v>4627.341</v>
      </c>
      <c r="G181" s="70">
        <f t="shared" si="17"/>
        <v>0.23760473865784215</v>
      </c>
      <c r="H181" s="69">
        <v>6830.558</v>
      </c>
      <c r="I181" s="69">
        <v>9004.61</v>
      </c>
      <c r="J181" s="70">
        <f t="shared" si="18"/>
        <v>0.3182832207851834</v>
      </c>
      <c r="K181" s="68">
        <v>5</v>
      </c>
      <c r="L181" s="175">
        <f>+I181/$I$197</f>
        <v>0.057541594070110356</v>
      </c>
      <c r="M181" s="86">
        <v>0.6140780751061267</v>
      </c>
      <c r="N181" s="72"/>
      <c r="O181" s="72"/>
      <c r="P181" s="72"/>
      <c r="Q181" s="72"/>
      <c r="R181" s="72"/>
      <c r="S181" s="72"/>
      <c r="T181" s="72"/>
      <c r="U181" s="72"/>
      <c r="V181" s="72"/>
      <c r="W181" s="72"/>
      <c r="X181" s="72"/>
      <c r="Y181" s="72"/>
      <c r="Z181" s="72"/>
    </row>
    <row r="182" spans="1:26" s="71" customFormat="1" ht="12.75">
      <c r="A182" s="71">
        <v>6</v>
      </c>
      <c r="B182" s="68" t="s">
        <v>89</v>
      </c>
      <c r="C182" s="177" t="s">
        <v>250</v>
      </c>
      <c r="D182" s="68" t="s">
        <v>63</v>
      </c>
      <c r="E182" s="69">
        <v>12189.005</v>
      </c>
      <c r="F182" s="69">
        <v>6242.824</v>
      </c>
      <c r="G182" s="70">
        <f t="shared" si="17"/>
        <v>-0.48783153341884755</v>
      </c>
      <c r="H182" s="69">
        <v>14045.121</v>
      </c>
      <c r="I182" s="69">
        <v>6233.113</v>
      </c>
      <c r="J182" s="70">
        <f t="shared" si="18"/>
        <v>-0.5562079529254322</v>
      </c>
      <c r="K182" s="68">
        <v>6</v>
      </c>
      <c r="L182" s="175">
        <f>+I182/$I$197</f>
        <v>0.03983107075588257</v>
      </c>
      <c r="M182" s="86">
        <v>0.67646332328587</v>
      </c>
      <c r="N182" s="72"/>
      <c r="O182" s="72"/>
      <c r="P182" s="72"/>
      <c r="Q182" s="72"/>
      <c r="R182" s="72"/>
      <c r="S182" s="72"/>
      <c r="T182" s="72"/>
      <c r="U182" s="72"/>
      <c r="V182" s="72"/>
      <c r="W182" s="72"/>
      <c r="X182" s="72"/>
      <c r="Y182" s="72"/>
      <c r="Z182" s="72"/>
    </row>
    <row r="183" spans="1:26" s="71" customFormat="1" ht="12.75">
      <c r="A183" s="71">
        <v>7</v>
      </c>
      <c r="B183" s="68" t="s">
        <v>83</v>
      </c>
      <c r="C183" s="177" t="s">
        <v>252</v>
      </c>
      <c r="D183" s="68" t="s">
        <v>63</v>
      </c>
      <c r="E183" s="69">
        <v>11906.53</v>
      </c>
      <c r="F183" s="69">
        <v>6455.134</v>
      </c>
      <c r="G183" s="70">
        <f t="shared" si="17"/>
        <v>-0.457849264227277</v>
      </c>
      <c r="H183" s="69">
        <v>12482.537</v>
      </c>
      <c r="I183" s="69">
        <v>5864.272</v>
      </c>
      <c r="J183" s="70">
        <f t="shared" si="18"/>
        <v>-0.53020191328093</v>
      </c>
      <c r="K183" s="68">
        <v>7</v>
      </c>
      <c r="L183" s="175">
        <f>+I183/$I$197</f>
        <v>0.037474089265466706</v>
      </c>
      <c r="M183" s="86">
        <v>0.5414021906384049</v>
      </c>
      <c r="N183" s="72"/>
      <c r="O183" s="72"/>
      <c r="P183" s="72"/>
      <c r="Q183" s="72"/>
      <c r="R183" s="72"/>
      <c r="S183" s="72"/>
      <c r="T183" s="72"/>
      <c r="U183" s="72"/>
      <c r="V183" s="72"/>
      <c r="W183" s="72"/>
      <c r="X183" s="72"/>
      <c r="Y183" s="72"/>
      <c r="Z183" s="72"/>
    </row>
    <row r="184" spans="1:26" s="71" customFormat="1" ht="12.75">
      <c r="A184" s="71">
        <v>8</v>
      </c>
      <c r="B184" s="68" t="s">
        <v>82</v>
      </c>
      <c r="C184" s="177" t="s">
        <v>249</v>
      </c>
      <c r="D184" s="68" t="s">
        <v>63</v>
      </c>
      <c r="E184" s="69">
        <v>11713.236</v>
      </c>
      <c r="F184" s="69">
        <v>5935.706</v>
      </c>
      <c r="G184" s="70">
        <f t="shared" si="17"/>
        <v>-0.4932479803190169</v>
      </c>
      <c r="H184" s="69">
        <v>10456.506</v>
      </c>
      <c r="I184" s="69">
        <v>5435.927</v>
      </c>
      <c r="J184" s="70">
        <f t="shared" si="18"/>
        <v>-0.4801392549289409</v>
      </c>
      <c r="K184" s="68">
        <v>8</v>
      </c>
      <c r="L184" s="175">
        <f>+I184/$I$197</f>
        <v>0.0347368630988741</v>
      </c>
      <c r="M184" s="86">
        <v>0.6024729875458427</v>
      </c>
      <c r="N184" s="72"/>
      <c r="O184" s="72"/>
      <c r="P184" s="72"/>
      <c r="Q184" s="72"/>
      <c r="R184" s="72"/>
      <c r="S184" s="72"/>
      <c r="T184" s="72"/>
      <c r="U184" s="72"/>
      <c r="V184" s="72"/>
      <c r="W184" s="72"/>
      <c r="X184" s="72"/>
      <c r="Y184" s="72"/>
      <c r="Z184" s="72"/>
    </row>
    <row r="185" spans="1:26" s="71" customFormat="1" ht="12.75">
      <c r="A185" s="71">
        <v>9</v>
      </c>
      <c r="B185" s="68" t="s">
        <v>95</v>
      </c>
      <c r="C185" s="91">
        <v>22042990</v>
      </c>
      <c r="D185" s="68" t="s">
        <v>85</v>
      </c>
      <c r="E185" s="69">
        <v>2182.887</v>
      </c>
      <c r="F185" s="69">
        <v>5944.996</v>
      </c>
      <c r="G185" s="70">
        <f t="shared" si="17"/>
        <v>1.723455680481857</v>
      </c>
      <c r="H185" s="69">
        <v>2016.845</v>
      </c>
      <c r="I185" s="69">
        <v>3724.784</v>
      </c>
      <c r="J185" s="70">
        <f t="shared" si="18"/>
        <v>0.8468370152391483</v>
      </c>
      <c r="K185" s="68">
        <v>9</v>
      </c>
      <c r="L185" s="175">
        <f>+I185/$I$197</f>
        <v>0.023802253393188814</v>
      </c>
      <c r="M185" s="86">
        <v>0.21548704052316928</v>
      </c>
      <c r="N185" s="72"/>
      <c r="O185" s="72"/>
      <c r="P185" s="72"/>
      <c r="Q185" s="72"/>
      <c r="R185" s="72"/>
      <c r="S185" s="72"/>
      <c r="T185" s="72"/>
      <c r="U185" s="72"/>
      <c r="V185" s="72"/>
      <c r="W185" s="72"/>
      <c r="X185" s="72"/>
      <c r="Y185" s="72"/>
      <c r="Z185" s="72"/>
    </row>
    <row r="186" spans="1:13" s="72" customFormat="1" ht="12.75">
      <c r="A186" s="71">
        <v>10</v>
      </c>
      <c r="B186" s="68" t="s">
        <v>343</v>
      </c>
      <c r="C186" s="177" t="s">
        <v>367</v>
      </c>
      <c r="D186" s="68" t="s">
        <v>63</v>
      </c>
      <c r="E186" s="69">
        <v>1658.24</v>
      </c>
      <c r="F186" s="69">
        <v>1437.95</v>
      </c>
      <c r="G186" s="70">
        <f t="shared" si="17"/>
        <v>-0.1328456676958703</v>
      </c>
      <c r="H186" s="69">
        <v>2527.682</v>
      </c>
      <c r="I186" s="69">
        <v>3211.057</v>
      </c>
      <c r="J186" s="70">
        <f t="shared" si="18"/>
        <v>0.27035639767977143</v>
      </c>
      <c r="K186" s="68">
        <v>10</v>
      </c>
      <c r="L186" s="175">
        <f>+I186/$I$197</f>
        <v>0.020519415991362904</v>
      </c>
      <c r="M186" s="86">
        <v>0.44139120298617635</v>
      </c>
    </row>
    <row r="187" spans="1:13" s="72" customFormat="1" ht="12.75">
      <c r="A187" s="71">
        <v>11</v>
      </c>
      <c r="B187" s="68" t="s">
        <v>104</v>
      </c>
      <c r="C187" s="92">
        <v>20087010</v>
      </c>
      <c r="D187" s="68" t="s">
        <v>63</v>
      </c>
      <c r="E187" s="69">
        <v>190.049</v>
      </c>
      <c r="F187" s="69">
        <v>1299.744</v>
      </c>
      <c r="G187" s="70">
        <f t="shared" si="17"/>
        <v>5.838994154139195</v>
      </c>
      <c r="H187" s="69">
        <v>259.425</v>
      </c>
      <c r="I187" s="69">
        <v>2527.147</v>
      </c>
      <c r="J187" s="70">
        <f t="shared" si="18"/>
        <v>8.741339500819118</v>
      </c>
      <c r="K187" s="68">
        <v>11</v>
      </c>
      <c r="L187" s="175">
        <f>+I187/$I$197</f>
        <v>0.016149068846901437</v>
      </c>
      <c r="M187" s="86">
        <v>0.5191140776699029</v>
      </c>
    </row>
    <row r="188" spans="1:13" s="72" customFormat="1" ht="12.75">
      <c r="A188" s="71">
        <v>12</v>
      </c>
      <c r="B188" s="68" t="s">
        <v>107</v>
      </c>
      <c r="C188" s="177" t="s">
        <v>261</v>
      </c>
      <c r="D188" s="68" t="s">
        <v>63</v>
      </c>
      <c r="E188" s="69">
        <v>595.281</v>
      </c>
      <c r="F188" s="69">
        <v>1243.014</v>
      </c>
      <c r="G188" s="70">
        <f t="shared" si="17"/>
        <v>1.0881130088143247</v>
      </c>
      <c r="H188" s="69">
        <v>1511.136</v>
      </c>
      <c r="I188" s="69">
        <v>2335.494</v>
      </c>
      <c r="J188" s="70">
        <f t="shared" si="18"/>
        <v>0.5455220443427992</v>
      </c>
      <c r="K188" s="68">
        <v>12</v>
      </c>
      <c r="L188" s="175">
        <f>+I188/$I$197</f>
        <v>0.014924360710922329</v>
      </c>
      <c r="M188" s="86">
        <v>0.2924841706859601</v>
      </c>
    </row>
    <row r="189" spans="1:13" s="72" customFormat="1" ht="12.75">
      <c r="A189" s="71">
        <v>13</v>
      </c>
      <c r="B189" s="68" t="s">
        <v>78</v>
      </c>
      <c r="C189" s="92">
        <v>20029010</v>
      </c>
      <c r="D189" s="68" t="s">
        <v>63</v>
      </c>
      <c r="E189" s="69">
        <v>618.391</v>
      </c>
      <c r="F189" s="69">
        <v>1392.537</v>
      </c>
      <c r="G189" s="70">
        <f t="shared" si="17"/>
        <v>1.2518713888138737</v>
      </c>
      <c r="H189" s="69">
        <v>718.869</v>
      </c>
      <c r="I189" s="69">
        <v>1822.896</v>
      </c>
      <c r="J189" s="70">
        <f t="shared" si="18"/>
        <v>1.5357832929226327</v>
      </c>
      <c r="K189" s="68">
        <v>13</v>
      </c>
      <c r="L189" s="175">
        <f>+I189/$I$197</f>
        <v>0.011648737886929904</v>
      </c>
      <c r="M189" s="86">
        <v>0.16635933000547018</v>
      </c>
    </row>
    <row r="190" spans="1:13" s="72" customFormat="1" ht="12.75">
      <c r="A190" s="71">
        <v>14</v>
      </c>
      <c r="B190" s="68" t="s">
        <v>96</v>
      </c>
      <c r="C190" s="91">
        <v>20096000</v>
      </c>
      <c r="D190" s="68" t="s">
        <v>63</v>
      </c>
      <c r="E190" s="69">
        <v>1135.42</v>
      </c>
      <c r="F190" s="69">
        <v>1185.346</v>
      </c>
      <c r="G190" s="70">
        <f t="shared" si="17"/>
        <v>0.043971393845449194</v>
      </c>
      <c r="H190" s="69">
        <v>1785.262</v>
      </c>
      <c r="I190" s="69">
        <v>1767.393</v>
      </c>
      <c r="J190" s="70">
        <f t="shared" si="18"/>
        <v>-0.010009175123875327</v>
      </c>
      <c r="K190" s="68">
        <v>14</v>
      </c>
      <c r="L190" s="175">
        <f>+I190/$I$197</f>
        <v>0.011294060549913271</v>
      </c>
      <c r="M190" s="86">
        <v>0.3242580233722087</v>
      </c>
    </row>
    <row r="191" spans="1:13" s="72" customFormat="1" ht="12.75">
      <c r="A191" s="71">
        <v>15</v>
      </c>
      <c r="B191" s="68" t="s">
        <v>347</v>
      </c>
      <c r="C191" s="177" t="s">
        <v>369</v>
      </c>
      <c r="D191" s="68" t="s">
        <v>63</v>
      </c>
      <c r="E191" s="69">
        <v>1118.73</v>
      </c>
      <c r="F191" s="69">
        <v>1652.645</v>
      </c>
      <c r="G191" s="70">
        <f t="shared" si="17"/>
        <v>0.4772509899618317</v>
      </c>
      <c r="H191" s="69">
        <v>896.975</v>
      </c>
      <c r="I191" s="69">
        <v>1678.345</v>
      </c>
      <c r="J191" s="70">
        <f t="shared" si="18"/>
        <v>0.8711168092756209</v>
      </c>
      <c r="K191" s="68">
        <v>15</v>
      </c>
      <c r="L191" s="175">
        <f>+I191/$I$197</f>
        <v>0.010725022704992149</v>
      </c>
      <c r="M191" s="86">
        <v>0.8877121568822426</v>
      </c>
    </row>
    <row r="192" spans="1:13" s="72" customFormat="1" ht="12.75">
      <c r="A192" s="71">
        <v>16</v>
      </c>
      <c r="B192" s="68" t="s">
        <v>230</v>
      </c>
      <c r="C192" s="177" t="s">
        <v>262</v>
      </c>
      <c r="D192" s="68" t="s">
        <v>63</v>
      </c>
      <c r="E192" s="69">
        <v>1570.025</v>
      </c>
      <c r="F192" s="69">
        <v>754.289</v>
      </c>
      <c r="G192" s="70">
        <f t="shared" si="17"/>
        <v>-0.5195687966752122</v>
      </c>
      <c r="H192" s="69">
        <v>2125.116</v>
      </c>
      <c r="I192" s="69">
        <v>1516.197</v>
      </c>
      <c r="J192" s="70">
        <f t="shared" si="18"/>
        <v>-0.28653447623565026</v>
      </c>
      <c r="K192" s="68">
        <v>16</v>
      </c>
      <c r="L192" s="175">
        <f>+I192/$I$197</f>
        <v>0.00968885851850542</v>
      </c>
      <c r="M192" s="86">
        <v>0.8926892596823004</v>
      </c>
    </row>
    <row r="193" spans="1:13" s="72" customFormat="1" ht="12.75">
      <c r="A193" s="71">
        <v>17</v>
      </c>
      <c r="B193" s="68" t="s">
        <v>106</v>
      </c>
      <c r="C193" s="92">
        <v>20097000</v>
      </c>
      <c r="D193" s="68" t="s">
        <v>63</v>
      </c>
      <c r="E193" s="69">
        <v>2867.316</v>
      </c>
      <c r="F193" s="69">
        <v>1683.461</v>
      </c>
      <c r="G193" s="70">
        <f t="shared" si="17"/>
        <v>-0.41287915248964535</v>
      </c>
      <c r="H193" s="69">
        <v>4833.32</v>
      </c>
      <c r="I193" s="69">
        <v>1476.77</v>
      </c>
      <c r="J193" s="70">
        <f t="shared" si="18"/>
        <v>-0.6944605364428591</v>
      </c>
      <c r="K193" s="68">
        <v>17</v>
      </c>
      <c r="L193" s="175">
        <f>+I193/$I$197</f>
        <v>0.009436910635209838</v>
      </c>
      <c r="M193" s="86">
        <v>0.8091349509786194</v>
      </c>
    </row>
    <row r="194" spans="1:13" s="72" customFormat="1" ht="12.75">
      <c r="A194" s="71">
        <v>18</v>
      </c>
      <c r="B194" s="68" t="s">
        <v>75</v>
      </c>
      <c r="C194" s="91">
        <v>16023200</v>
      </c>
      <c r="D194" s="68" t="s">
        <v>63</v>
      </c>
      <c r="E194" s="69">
        <v>45.136</v>
      </c>
      <c r="F194" s="69">
        <v>436.056</v>
      </c>
      <c r="G194" s="70">
        <f t="shared" si="17"/>
        <v>8.660935838355192</v>
      </c>
      <c r="H194" s="69">
        <v>110.576</v>
      </c>
      <c r="I194" s="69">
        <v>1338.619</v>
      </c>
      <c r="J194" s="70">
        <f t="shared" si="18"/>
        <v>11.105872883808422</v>
      </c>
      <c r="K194" s="68">
        <v>18</v>
      </c>
      <c r="L194" s="175">
        <f>+I194/$I$197</f>
        <v>0.00855409297154869</v>
      </c>
      <c r="M194" s="86">
        <v>0.9211634047466836</v>
      </c>
    </row>
    <row r="195" spans="1:26" s="73" customFormat="1" ht="12.75">
      <c r="A195" s="71">
        <v>19</v>
      </c>
      <c r="B195" s="68" t="s">
        <v>339</v>
      </c>
      <c r="C195" s="92">
        <v>21011200</v>
      </c>
      <c r="D195" s="68" t="s">
        <v>63</v>
      </c>
      <c r="E195" s="69">
        <v>580.336</v>
      </c>
      <c r="F195" s="69">
        <v>252.356</v>
      </c>
      <c r="G195" s="70">
        <f t="shared" si="17"/>
        <v>-0.5651553582752061</v>
      </c>
      <c r="H195" s="69">
        <v>2983.721</v>
      </c>
      <c r="I195" s="69">
        <v>1086.248</v>
      </c>
      <c r="J195" s="70">
        <f t="shared" si="18"/>
        <v>-0.6359418323630125</v>
      </c>
      <c r="K195" s="68">
        <v>19</v>
      </c>
      <c r="L195" s="175">
        <f>+I195/$I$197</f>
        <v>0.006941382411394745</v>
      </c>
      <c r="M195" s="86">
        <v>0.9335460117637758</v>
      </c>
      <c r="N195" s="72"/>
      <c r="O195" s="72"/>
      <c r="P195" s="72"/>
      <c r="Q195" s="72"/>
      <c r="R195" s="72"/>
      <c r="S195" s="72"/>
      <c r="T195" s="72"/>
      <c r="U195" s="72"/>
      <c r="V195" s="72"/>
      <c r="W195" s="72"/>
      <c r="X195" s="72"/>
      <c r="Y195" s="72"/>
      <c r="Z195" s="72"/>
    </row>
    <row r="196" spans="1:26" ht="12.75">
      <c r="A196" s="71">
        <v>20</v>
      </c>
      <c r="B196" s="68" t="s">
        <v>348</v>
      </c>
      <c r="C196" s="91">
        <v>16024200</v>
      </c>
      <c r="D196" s="68" t="s">
        <v>63</v>
      </c>
      <c r="E196" s="69">
        <v>120</v>
      </c>
      <c r="F196" s="69">
        <v>384</v>
      </c>
      <c r="G196" s="70">
        <f t="shared" si="17"/>
        <v>2.2</v>
      </c>
      <c r="H196" s="69">
        <v>340.79</v>
      </c>
      <c r="I196" s="69">
        <v>953.46</v>
      </c>
      <c r="J196" s="70">
        <f t="shared" si="18"/>
        <v>1.7977933624812936</v>
      </c>
      <c r="K196" s="68">
        <v>20</v>
      </c>
      <c r="L196" s="175">
        <f>+I196/$I$197</f>
        <v>0.006092835590001945</v>
      </c>
      <c r="M196" s="86">
        <v>1</v>
      </c>
      <c r="N196" s="72"/>
      <c r="O196" s="72"/>
      <c r="P196" s="72"/>
      <c r="Q196" s="72"/>
      <c r="R196" s="72"/>
      <c r="S196" s="72"/>
      <c r="T196" s="72"/>
      <c r="U196" s="72"/>
      <c r="V196" s="72"/>
      <c r="W196" s="72"/>
      <c r="X196" s="72"/>
      <c r="Y196" s="72"/>
      <c r="Z196" s="72"/>
    </row>
    <row r="197" spans="2:26" s="73" customFormat="1" ht="12.75">
      <c r="B197" s="84" t="s">
        <v>192</v>
      </c>
      <c r="C197" s="84"/>
      <c r="D197" s="84"/>
      <c r="E197" s="113"/>
      <c r="F197" s="85"/>
      <c r="G197" s="85"/>
      <c r="H197" s="85">
        <f>+'Exportacion_regional '!C14</f>
        <v>170156.06</v>
      </c>
      <c r="I197" s="85">
        <f>+'Exportacion_regional '!D14</f>
        <v>156488.713</v>
      </c>
      <c r="J197" s="114">
        <f>+(I197-H197)/H197</f>
        <v>-0.08032242283936293</v>
      </c>
      <c r="K197" s="85"/>
      <c r="L197" s="114">
        <f>+I197/$I$197</f>
        <v>1</v>
      </c>
      <c r="M197" s="115"/>
      <c r="N197" s="72"/>
      <c r="O197" s="72"/>
      <c r="P197" s="72"/>
      <c r="Q197" s="72"/>
      <c r="R197" s="72"/>
      <c r="S197" s="72"/>
      <c r="T197" s="72"/>
      <c r="U197" s="72"/>
      <c r="V197" s="72"/>
      <c r="W197" s="72"/>
      <c r="X197" s="72"/>
      <c r="Y197" s="72"/>
      <c r="Z197" s="72"/>
    </row>
    <row r="198" spans="5:13" s="72" customFormat="1" ht="12.75">
      <c r="E198" s="116"/>
      <c r="F198" s="111"/>
      <c r="G198" s="111"/>
      <c r="H198" s="111"/>
      <c r="I198" s="116"/>
      <c r="J198" s="111"/>
      <c r="K198" s="111"/>
      <c r="L198" s="111"/>
      <c r="M198" s="112"/>
    </row>
    <row r="199" spans="2:13" s="72" customFormat="1" ht="21" customHeight="1">
      <c r="B199" s="169" t="s">
        <v>310</v>
      </c>
      <c r="C199" s="169"/>
      <c r="D199" s="169"/>
      <c r="E199" s="169"/>
      <c r="F199" s="169"/>
      <c r="G199" s="169"/>
      <c r="H199" s="169"/>
      <c r="I199" s="169"/>
      <c r="J199" s="169"/>
      <c r="K199" s="169"/>
      <c r="L199" s="169"/>
      <c r="M199" s="169"/>
    </row>
    <row r="200" spans="13:26" ht="12.75">
      <c r="M200" s="112"/>
      <c r="N200" s="72"/>
      <c r="O200" s="72"/>
      <c r="P200" s="72"/>
      <c r="Q200" s="72"/>
      <c r="R200" s="72"/>
      <c r="S200" s="72"/>
      <c r="T200" s="72"/>
      <c r="U200" s="72"/>
      <c r="V200" s="72"/>
      <c r="W200" s="72"/>
      <c r="X200" s="72"/>
      <c r="Y200" s="72"/>
      <c r="Z200" s="72"/>
    </row>
    <row r="201" spans="2:26" s="97" customFormat="1" ht="15.75" customHeight="1">
      <c r="B201" s="172" t="s">
        <v>179</v>
      </c>
      <c r="C201" s="172"/>
      <c r="D201" s="172"/>
      <c r="E201" s="172"/>
      <c r="F201" s="172"/>
      <c r="G201" s="172"/>
      <c r="H201" s="172"/>
      <c r="I201" s="172"/>
      <c r="J201" s="172"/>
      <c r="K201" s="172"/>
      <c r="L201" s="172"/>
      <c r="M201" s="172"/>
      <c r="N201" s="72"/>
      <c r="O201" s="72"/>
      <c r="P201" s="72"/>
      <c r="Q201" s="72"/>
      <c r="R201" s="72"/>
      <c r="S201" s="72"/>
      <c r="T201" s="72"/>
      <c r="U201" s="72"/>
      <c r="V201" s="72"/>
      <c r="W201" s="72"/>
      <c r="X201" s="72"/>
      <c r="Y201" s="72"/>
      <c r="Z201" s="72"/>
    </row>
    <row r="202" spans="2:26" s="97" customFormat="1" ht="15.75" customHeight="1">
      <c r="B202" s="173" t="s">
        <v>54</v>
      </c>
      <c r="C202" s="173"/>
      <c r="D202" s="173"/>
      <c r="E202" s="173"/>
      <c r="F202" s="173"/>
      <c r="G202" s="173"/>
      <c r="H202" s="173"/>
      <c r="I202" s="173"/>
      <c r="J202" s="173"/>
      <c r="K202" s="173"/>
      <c r="L202" s="173"/>
      <c r="M202" s="173"/>
      <c r="N202" s="72"/>
      <c r="O202" s="72"/>
      <c r="P202" s="72"/>
      <c r="Q202" s="72"/>
      <c r="R202" s="72"/>
      <c r="S202" s="72"/>
      <c r="T202" s="72"/>
      <c r="U202" s="72"/>
      <c r="V202" s="72"/>
      <c r="W202" s="72"/>
      <c r="X202" s="72"/>
      <c r="Y202" s="72"/>
      <c r="Z202" s="72"/>
    </row>
    <row r="203" spans="2:26" s="98" customFormat="1" ht="15.75" customHeight="1">
      <c r="B203" s="173" t="s">
        <v>43</v>
      </c>
      <c r="C203" s="173"/>
      <c r="D203" s="173"/>
      <c r="E203" s="173"/>
      <c r="F203" s="173"/>
      <c r="G203" s="173"/>
      <c r="H203" s="173"/>
      <c r="I203" s="173"/>
      <c r="J203" s="173"/>
      <c r="K203" s="173"/>
      <c r="L203" s="173"/>
      <c r="M203" s="173"/>
      <c r="N203" s="72"/>
      <c r="O203" s="72"/>
      <c r="P203" s="72"/>
      <c r="Q203" s="72"/>
      <c r="R203" s="72"/>
      <c r="S203" s="72"/>
      <c r="T203" s="72"/>
      <c r="U203" s="72"/>
      <c r="V203" s="72"/>
      <c r="W203" s="72"/>
      <c r="X203" s="72"/>
      <c r="Y203" s="72"/>
      <c r="Z203" s="72"/>
    </row>
    <row r="204" spans="2:26" s="98" customFormat="1" ht="15.75" customHeight="1">
      <c r="B204" s="99"/>
      <c r="C204" s="99"/>
      <c r="D204" s="99"/>
      <c r="E204" s="99"/>
      <c r="F204" s="99"/>
      <c r="G204" s="99"/>
      <c r="H204" s="99"/>
      <c r="I204" s="99"/>
      <c r="J204" s="99"/>
      <c r="K204" s="99"/>
      <c r="L204" s="99"/>
      <c r="M204" s="99"/>
      <c r="N204" s="72"/>
      <c r="O204" s="72"/>
      <c r="P204" s="72"/>
      <c r="Q204" s="72"/>
      <c r="R204" s="72"/>
      <c r="S204" s="72"/>
      <c r="T204" s="72"/>
      <c r="U204" s="72"/>
      <c r="V204" s="72"/>
      <c r="W204" s="72"/>
      <c r="X204" s="72"/>
      <c r="Y204" s="72"/>
      <c r="Z204" s="72"/>
    </row>
    <row r="205" spans="2:13" s="72" customFormat="1" ht="30.75" customHeight="1">
      <c r="B205" s="100" t="s">
        <v>366</v>
      </c>
      <c r="C205" s="100" t="s">
        <v>223</v>
      </c>
      <c r="D205" s="100" t="s">
        <v>61</v>
      </c>
      <c r="E205" s="171" t="s">
        <v>213</v>
      </c>
      <c r="F205" s="171"/>
      <c r="G205" s="171"/>
      <c r="H205" s="171" t="s">
        <v>214</v>
      </c>
      <c r="I205" s="171"/>
      <c r="J205" s="171"/>
      <c r="K205" s="171"/>
      <c r="L205" s="171"/>
      <c r="M205" s="171"/>
    </row>
    <row r="206" spans="2:13" s="72" customFormat="1" ht="15.75" customHeight="1">
      <c r="B206" s="102"/>
      <c r="C206" s="102"/>
      <c r="D206" s="102"/>
      <c r="E206" s="170" t="str">
        <f>+E175</f>
        <v>enero</v>
      </c>
      <c r="F206" s="170"/>
      <c r="G206" s="102" t="s">
        <v>153</v>
      </c>
      <c r="H206" s="170" t="str">
        <f>+E206</f>
        <v>enero</v>
      </c>
      <c r="I206" s="170"/>
      <c r="J206" s="102" t="s">
        <v>153</v>
      </c>
      <c r="K206" s="103"/>
      <c r="L206" s="145" t="s">
        <v>346</v>
      </c>
      <c r="M206" s="104" t="s">
        <v>215</v>
      </c>
    </row>
    <row r="207" spans="2:13" s="72" customFormat="1" ht="15.75">
      <c r="B207" s="105"/>
      <c r="C207" s="105"/>
      <c r="D207" s="105"/>
      <c r="E207" s="106">
        <f aca="true" t="shared" si="19" ref="E207:J207">+E176</f>
        <v>2009</v>
      </c>
      <c r="F207" s="106">
        <f t="shared" si="19"/>
        <v>2010</v>
      </c>
      <c r="G207" s="107" t="str">
        <f t="shared" si="19"/>
        <v>10/09</v>
      </c>
      <c r="H207" s="106">
        <f t="shared" si="19"/>
        <v>2009</v>
      </c>
      <c r="I207" s="106">
        <f t="shared" si="19"/>
        <v>2010</v>
      </c>
      <c r="J207" s="107" t="str">
        <f t="shared" si="19"/>
        <v>10/09</v>
      </c>
      <c r="K207" s="105"/>
      <c r="L207" s="106">
        <v>2010</v>
      </c>
      <c r="M207" s="117" t="str">
        <f>+M176</f>
        <v>ene</v>
      </c>
    </row>
    <row r="208" spans="1:26" s="71" customFormat="1" ht="12.75">
      <c r="A208" s="71">
        <v>1</v>
      </c>
      <c r="B208" s="68" t="s">
        <v>90</v>
      </c>
      <c r="C208" s="177" t="s">
        <v>238</v>
      </c>
      <c r="D208" s="68" t="s">
        <v>63</v>
      </c>
      <c r="E208" s="69">
        <v>3507.32</v>
      </c>
      <c r="F208" s="69">
        <v>7067.802</v>
      </c>
      <c r="G208" s="70">
        <f aca="true" t="shared" si="20" ref="G208:G227">+(F208-E208)/E208</f>
        <v>1.0151574421495613</v>
      </c>
      <c r="H208" s="69">
        <v>14766.984</v>
      </c>
      <c r="I208" s="69">
        <v>26438.383</v>
      </c>
      <c r="J208" s="70">
        <f aca="true" t="shared" si="21" ref="J208:J227">+(I208-H208)/H208</f>
        <v>0.7903712091785297</v>
      </c>
      <c r="K208" s="68">
        <v>1</v>
      </c>
      <c r="L208" s="175">
        <f>+I208/$I$228</f>
        <v>0.20817451313160737</v>
      </c>
      <c r="M208" s="86">
        <v>0.37248784972887317</v>
      </c>
      <c r="N208" s="72"/>
      <c r="O208" s="72"/>
      <c r="P208" s="72"/>
      <c r="Q208" s="72"/>
      <c r="R208" s="72"/>
      <c r="S208" s="72"/>
      <c r="T208" s="72"/>
      <c r="U208" s="72"/>
      <c r="V208" s="72"/>
      <c r="W208" s="72"/>
      <c r="X208" s="72"/>
      <c r="Y208" s="72"/>
      <c r="Z208" s="72"/>
    </row>
    <row r="209" spans="1:26" s="71" customFormat="1" ht="12.75">
      <c r="A209" s="71">
        <v>2</v>
      </c>
      <c r="B209" s="68" t="s">
        <v>64</v>
      </c>
      <c r="C209" s="177" t="s">
        <v>251</v>
      </c>
      <c r="D209" s="68" t="s">
        <v>63</v>
      </c>
      <c r="E209" s="69">
        <v>7526.469</v>
      </c>
      <c r="F209" s="69">
        <v>6646.053</v>
      </c>
      <c r="G209" s="70">
        <f t="shared" si="20"/>
        <v>-0.1169759684122794</v>
      </c>
      <c r="H209" s="69">
        <v>29180.168</v>
      </c>
      <c r="I209" s="69">
        <v>24683.278</v>
      </c>
      <c r="J209" s="70">
        <f t="shared" si="21"/>
        <v>-0.1541077487970598</v>
      </c>
      <c r="K209" s="68">
        <v>2</v>
      </c>
      <c r="L209" s="175">
        <f aca="true" t="shared" si="22" ref="L209:L228">+I209/$I$228</f>
        <v>0.19435490363166744</v>
      </c>
      <c r="M209" s="86">
        <v>0.3589303446530087</v>
      </c>
      <c r="N209" s="72"/>
      <c r="O209" s="72"/>
      <c r="P209" s="72"/>
      <c r="Q209" s="72"/>
      <c r="R209" s="72"/>
      <c r="S209" s="72"/>
      <c r="T209" s="72"/>
      <c r="U209" s="72"/>
      <c r="V209" s="72"/>
      <c r="W209" s="72"/>
      <c r="X209" s="72"/>
      <c r="Y209" s="72"/>
      <c r="Z209" s="72"/>
    </row>
    <row r="210" spans="1:26" s="71" customFormat="1" ht="12.75">
      <c r="A210" s="71">
        <v>3</v>
      </c>
      <c r="B210" s="68" t="s">
        <v>108</v>
      </c>
      <c r="C210" s="92">
        <v>47031100</v>
      </c>
      <c r="D210" s="68" t="s">
        <v>63</v>
      </c>
      <c r="E210" s="69">
        <v>19350.608</v>
      </c>
      <c r="F210" s="69">
        <v>37833.35</v>
      </c>
      <c r="G210" s="70">
        <f t="shared" si="20"/>
        <v>0.9551504531537199</v>
      </c>
      <c r="H210" s="69">
        <v>7682.372</v>
      </c>
      <c r="I210" s="69">
        <v>21345.303</v>
      </c>
      <c r="J210" s="70">
        <f t="shared" si="21"/>
        <v>1.7784781835610148</v>
      </c>
      <c r="K210" s="68">
        <v>3</v>
      </c>
      <c r="L210" s="175">
        <f t="shared" si="22"/>
        <v>0.16807185445765113</v>
      </c>
      <c r="M210" s="86">
        <v>0.992988054725635</v>
      </c>
      <c r="N210" s="72"/>
      <c r="O210" s="72"/>
      <c r="P210" s="72"/>
      <c r="Q210" s="72"/>
      <c r="R210" s="72"/>
      <c r="S210" s="72"/>
      <c r="T210" s="72"/>
      <c r="U210" s="72"/>
      <c r="V210" s="72"/>
      <c r="W210" s="72"/>
      <c r="X210" s="72"/>
      <c r="Y210" s="72"/>
      <c r="Z210" s="72"/>
    </row>
    <row r="211" spans="1:26" s="71" customFormat="1" ht="12.75">
      <c r="A211" s="71">
        <v>4</v>
      </c>
      <c r="B211" s="68" t="s">
        <v>84</v>
      </c>
      <c r="C211" s="92">
        <v>22042110</v>
      </c>
      <c r="D211" s="68" t="s">
        <v>85</v>
      </c>
      <c r="E211" s="69">
        <v>3799.984</v>
      </c>
      <c r="F211" s="69">
        <v>3909.345</v>
      </c>
      <c r="G211" s="70">
        <f t="shared" si="20"/>
        <v>0.028779331702449243</v>
      </c>
      <c r="H211" s="69">
        <v>13048.691</v>
      </c>
      <c r="I211" s="69">
        <v>11809.597</v>
      </c>
      <c r="J211" s="70">
        <f t="shared" si="21"/>
        <v>-0.09495925683273525</v>
      </c>
      <c r="K211" s="68">
        <v>4</v>
      </c>
      <c r="L211" s="175">
        <f t="shared" si="22"/>
        <v>0.09298817956285339</v>
      </c>
      <c r="M211" s="86">
        <v>0.1261039813955149</v>
      </c>
      <c r="N211" s="72"/>
      <c r="O211" s="72"/>
      <c r="P211" s="72"/>
      <c r="Q211" s="72"/>
      <c r="R211" s="72"/>
      <c r="S211" s="72"/>
      <c r="T211" s="72"/>
      <c r="U211" s="72"/>
      <c r="V211" s="72"/>
      <c r="W211" s="72"/>
      <c r="X211" s="72"/>
      <c r="Y211" s="72"/>
      <c r="Z211" s="72"/>
    </row>
    <row r="212" spans="1:26" s="71" customFormat="1" ht="12.75">
      <c r="A212" s="71">
        <v>5</v>
      </c>
      <c r="B212" s="68" t="s">
        <v>78</v>
      </c>
      <c r="C212" s="91">
        <v>20029010</v>
      </c>
      <c r="D212" s="68" t="s">
        <v>63</v>
      </c>
      <c r="E212" s="69">
        <v>1407.195</v>
      </c>
      <c r="F212" s="69">
        <v>7728.922</v>
      </c>
      <c r="G212" s="70">
        <f t="shared" si="20"/>
        <v>4.492431397212185</v>
      </c>
      <c r="H212" s="69">
        <v>1528.28</v>
      </c>
      <c r="I212" s="69">
        <v>8714.28</v>
      </c>
      <c r="J212" s="70">
        <f t="shared" si="21"/>
        <v>4.702017954825033</v>
      </c>
      <c r="K212" s="68">
        <v>5</v>
      </c>
      <c r="L212" s="175">
        <f t="shared" si="22"/>
        <v>0.06861580741501867</v>
      </c>
      <c r="M212" s="86">
        <v>0.7952739938428022</v>
      </c>
      <c r="N212" s="72"/>
      <c r="O212" s="72"/>
      <c r="P212" s="72"/>
      <c r="Q212" s="72"/>
      <c r="R212" s="72"/>
      <c r="S212" s="72"/>
      <c r="T212" s="72"/>
      <c r="U212" s="72"/>
      <c r="V212" s="72"/>
      <c r="W212" s="72"/>
      <c r="X212" s="72"/>
      <c r="Y212" s="72"/>
      <c r="Z212" s="72"/>
    </row>
    <row r="213" spans="1:26" s="71" customFormat="1" ht="12.75">
      <c r="A213" s="71">
        <v>6</v>
      </c>
      <c r="B213" s="68" t="s">
        <v>95</v>
      </c>
      <c r="C213" s="91">
        <v>22042990</v>
      </c>
      <c r="D213" s="68" t="s">
        <v>85</v>
      </c>
      <c r="E213" s="69">
        <v>6885.405</v>
      </c>
      <c r="F213" s="69">
        <v>12587.115</v>
      </c>
      <c r="G213" s="70">
        <f t="shared" si="20"/>
        <v>0.8280863652900592</v>
      </c>
      <c r="H213" s="69">
        <v>5957.612</v>
      </c>
      <c r="I213" s="69">
        <v>7981.387</v>
      </c>
      <c r="J213" s="70">
        <f t="shared" si="21"/>
        <v>0.33969567001006434</v>
      </c>
      <c r="K213" s="68">
        <v>6</v>
      </c>
      <c r="L213" s="175">
        <f t="shared" si="22"/>
        <v>0.0628450443750641</v>
      </c>
      <c r="M213" s="86">
        <v>0.4617409932764145</v>
      </c>
      <c r="N213" s="72"/>
      <c r="O213" s="72"/>
      <c r="P213" s="72"/>
      <c r="Q213" s="72"/>
      <c r="R213" s="72"/>
      <c r="S213" s="72"/>
      <c r="T213" s="72"/>
      <c r="U213" s="72"/>
      <c r="V213" s="72"/>
      <c r="W213" s="72"/>
      <c r="X213" s="72"/>
      <c r="Y213" s="72"/>
      <c r="Z213" s="72"/>
    </row>
    <row r="214" spans="1:26" s="71" customFormat="1" ht="12.75">
      <c r="A214" s="71">
        <v>7</v>
      </c>
      <c r="B214" s="68" t="s">
        <v>110</v>
      </c>
      <c r="C214" s="177" t="s">
        <v>255</v>
      </c>
      <c r="D214" s="68" t="s">
        <v>63</v>
      </c>
      <c r="E214" s="69">
        <v>2045.642</v>
      </c>
      <c r="F214" s="69">
        <v>1168.867</v>
      </c>
      <c r="G214" s="70">
        <f t="shared" si="20"/>
        <v>-0.42860627617149044</v>
      </c>
      <c r="H214" s="69">
        <v>6743.702</v>
      </c>
      <c r="I214" s="69">
        <v>3770.94</v>
      </c>
      <c r="J214" s="70">
        <f t="shared" si="21"/>
        <v>-0.4408204870262654</v>
      </c>
      <c r="K214" s="68">
        <v>7</v>
      </c>
      <c r="L214" s="175">
        <f t="shared" si="22"/>
        <v>0.029692194055457304</v>
      </c>
      <c r="M214" s="86">
        <v>0.41913793592122617</v>
      </c>
      <c r="N214" s="72"/>
      <c r="O214" s="72"/>
      <c r="P214" s="72"/>
      <c r="Q214" s="72"/>
      <c r="R214" s="72"/>
      <c r="S214" s="72"/>
      <c r="T214" s="72"/>
      <c r="U214" s="72"/>
      <c r="V214" s="72"/>
      <c r="W214" s="72"/>
      <c r="X214" s="72"/>
      <c r="Y214" s="72"/>
      <c r="Z214" s="72"/>
    </row>
    <row r="215" spans="1:26" s="71" customFormat="1" ht="12.75">
      <c r="A215" s="71">
        <v>8</v>
      </c>
      <c r="B215" s="68" t="s">
        <v>109</v>
      </c>
      <c r="C215" s="91">
        <v>20079990</v>
      </c>
      <c r="D215" s="68" t="s">
        <v>63</v>
      </c>
      <c r="E215" s="69">
        <v>2933.87</v>
      </c>
      <c r="F215" s="69">
        <v>3961.623</v>
      </c>
      <c r="G215" s="70">
        <f t="shared" si="20"/>
        <v>0.35030625078820815</v>
      </c>
      <c r="H215" s="69">
        <v>2752.092</v>
      </c>
      <c r="I215" s="69">
        <v>2899.339</v>
      </c>
      <c r="J215" s="70">
        <f t="shared" si="21"/>
        <v>0.05350366194153387</v>
      </c>
      <c r="K215" s="68">
        <v>8</v>
      </c>
      <c r="L215" s="175">
        <f t="shared" si="22"/>
        <v>0.02282925112055761</v>
      </c>
      <c r="M215" s="86">
        <v>0.7020437763553442</v>
      </c>
      <c r="N215" s="72"/>
      <c r="O215" s="72"/>
      <c r="P215" s="72"/>
      <c r="Q215" s="72"/>
      <c r="R215" s="72"/>
      <c r="S215" s="72"/>
      <c r="T215" s="72"/>
      <c r="U215" s="72"/>
      <c r="V215" s="72"/>
      <c r="W215" s="72"/>
      <c r="X215" s="72"/>
      <c r="Y215" s="72"/>
      <c r="Z215" s="72"/>
    </row>
    <row r="216" spans="1:26" s="71" customFormat="1" ht="12.75">
      <c r="A216" s="71">
        <v>9</v>
      </c>
      <c r="B216" s="68" t="s">
        <v>113</v>
      </c>
      <c r="C216" s="177" t="s">
        <v>264</v>
      </c>
      <c r="D216" s="68" t="s">
        <v>63</v>
      </c>
      <c r="E216" s="69">
        <v>309.074</v>
      </c>
      <c r="F216" s="69">
        <v>318.51</v>
      </c>
      <c r="G216" s="70">
        <f t="shared" si="20"/>
        <v>0.030529905459533893</v>
      </c>
      <c r="H216" s="69">
        <v>1805.788</v>
      </c>
      <c r="I216" s="69">
        <v>1724.903</v>
      </c>
      <c r="J216" s="70">
        <f t="shared" si="21"/>
        <v>-0.044792079690417694</v>
      </c>
      <c r="K216" s="68">
        <v>9</v>
      </c>
      <c r="L216" s="175">
        <f t="shared" si="22"/>
        <v>0.013581800453690717</v>
      </c>
      <c r="M216" s="86">
        <v>0.7129583856887771</v>
      </c>
      <c r="N216" s="72"/>
      <c r="O216" s="72"/>
      <c r="P216" s="72"/>
      <c r="Q216" s="72"/>
      <c r="R216" s="72"/>
      <c r="S216" s="72"/>
      <c r="T216" s="72"/>
      <c r="U216" s="72"/>
      <c r="V216" s="72"/>
      <c r="W216" s="72"/>
      <c r="X216" s="72"/>
      <c r="Y216" s="72"/>
      <c r="Z216" s="72"/>
    </row>
    <row r="217" spans="1:13" s="72" customFormat="1" ht="12.75">
      <c r="A217" s="71">
        <v>10</v>
      </c>
      <c r="B217" s="68" t="s">
        <v>114</v>
      </c>
      <c r="C217" s="177" t="s">
        <v>265</v>
      </c>
      <c r="D217" s="68" t="s">
        <v>63</v>
      </c>
      <c r="E217" s="69">
        <v>1523.175</v>
      </c>
      <c r="F217" s="69">
        <v>1272.987</v>
      </c>
      <c r="G217" s="70">
        <f t="shared" si="20"/>
        <v>-0.1642542715052439</v>
      </c>
      <c r="H217" s="69">
        <v>2121.238</v>
      </c>
      <c r="I217" s="69">
        <v>1596.869</v>
      </c>
      <c r="J217" s="70">
        <f t="shared" si="21"/>
        <v>-0.24719951273737314</v>
      </c>
      <c r="K217" s="68">
        <v>10</v>
      </c>
      <c r="L217" s="175">
        <f t="shared" si="22"/>
        <v>0.012573667103996364</v>
      </c>
      <c r="M217" s="86">
        <v>0.4130633396776651</v>
      </c>
    </row>
    <row r="218" spans="1:13" s="72" customFormat="1" ht="12.75">
      <c r="A218" s="71">
        <v>11</v>
      </c>
      <c r="B218" s="68" t="s">
        <v>83</v>
      </c>
      <c r="C218" s="177" t="s">
        <v>252</v>
      </c>
      <c r="D218" s="68" t="s">
        <v>63</v>
      </c>
      <c r="E218" s="69">
        <v>1820.212</v>
      </c>
      <c r="F218" s="69">
        <v>1663.971</v>
      </c>
      <c r="G218" s="70">
        <f t="shared" si="20"/>
        <v>-0.08583670473549235</v>
      </c>
      <c r="H218" s="69">
        <v>1777.915</v>
      </c>
      <c r="I218" s="69">
        <v>1564.036</v>
      </c>
      <c r="J218" s="70">
        <f t="shared" si="21"/>
        <v>-0.12029765202498427</v>
      </c>
      <c r="K218" s="68">
        <v>11</v>
      </c>
      <c r="L218" s="175">
        <f t="shared" si="22"/>
        <v>0.012315141694569848</v>
      </c>
      <c r="M218" s="86">
        <v>0.14439516390735768</v>
      </c>
    </row>
    <row r="219" spans="1:13" s="72" customFormat="1" ht="12.75">
      <c r="A219" s="71">
        <v>12</v>
      </c>
      <c r="B219" s="68" t="s">
        <v>111</v>
      </c>
      <c r="C219" s="92">
        <v>20079910</v>
      </c>
      <c r="D219" s="68" t="s">
        <v>63</v>
      </c>
      <c r="E219" s="69">
        <v>2822</v>
      </c>
      <c r="F219" s="69">
        <v>1290.302</v>
      </c>
      <c r="G219" s="70">
        <f t="shared" si="20"/>
        <v>-0.5427703756201276</v>
      </c>
      <c r="H219" s="69">
        <v>4064.741</v>
      </c>
      <c r="I219" s="69">
        <v>1198.404</v>
      </c>
      <c r="J219" s="70">
        <f t="shared" si="21"/>
        <v>-0.705170882966467</v>
      </c>
      <c r="K219" s="68">
        <v>12</v>
      </c>
      <c r="L219" s="175">
        <f t="shared" si="22"/>
        <v>0.009436173507092728</v>
      </c>
      <c r="M219" s="86">
        <v>0.47272119088736697</v>
      </c>
    </row>
    <row r="220" spans="1:25" s="72" customFormat="1" ht="12.75">
      <c r="A220" s="71">
        <v>13</v>
      </c>
      <c r="B220" s="68" t="s">
        <v>73</v>
      </c>
      <c r="C220" s="177" t="s">
        <v>254</v>
      </c>
      <c r="D220" s="68" t="s">
        <v>63</v>
      </c>
      <c r="E220" s="69">
        <v>39.193</v>
      </c>
      <c r="F220" s="69">
        <v>289.732</v>
      </c>
      <c r="G220" s="70">
        <f t="shared" si="20"/>
        <v>6.392442528002451</v>
      </c>
      <c r="H220" s="69">
        <v>78.236</v>
      </c>
      <c r="I220" s="69">
        <v>1196.024</v>
      </c>
      <c r="J220" s="70">
        <f t="shared" si="21"/>
        <v>14.28738688071987</v>
      </c>
      <c r="K220" s="68">
        <v>13</v>
      </c>
      <c r="L220" s="175">
        <f t="shared" si="22"/>
        <v>0.009417433505434789</v>
      </c>
      <c r="M220" s="86">
        <v>0.04571998956718297</v>
      </c>
      <c r="N220" s="142"/>
      <c r="O220" s="142"/>
      <c r="P220" s="142"/>
      <c r="Q220" s="142"/>
      <c r="R220" s="143"/>
      <c r="S220" s="143"/>
      <c r="T220" s="143"/>
      <c r="U220" s="143"/>
      <c r="V220" s="144"/>
      <c r="W220" s="144"/>
      <c r="X220" s="144"/>
      <c r="Y220" s="144"/>
    </row>
    <row r="221" spans="1:25" s="72" customFormat="1" ht="12.75">
      <c r="A221" s="71">
        <v>14</v>
      </c>
      <c r="B221" s="68" t="s">
        <v>92</v>
      </c>
      <c r="C221" s="177" t="s">
        <v>259</v>
      </c>
      <c r="D221" s="68" t="s">
        <v>63</v>
      </c>
      <c r="E221" s="69">
        <v>203.483</v>
      </c>
      <c r="F221" s="69">
        <v>128.597</v>
      </c>
      <c r="G221" s="70">
        <f t="shared" si="20"/>
        <v>-0.3680209157521758</v>
      </c>
      <c r="H221" s="69">
        <v>1273.245</v>
      </c>
      <c r="I221" s="69">
        <v>1036.001</v>
      </c>
      <c r="J221" s="70">
        <f t="shared" si="21"/>
        <v>-0.18633020353506194</v>
      </c>
      <c r="K221" s="68">
        <v>14</v>
      </c>
      <c r="L221" s="175">
        <f t="shared" si="22"/>
        <v>0.00815742036034724</v>
      </c>
      <c r="M221" s="86">
        <v>0.7586371784582399</v>
      </c>
      <c r="N221" s="142"/>
      <c r="O221" s="142"/>
      <c r="P221" s="142"/>
      <c r="Q221" s="142"/>
      <c r="R221" s="143"/>
      <c r="S221" s="143"/>
      <c r="T221" s="143"/>
      <c r="U221" s="143"/>
      <c r="V221" s="144"/>
      <c r="W221" s="144"/>
      <c r="X221" s="144"/>
      <c r="Y221" s="144"/>
    </row>
    <row r="222" spans="1:25" s="72" customFormat="1" ht="12.75">
      <c r="A222" s="71">
        <v>15</v>
      </c>
      <c r="B222" s="68" t="s">
        <v>96</v>
      </c>
      <c r="C222" s="91">
        <v>20096000</v>
      </c>
      <c r="D222" s="68" t="s">
        <v>63</v>
      </c>
      <c r="E222" s="69">
        <v>364.17</v>
      </c>
      <c r="F222" s="69">
        <v>528.176</v>
      </c>
      <c r="G222" s="70">
        <f t="shared" si="20"/>
        <v>0.45035560315237394</v>
      </c>
      <c r="H222" s="69">
        <v>708.989</v>
      </c>
      <c r="I222" s="69">
        <v>898.262</v>
      </c>
      <c r="J222" s="70">
        <f t="shared" si="21"/>
        <v>0.2669618287448746</v>
      </c>
      <c r="K222" s="68">
        <v>15</v>
      </c>
      <c r="L222" s="175">
        <f t="shared" si="22"/>
        <v>0.007072870323219989</v>
      </c>
      <c r="M222" s="86">
        <v>0.1648012980646449</v>
      </c>
      <c r="N222" s="142"/>
      <c r="O222" s="142"/>
      <c r="P222" s="142"/>
      <c r="Q222" s="142"/>
      <c r="R222" s="143"/>
      <c r="S222" s="143"/>
      <c r="T222" s="143"/>
      <c r="U222" s="143"/>
      <c r="V222" s="144"/>
      <c r="W222" s="144"/>
      <c r="X222" s="144"/>
      <c r="Y222" s="144"/>
    </row>
    <row r="223" spans="1:25" s="72" customFormat="1" ht="12.75">
      <c r="A223" s="71">
        <v>16</v>
      </c>
      <c r="B223" s="68" t="s">
        <v>112</v>
      </c>
      <c r="C223" s="177" t="s">
        <v>257</v>
      </c>
      <c r="D223" s="68" t="s">
        <v>63</v>
      </c>
      <c r="E223" s="69">
        <v>550.18</v>
      </c>
      <c r="F223" s="69">
        <v>898.854</v>
      </c>
      <c r="G223" s="70">
        <f t="shared" si="20"/>
        <v>0.6337453197135485</v>
      </c>
      <c r="H223" s="69">
        <v>549.012</v>
      </c>
      <c r="I223" s="69">
        <v>892.538</v>
      </c>
      <c r="J223" s="70">
        <f t="shared" si="21"/>
        <v>0.6257167420748546</v>
      </c>
      <c r="K223" s="68">
        <v>16</v>
      </c>
      <c r="L223" s="175">
        <f t="shared" si="22"/>
        <v>0.007027799831837619</v>
      </c>
      <c r="M223" s="86">
        <v>0.5999505271945828</v>
      </c>
      <c r="N223" s="142"/>
      <c r="O223" s="142"/>
      <c r="P223" s="142"/>
      <c r="Q223" s="142"/>
      <c r="R223" s="143"/>
      <c r="S223" s="143"/>
      <c r="T223" s="143"/>
      <c r="U223" s="143"/>
      <c r="V223" s="144"/>
      <c r="W223" s="144"/>
      <c r="X223" s="144"/>
      <c r="Y223" s="144"/>
    </row>
    <row r="224" spans="1:25" s="72" customFormat="1" ht="12.75">
      <c r="A224" s="71">
        <v>17</v>
      </c>
      <c r="B224" s="68" t="s">
        <v>349</v>
      </c>
      <c r="C224" s="177" t="s">
        <v>371</v>
      </c>
      <c r="D224" s="68" t="s">
        <v>63</v>
      </c>
      <c r="E224" s="69">
        <v>185.055</v>
      </c>
      <c r="F224" s="69">
        <v>376.445</v>
      </c>
      <c r="G224" s="70">
        <f t="shared" si="20"/>
        <v>1.0342330658452892</v>
      </c>
      <c r="H224" s="69">
        <v>432.627</v>
      </c>
      <c r="I224" s="69">
        <v>813.86</v>
      </c>
      <c r="J224" s="70">
        <f t="shared" si="21"/>
        <v>0.8812048254038698</v>
      </c>
      <c r="K224" s="68">
        <v>17</v>
      </c>
      <c r="L224" s="175">
        <f t="shared" si="22"/>
        <v>0.006408293171987484</v>
      </c>
      <c r="M224" s="86">
        <v>0.3017001541011403</v>
      </c>
      <c r="N224" s="142"/>
      <c r="O224" s="142"/>
      <c r="P224" s="142"/>
      <c r="Q224" s="142"/>
      <c r="R224" s="143"/>
      <c r="S224" s="143"/>
      <c r="T224" s="143"/>
      <c r="U224" s="143"/>
      <c r="V224" s="144"/>
      <c r="W224" s="144"/>
      <c r="X224" s="144"/>
      <c r="Y224" s="144"/>
    </row>
    <row r="225" spans="1:25" s="72" customFormat="1" ht="12.75">
      <c r="A225" s="71">
        <v>18</v>
      </c>
      <c r="B225" s="68" t="s">
        <v>80</v>
      </c>
      <c r="C225" s="91">
        <v>20086010</v>
      </c>
      <c r="D225" s="68" t="s">
        <v>63</v>
      </c>
      <c r="E225" s="69">
        <v>184.261</v>
      </c>
      <c r="F225" s="69">
        <v>366.248</v>
      </c>
      <c r="G225" s="70">
        <f t="shared" si="20"/>
        <v>0.9876588100574728</v>
      </c>
      <c r="H225" s="69">
        <v>437.553</v>
      </c>
      <c r="I225" s="69">
        <v>804.878</v>
      </c>
      <c r="J225" s="70">
        <f t="shared" si="21"/>
        <v>0.8394983007772774</v>
      </c>
      <c r="K225" s="68">
        <v>18</v>
      </c>
      <c r="L225" s="175">
        <f t="shared" si="22"/>
        <v>0.0063375693506044556</v>
      </c>
      <c r="M225" s="86">
        <v>0.9116783881348312</v>
      </c>
      <c r="N225" s="142"/>
      <c r="O225" s="142"/>
      <c r="P225" s="142"/>
      <c r="Q225" s="142"/>
      <c r="R225" s="143"/>
      <c r="S225" s="143"/>
      <c r="T225" s="143"/>
      <c r="U225" s="143"/>
      <c r="V225" s="144"/>
      <c r="W225" s="144"/>
      <c r="X225" s="144"/>
      <c r="Y225" s="144"/>
    </row>
    <row r="226" spans="1:26" s="73" customFormat="1" ht="12.75">
      <c r="A226" s="71">
        <v>19</v>
      </c>
      <c r="B226" s="68" t="s">
        <v>350</v>
      </c>
      <c r="C226" s="177" t="s">
        <v>370</v>
      </c>
      <c r="D226" s="68" t="s">
        <v>63</v>
      </c>
      <c r="E226" s="69">
        <v>129.943</v>
      </c>
      <c r="F226" s="69">
        <v>74.839</v>
      </c>
      <c r="G226" s="70">
        <f t="shared" si="20"/>
        <v>-0.424062858330191</v>
      </c>
      <c r="H226" s="69">
        <v>568.912</v>
      </c>
      <c r="I226" s="69">
        <v>532.273</v>
      </c>
      <c r="J226" s="70">
        <f t="shared" si="21"/>
        <v>-0.06440187586129315</v>
      </c>
      <c r="K226" s="68">
        <v>19</v>
      </c>
      <c r="L226" s="175">
        <f t="shared" si="22"/>
        <v>0.004191091135494181</v>
      </c>
      <c r="M226" s="86">
        <v>0.5948134729906567</v>
      </c>
      <c r="N226" s="142"/>
      <c r="O226" s="142"/>
      <c r="P226" s="142"/>
      <c r="Q226" s="142"/>
      <c r="R226" s="143"/>
      <c r="S226" s="143"/>
      <c r="T226" s="143"/>
      <c r="U226" s="143"/>
      <c r="V226" s="144"/>
      <c r="W226" s="144"/>
      <c r="X226" s="144"/>
      <c r="Y226" s="144"/>
      <c r="Z226" s="72"/>
    </row>
    <row r="227" spans="1:26" ht="12.75">
      <c r="A227" s="71">
        <v>20</v>
      </c>
      <c r="B227" s="68" t="s">
        <v>225</v>
      </c>
      <c r="C227" s="177" t="s">
        <v>256</v>
      </c>
      <c r="D227" s="68" t="s">
        <v>63</v>
      </c>
      <c r="E227" s="69">
        <v>225.292</v>
      </c>
      <c r="F227" s="69">
        <v>336.014</v>
      </c>
      <c r="G227" s="70">
        <f t="shared" si="20"/>
        <v>0.49145997194751706</v>
      </c>
      <c r="H227" s="69">
        <v>346.81</v>
      </c>
      <c r="I227" s="69">
        <v>507.356</v>
      </c>
      <c r="J227" s="70">
        <f t="shared" si="21"/>
        <v>0.46292206107090333</v>
      </c>
      <c r="K227" s="68">
        <v>20</v>
      </c>
      <c r="L227" s="175">
        <f t="shared" si="22"/>
        <v>0.003994895916456001</v>
      </c>
      <c r="M227" s="86">
        <v>0.1779811802080673</v>
      </c>
      <c r="N227" s="142"/>
      <c r="O227" s="142"/>
      <c r="P227" s="142"/>
      <c r="Q227" s="142"/>
      <c r="R227" s="143"/>
      <c r="S227" s="143"/>
      <c r="T227" s="143"/>
      <c r="U227" s="143"/>
      <c r="V227" s="144"/>
      <c r="W227" s="144"/>
      <c r="X227" s="144"/>
      <c r="Y227" s="144"/>
      <c r="Z227" s="72"/>
    </row>
    <row r="228" spans="2:26" s="73" customFormat="1" ht="12.75">
      <c r="B228" s="84" t="s">
        <v>192</v>
      </c>
      <c r="C228" s="84"/>
      <c r="D228" s="84"/>
      <c r="E228" s="113"/>
      <c r="F228" s="85"/>
      <c r="G228" s="85"/>
      <c r="H228" s="85">
        <f>+'Exportacion_regional '!C15</f>
        <v>102750.572</v>
      </c>
      <c r="I228" s="85">
        <f>+'Exportacion_regional '!D15</f>
        <v>127001.056</v>
      </c>
      <c r="J228" s="114">
        <f>+(I228-H228)/H228</f>
        <v>0.2360131289585424</v>
      </c>
      <c r="K228" s="85"/>
      <c r="L228" s="114">
        <f t="shared" si="22"/>
        <v>1</v>
      </c>
      <c r="M228" s="115"/>
      <c r="N228" s="142"/>
      <c r="O228" s="142"/>
      <c r="P228" s="142"/>
      <c r="Q228" s="142"/>
      <c r="R228" s="143"/>
      <c r="S228" s="143"/>
      <c r="T228" s="143"/>
      <c r="U228" s="143"/>
      <c r="V228" s="144"/>
      <c r="W228" s="144"/>
      <c r="X228" s="144"/>
      <c r="Y228" s="144"/>
      <c r="Z228" s="72"/>
    </row>
    <row r="229" spans="5:25" s="72" customFormat="1" ht="12.75">
      <c r="E229" s="116"/>
      <c r="F229" s="111"/>
      <c r="G229" s="111"/>
      <c r="H229" s="111"/>
      <c r="I229" s="116"/>
      <c r="J229" s="111"/>
      <c r="K229" s="111"/>
      <c r="L229" s="111"/>
      <c r="M229" s="112"/>
      <c r="N229" s="142"/>
      <c r="O229" s="142"/>
      <c r="P229" s="142"/>
      <c r="Q229" s="142"/>
      <c r="R229" s="143"/>
      <c r="S229" s="143"/>
      <c r="T229" s="143"/>
      <c r="U229" s="143"/>
      <c r="V229" s="144"/>
      <c r="W229" s="144"/>
      <c r="X229" s="144"/>
      <c r="Y229" s="144"/>
    </row>
    <row r="230" spans="2:25" s="72" customFormat="1" ht="21" customHeight="1">
      <c r="B230" s="169" t="s">
        <v>310</v>
      </c>
      <c r="C230" s="169"/>
      <c r="D230" s="169"/>
      <c r="E230" s="169"/>
      <c r="F230" s="169"/>
      <c r="G230" s="169"/>
      <c r="H230" s="169"/>
      <c r="I230" s="169"/>
      <c r="J230" s="169"/>
      <c r="K230" s="169"/>
      <c r="L230" s="169"/>
      <c r="M230" s="169"/>
      <c r="N230" s="142"/>
      <c r="O230" s="142"/>
      <c r="P230" s="142"/>
      <c r="Q230" s="142"/>
      <c r="R230" s="143"/>
      <c r="S230" s="143"/>
      <c r="T230" s="143"/>
      <c r="U230" s="143"/>
      <c r="V230" s="144"/>
      <c r="W230" s="144"/>
      <c r="X230" s="144"/>
      <c r="Y230" s="144"/>
    </row>
    <row r="231" spans="13:26" ht="12.75">
      <c r="M231" s="112"/>
      <c r="N231" s="142"/>
      <c r="O231" s="142"/>
      <c r="P231" s="142"/>
      <c r="Q231" s="142"/>
      <c r="R231" s="143"/>
      <c r="S231" s="143"/>
      <c r="T231" s="143"/>
      <c r="U231" s="143"/>
      <c r="V231" s="144"/>
      <c r="W231" s="144"/>
      <c r="X231" s="144"/>
      <c r="Y231" s="144"/>
      <c r="Z231" s="72"/>
    </row>
    <row r="232" spans="2:26" s="97" customFormat="1" ht="15.75" customHeight="1">
      <c r="B232" s="172" t="s">
        <v>180</v>
      </c>
      <c r="C232" s="172"/>
      <c r="D232" s="172"/>
      <c r="E232" s="172"/>
      <c r="F232" s="172"/>
      <c r="G232" s="172"/>
      <c r="H232" s="172"/>
      <c r="I232" s="172"/>
      <c r="J232" s="172"/>
      <c r="K232" s="172"/>
      <c r="L232" s="172"/>
      <c r="M232" s="172"/>
      <c r="N232" s="142"/>
      <c r="O232" s="142"/>
      <c r="P232" s="142"/>
      <c r="Q232" s="142"/>
      <c r="R232" s="143"/>
      <c r="S232" s="143"/>
      <c r="T232" s="143"/>
      <c r="U232" s="143"/>
      <c r="V232" s="144"/>
      <c r="W232" s="144"/>
      <c r="X232" s="144"/>
      <c r="Y232" s="144"/>
      <c r="Z232" s="72"/>
    </row>
    <row r="233" spans="2:26" s="97" customFormat="1" ht="15.75" customHeight="1">
      <c r="B233" s="173" t="s">
        <v>54</v>
      </c>
      <c r="C233" s="173"/>
      <c r="D233" s="173"/>
      <c r="E233" s="173"/>
      <c r="F233" s="173"/>
      <c r="G233" s="173"/>
      <c r="H233" s="173"/>
      <c r="I233" s="173"/>
      <c r="J233" s="173"/>
      <c r="K233" s="173"/>
      <c r="L233" s="173"/>
      <c r="M233" s="173"/>
      <c r="N233" s="142"/>
      <c r="O233" s="142"/>
      <c r="P233" s="142"/>
      <c r="Q233" s="142"/>
      <c r="R233" s="143"/>
      <c r="S233" s="143"/>
      <c r="T233" s="143"/>
      <c r="U233" s="143"/>
      <c r="V233" s="144"/>
      <c r="W233" s="144"/>
      <c r="X233" s="144"/>
      <c r="Y233" s="144"/>
      <c r="Z233" s="72"/>
    </row>
    <row r="234" spans="2:26" s="98" customFormat="1" ht="15.75" customHeight="1">
      <c r="B234" s="173" t="s">
        <v>44</v>
      </c>
      <c r="C234" s="173"/>
      <c r="D234" s="173"/>
      <c r="E234" s="173"/>
      <c r="F234" s="173"/>
      <c r="G234" s="173"/>
      <c r="H234" s="173"/>
      <c r="I234" s="173"/>
      <c r="J234" s="173"/>
      <c r="K234" s="173"/>
      <c r="L234" s="173"/>
      <c r="M234" s="173"/>
      <c r="N234" s="142"/>
      <c r="O234" s="142"/>
      <c r="P234" s="142"/>
      <c r="Q234" s="142"/>
      <c r="R234" s="143"/>
      <c r="S234" s="143"/>
      <c r="T234" s="143"/>
      <c r="U234" s="143"/>
      <c r="V234" s="144"/>
      <c r="W234" s="144"/>
      <c r="X234" s="144"/>
      <c r="Y234" s="144"/>
      <c r="Z234" s="72"/>
    </row>
    <row r="235" spans="2:26" s="98" customFormat="1" ht="15.75" customHeight="1">
      <c r="B235" s="99"/>
      <c r="C235" s="99"/>
      <c r="D235" s="99"/>
      <c r="E235" s="99"/>
      <c r="F235" s="99"/>
      <c r="G235" s="99"/>
      <c r="H235" s="99"/>
      <c r="I235" s="99"/>
      <c r="J235" s="99"/>
      <c r="K235" s="99"/>
      <c r="L235" s="99"/>
      <c r="M235" s="99"/>
      <c r="N235" s="142"/>
      <c r="O235" s="142"/>
      <c r="P235" s="142"/>
      <c r="Q235" s="142"/>
      <c r="R235" s="143"/>
      <c r="S235" s="143"/>
      <c r="T235" s="143"/>
      <c r="U235" s="143"/>
      <c r="V235" s="144"/>
      <c r="W235" s="144"/>
      <c r="X235" s="144"/>
      <c r="Y235" s="144"/>
      <c r="Z235" s="72"/>
    </row>
    <row r="236" spans="2:25" s="72" customFormat="1" ht="30.75" customHeight="1">
      <c r="B236" s="100" t="s">
        <v>366</v>
      </c>
      <c r="C236" s="100" t="s">
        <v>223</v>
      </c>
      <c r="D236" s="100" t="s">
        <v>61</v>
      </c>
      <c r="E236" s="171" t="s">
        <v>213</v>
      </c>
      <c r="F236" s="171"/>
      <c r="G236" s="171"/>
      <c r="H236" s="171" t="s">
        <v>214</v>
      </c>
      <c r="I236" s="171"/>
      <c r="J236" s="171"/>
      <c r="K236" s="171"/>
      <c r="L236" s="171"/>
      <c r="M236" s="171"/>
      <c r="N236" s="142"/>
      <c r="O236" s="142"/>
      <c r="P236" s="142"/>
      <c r="Q236" s="142"/>
      <c r="R236" s="143"/>
      <c r="S236" s="143"/>
      <c r="T236" s="143"/>
      <c r="U236" s="143"/>
      <c r="V236" s="144"/>
      <c r="W236" s="144"/>
      <c r="X236" s="144"/>
      <c r="Y236" s="144"/>
    </row>
    <row r="237" spans="2:25" s="72" customFormat="1" ht="15.75" customHeight="1">
      <c r="B237" s="102"/>
      <c r="C237" s="102"/>
      <c r="D237" s="102"/>
      <c r="E237" s="170" t="str">
        <f>+E206</f>
        <v>enero</v>
      </c>
      <c r="F237" s="170"/>
      <c r="G237" s="102" t="s">
        <v>153</v>
      </c>
      <c r="H237" s="170" t="str">
        <f>+E237</f>
        <v>enero</v>
      </c>
      <c r="I237" s="170"/>
      <c r="J237" s="102" t="s">
        <v>153</v>
      </c>
      <c r="K237" s="103"/>
      <c r="L237" s="145" t="s">
        <v>346</v>
      </c>
      <c r="M237" s="104" t="s">
        <v>215</v>
      </c>
      <c r="N237" s="142"/>
      <c r="O237" s="142"/>
      <c r="P237" s="142"/>
      <c r="Q237" s="142"/>
      <c r="R237" s="143"/>
      <c r="S237" s="143"/>
      <c r="T237" s="143"/>
      <c r="U237" s="143"/>
      <c r="V237" s="144"/>
      <c r="W237" s="144"/>
      <c r="X237" s="144"/>
      <c r="Y237" s="144"/>
    </row>
    <row r="238" spans="2:25" s="72" customFormat="1" ht="15.75">
      <c r="B238" s="105"/>
      <c r="C238" s="105"/>
      <c r="D238" s="105"/>
      <c r="E238" s="106">
        <f aca="true" t="shared" si="23" ref="E238:J238">+E207</f>
        <v>2009</v>
      </c>
      <c r="F238" s="106">
        <f t="shared" si="23"/>
        <v>2010</v>
      </c>
      <c r="G238" s="107" t="str">
        <f t="shared" si="23"/>
        <v>10/09</v>
      </c>
      <c r="H238" s="106">
        <f t="shared" si="23"/>
        <v>2009</v>
      </c>
      <c r="I238" s="106">
        <f t="shared" si="23"/>
        <v>2010</v>
      </c>
      <c r="J238" s="107" t="str">
        <f t="shared" si="23"/>
        <v>10/09</v>
      </c>
      <c r="K238" s="105"/>
      <c r="L238" s="106">
        <v>2010</v>
      </c>
      <c r="M238" s="117" t="str">
        <f>+M207</f>
        <v>ene</v>
      </c>
      <c r="N238" s="142"/>
      <c r="O238" s="142"/>
      <c r="P238" s="142"/>
      <c r="Q238" s="142"/>
      <c r="R238" s="143"/>
      <c r="S238" s="143"/>
      <c r="T238" s="143"/>
      <c r="U238" s="143"/>
      <c r="V238" s="144"/>
      <c r="W238" s="144"/>
      <c r="X238" s="144"/>
      <c r="Y238" s="144"/>
    </row>
    <row r="239" spans="1:26" s="71" customFormat="1" ht="12.75">
      <c r="A239" s="71">
        <v>1</v>
      </c>
      <c r="B239" s="68" t="s">
        <v>125</v>
      </c>
      <c r="C239" s="68">
        <v>47032900</v>
      </c>
      <c r="D239" s="68" t="s">
        <v>63</v>
      </c>
      <c r="E239" s="118">
        <v>191122.234</v>
      </c>
      <c r="F239" s="118">
        <v>177705.69</v>
      </c>
      <c r="G239" s="70">
        <f aca="true" t="shared" si="24" ref="G239:G258">+(F239-E239)/E239</f>
        <v>-0.07019876086211924</v>
      </c>
      <c r="H239" s="69">
        <v>79430.001</v>
      </c>
      <c r="I239" s="69">
        <v>104712.754</v>
      </c>
      <c r="J239" s="70">
        <f aca="true" t="shared" si="25" ref="J239:J258">+(I239-H239)/H239</f>
        <v>0.31830231249776764</v>
      </c>
      <c r="K239" s="68">
        <v>1</v>
      </c>
      <c r="L239" s="175">
        <f>+I239/$I$259</f>
        <v>0.30391959797478135</v>
      </c>
      <c r="M239" s="86">
        <v>0.9988240779770826</v>
      </c>
      <c r="N239" s="72"/>
      <c r="O239" s="72"/>
      <c r="P239" s="72"/>
      <c r="Q239" s="72"/>
      <c r="R239" s="111"/>
      <c r="S239" s="111"/>
      <c r="T239" s="111"/>
      <c r="U239" s="111"/>
      <c r="V239" s="72"/>
      <c r="W239" s="72"/>
      <c r="X239" s="72"/>
      <c r="Y239" s="72"/>
      <c r="Z239" s="72"/>
    </row>
    <row r="240" spans="1:26" s="71" customFormat="1" ht="12.75">
      <c r="A240" s="71">
        <v>2</v>
      </c>
      <c r="B240" s="68" t="s">
        <v>123</v>
      </c>
      <c r="C240" s="68">
        <v>47032100</v>
      </c>
      <c r="D240" s="68" t="s">
        <v>63</v>
      </c>
      <c r="E240" s="118">
        <v>132165.658</v>
      </c>
      <c r="F240" s="118">
        <v>137387.466</v>
      </c>
      <c r="G240" s="70">
        <f t="shared" si="24"/>
        <v>0.039509567606435175</v>
      </c>
      <c r="H240" s="69">
        <v>61837.523</v>
      </c>
      <c r="I240" s="69">
        <v>83006.627</v>
      </c>
      <c r="J240" s="70">
        <f t="shared" si="25"/>
        <v>0.3423342814038653</v>
      </c>
      <c r="K240" s="68">
        <v>2</v>
      </c>
      <c r="L240" s="175">
        <f aca="true" t="shared" si="26" ref="L240:L259">+I240/$I$259</f>
        <v>0.24091946533163122</v>
      </c>
      <c r="M240" s="86">
        <v>0.8292717695957034</v>
      </c>
      <c r="N240" s="72"/>
      <c r="O240" s="72"/>
      <c r="P240" s="72"/>
      <c r="Q240" s="72"/>
      <c r="R240" s="111"/>
      <c r="S240" s="111"/>
      <c r="T240" s="111"/>
      <c r="U240" s="111"/>
      <c r="V240" s="72"/>
      <c r="W240" s="72"/>
      <c r="X240" s="72"/>
      <c r="Y240" s="72"/>
      <c r="Z240" s="72"/>
    </row>
    <row r="241" spans="1:26" s="71" customFormat="1" ht="12.75">
      <c r="A241" s="71">
        <v>3</v>
      </c>
      <c r="B241" s="68" t="s">
        <v>116</v>
      </c>
      <c r="C241" s="68">
        <v>44071012</v>
      </c>
      <c r="D241" s="68" t="s">
        <v>87</v>
      </c>
      <c r="E241" s="118">
        <v>148.327</v>
      </c>
      <c r="F241" s="118">
        <v>148.73</v>
      </c>
      <c r="G241" s="70">
        <f t="shared" si="24"/>
        <v>0.0027169699380422416</v>
      </c>
      <c r="H241" s="69">
        <v>25528.173</v>
      </c>
      <c r="I241" s="69">
        <v>25509.424</v>
      </c>
      <c r="J241" s="70">
        <f t="shared" si="25"/>
        <v>-0.0007344434715324045</v>
      </c>
      <c r="K241" s="68">
        <v>3</v>
      </c>
      <c r="L241" s="175">
        <f t="shared" si="26"/>
        <v>0.07403886910135359</v>
      </c>
      <c r="M241" s="86">
        <v>0.9856357063039105</v>
      </c>
      <c r="N241" s="72"/>
      <c r="O241" s="72"/>
      <c r="P241" s="72"/>
      <c r="Q241" s="72"/>
      <c r="R241" s="111"/>
      <c r="S241" s="111"/>
      <c r="T241" s="111"/>
      <c r="U241" s="111"/>
      <c r="V241" s="72"/>
      <c r="W241" s="72"/>
      <c r="X241" s="72"/>
      <c r="Y241" s="72"/>
      <c r="Z241" s="72"/>
    </row>
    <row r="242" spans="1:26" s="71" customFormat="1" ht="12.75">
      <c r="A242" s="71">
        <v>4</v>
      </c>
      <c r="B242" s="68" t="s">
        <v>79</v>
      </c>
      <c r="C242" s="68">
        <v>44123910</v>
      </c>
      <c r="D242" s="68" t="s">
        <v>87</v>
      </c>
      <c r="E242" s="118">
        <v>62.939</v>
      </c>
      <c r="F242" s="118">
        <v>109.239</v>
      </c>
      <c r="G242" s="70">
        <f t="shared" si="24"/>
        <v>0.7356329144091899</v>
      </c>
      <c r="H242" s="69">
        <v>24174.246</v>
      </c>
      <c r="I242" s="69">
        <v>21019.251</v>
      </c>
      <c r="J242" s="70">
        <f t="shared" si="25"/>
        <v>-0.13051058552146771</v>
      </c>
      <c r="K242" s="68">
        <v>4</v>
      </c>
      <c r="L242" s="175">
        <f t="shared" si="26"/>
        <v>0.06100653520822326</v>
      </c>
      <c r="M242" s="86">
        <v>0.9132810085484323</v>
      </c>
      <c r="N242" s="72"/>
      <c r="O242" s="72"/>
      <c r="P242" s="72"/>
      <c r="Q242" s="72"/>
      <c r="R242" s="111"/>
      <c r="S242" s="111"/>
      <c r="T242" s="111"/>
      <c r="U242" s="111"/>
      <c r="V242" s="72"/>
      <c r="W242" s="72"/>
      <c r="X242" s="72"/>
      <c r="Y242" s="72"/>
      <c r="Z242" s="72"/>
    </row>
    <row r="243" spans="1:26" s="71" customFormat="1" ht="12.75">
      <c r="A243" s="71">
        <v>5</v>
      </c>
      <c r="B243" s="68" t="s">
        <v>64</v>
      </c>
      <c r="C243" s="177" t="s">
        <v>251</v>
      </c>
      <c r="D243" s="68" t="s">
        <v>63</v>
      </c>
      <c r="E243" s="118">
        <v>1910.679</v>
      </c>
      <c r="F243" s="118">
        <v>3621.728</v>
      </c>
      <c r="G243" s="70">
        <f t="shared" si="24"/>
        <v>0.8955188181792965</v>
      </c>
      <c r="H243" s="69">
        <v>8443.311</v>
      </c>
      <c r="I243" s="69">
        <v>14089.758</v>
      </c>
      <c r="J243" s="70">
        <f t="shared" si="25"/>
        <v>0.668747959183311</v>
      </c>
      <c r="K243" s="68">
        <v>5</v>
      </c>
      <c r="L243" s="175">
        <f t="shared" si="26"/>
        <v>0.04089428864531592</v>
      </c>
      <c r="M243" s="86">
        <v>0.20488533553029248</v>
      </c>
      <c r="N243" s="72"/>
      <c r="O243" s="72"/>
      <c r="P243" s="72"/>
      <c r="Q243" s="72"/>
      <c r="R243" s="111"/>
      <c r="S243" s="111"/>
      <c r="T243" s="111"/>
      <c r="U243" s="111"/>
      <c r="V243" s="72"/>
      <c r="W243" s="72"/>
      <c r="X243" s="72"/>
      <c r="Y243" s="72"/>
      <c r="Z243" s="72"/>
    </row>
    <row r="244" spans="1:26" s="71" customFormat="1" ht="12.75">
      <c r="A244" s="71">
        <v>6</v>
      </c>
      <c r="B244" s="68" t="s">
        <v>120</v>
      </c>
      <c r="C244" s="68">
        <v>44091020</v>
      </c>
      <c r="D244" s="68" t="s">
        <v>63</v>
      </c>
      <c r="E244" s="118">
        <v>10156.438</v>
      </c>
      <c r="F244" s="118">
        <v>9435.811</v>
      </c>
      <c r="G244" s="70">
        <f t="shared" si="24"/>
        <v>-0.07095272968731758</v>
      </c>
      <c r="H244" s="69">
        <v>14026.985</v>
      </c>
      <c r="I244" s="69">
        <v>12106.73</v>
      </c>
      <c r="J244" s="70">
        <f t="shared" si="25"/>
        <v>-0.13689720207157852</v>
      </c>
      <c r="K244" s="68">
        <v>6</v>
      </c>
      <c r="L244" s="175">
        <f t="shared" si="26"/>
        <v>0.035138723544499886</v>
      </c>
      <c r="M244" s="86">
        <v>0.9740846039546126</v>
      </c>
      <c r="N244" s="72"/>
      <c r="O244" s="72"/>
      <c r="P244" s="72"/>
      <c r="Q244" s="72"/>
      <c r="R244" s="111"/>
      <c r="S244" s="111"/>
      <c r="T244" s="111"/>
      <c r="U244" s="111"/>
      <c r="V244" s="72"/>
      <c r="W244" s="72"/>
      <c r="X244" s="72"/>
      <c r="Y244" s="72"/>
      <c r="Z244" s="72"/>
    </row>
    <row r="245" spans="1:26" s="71" customFormat="1" ht="12.75">
      <c r="A245" s="71">
        <v>7</v>
      </c>
      <c r="B245" s="68" t="s">
        <v>72</v>
      </c>
      <c r="C245" s="68">
        <v>48010000</v>
      </c>
      <c r="D245" s="68" t="s">
        <v>63</v>
      </c>
      <c r="E245" s="118">
        <v>14282.641</v>
      </c>
      <c r="F245" s="118">
        <v>18151.901</v>
      </c>
      <c r="G245" s="70">
        <f t="shared" si="24"/>
        <v>0.27090648011106644</v>
      </c>
      <c r="H245" s="69">
        <v>11208.671</v>
      </c>
      <c r="I245" s="69">
        <v>9394.706</v>
      </c>
      <c r="J245" s="70">
        <f t="shared" si="25"/>
        <v>-0.16183586796329377</v>
      </c>
      <c r="K245" s="68">
        <v>7</v>
      </c>
      <c r="L245" s="175">
        <f t="shared" si="26"/>
        <v>0.027267311397532974</v>
      </c>
      <c r="M245" s="86">
        <v>1</v>
      </c>
      <c r="N245" s="72"/>
      <c r="O245" s="72"/>
      <c r="P245" s="72"/>
      <c r="Q245" s="72"/>
      <c r="R245" s="111"/>
      <c r="S245" s="111"/>
      <c r="T245" s="111"/>
      <c r="U245" s="111"/>
      <c r="V245" s="72"/>
      <c r="W245" s="72"/>
      <c r="X245" s="72"/>
      <c r="Y245" s="72"/>
      <c r="Z245" s="72"/>
    </row>
    <row r="246" spans="1:26" s="71" customFormat="1" ht="12.75">
      <c r="A246" s="71">
        <v>8</v>
      </c>
      <c r="B246" s="68" t="s">
        <v>100</v>
      </c>
      <c r="C246" s="68">
        <v>44012200</v>
      </c>
      <c r="D246" s="68" t="s">
        <v>63</v>
      </c>
      <c r="E246" s="118">
        <v>269940.85</v>
      </c>
      <c r="F246" s="118">
        <v>87286.052</v>
      </c>
      <c r="G246" s="70">
        <f t="shared" si="24"/>
        <v>-0.6766474877737104</v>
      </c>
      <c r="H246" s="69">
        <v>26170.495</v>
      </c>
      <c r="I246" s="69">
        <v>8934.138</v>
      </c>
      <c r="J246" s="70">
        <f t="shared" si="25"/>
        <v>-0.658617920677465</v>
      </c>
      <c r="K246" s="68">
        <v>8</v>
      </c>
      <c r="L246" s="175">
        <f t="shared" si="26"/>
        <v>0.02593055311305457</v>
      </c>
      <c r="M246" s="86">
        <v>0.47153369110016874</v>
      </c>
      <c r="N246" s="72"/>
      <c r="O246" s="72"/>
      <c r="P246" s="72"/>
      <c r="Q246" s="72"/>
      <c r="R246" s="111"/>
      <c r="S246" s="111"/>
      <c r="T246" s="111"/>
      <c r="U246" s="111"/>
      <c r="V246" s="72"/>
      <c r="W246" s="72"/>
      <c r="X246" s="72"/>
      <c r="Y246" s="72"/>
      <c r="Z246" s="72"/>
    </row>
    <row r="247" spans="1:26" s="71" customFormat="1" ht="12.75">
      <c r="A247" s="71">
        <v>9</v>
      </c>
      <c r="B247" s="68" t="s">
        <v>121</v>
      </c>
      <c r="C247" s="68">
        <v>44119320</v>
      </c>
      <c r="D247" s="68" t="s">
        <v>63</v>
      </c>
      <c r="E247" s="118">
        <v>5888.494</v>
      </c>
      <c r="F247" s="118">
        <v>8866.477</v>
      </c>
      <c r="G247" s="70">
        <f t="shared" si="24"/>
        <v>0.5057291388935781</v>
      </c>
      <c r="H247" s="69">
        <v>5032.697</v>
      </c>
      <c r="I247" s="69">
        <v>7322.669</v>
      </c>
      <c r="J247" s="70">
        <f t="shared" si="25"/>
        <v>0.4550188497340491</v>
      </c>
      <c r="K247" s="68">
        <v>9</v>
      </c>
      <c r="L247" s="175">
        <f t="shared" si="26"/>
        <v>0.021253405469427288</v>
      </c>
      <c r="M247" s="86">
        <v>0.9722649646016089</v>
      </c>
      <c r="N247" s="72"/>
      <c r="O247" s="72"/>
      <c r="P247" s="72"/>
      <c r="Q247" s="72"/>
      <c r="R247" s="111"/>
      <c r="S247" s="111"/>
      <c r="T247" s="111"/>
      <c r="U247" s="111"/>
      <c r="V247" s="72"/>
      <c r="W247" s="72"/>
      <c r="X247" s="72"/>
      <c r="Y247" s="72"/>
      <c r="Z247" s="72"/>
    </row>
    <row r="248" spans="1:21" s="72" customFormat="1" ht="12.75">
      <c r="A248" s="71">
        <v>10</v>
      </c>
      <c r="B248" s="68" t="s">
        <v>124</v>
      </c>
      <c r="C248" s="68">
        <v>44071013</v>
      </c>
      <c r="D248" s="68" t="s">
        <v>87</v>
      </c>
      <c r="E248" s="118">
        <v>18.063</v>
      </c>
      <c r="F248" s="118">
        <v>23.606</v>
      </c>
      <c r="G248" s="70">
        <f t="shared" si="24"/>
        <v>0.3068703980512652</v>
      </c>
      <c r="H248" s="69">
        <v>4789.653</v>
      </c>
      <c r="I248" s="69">
        <v>6269.089</v>
      </c>
      <c r="J248" s="70">
        <f t="shared" si="25"/>
        <v>0.30888166637541375</v>
      </c>
      <c r="K248" s="68">
        <v>10</v>
      </c>
      <c r="L248" s="175">
        <f t="shared" si="26"/>
        <v>0.01819548178962158</v>
      </c>
      <c r="M248" s="86">
        <v>0.947130502728948</v>
      </c>
      <c r="R248" s="111"/>
      <c r="S248" s="111"/>
      <c r="T248" s="111"/>
      <c r="U248" s="111"/>
    </row>
    <row r="249" spans="1:21" s="72" customFormat="1" ht="12.75">
      <c r="A249" s="71">
        <v>11</v>
      </c>
      <c r="B249" s="68" t="s">
        <v>126</v>
      </c>
      <c r="C249" s="92">
        <v>44182000</v>
      </c>
      <c r="D249" s="68" t="s">
        <v>63</v>
      </c>
      <c r="E249" s="118">
        <v>3327.954</v>
      </c>
      <c r="F249" s="118">
        <v>3335.346</v>
      </c>
      <c r="G249" s="70">
        <f t="shared" si="24"/>
        <v>0.002221184547622901</v>
      </c>
      <c r="H249" s="69">
        <v>6253.513</v>
      </c>
      <c r="I249" s="69">
        <v>5600.272</v>
      </c>
      <c r="J249" s="70">
        <f t="shared" si="25"/>
        <v>-0.10445984521020425</v>
      </c>
      <c r="K249" s="68">
        <v>11</v>
      </c>
      <c r="L249" s="175">
        <f t="shared" si="26"/>
        <v>0.016254299020627656</v>
      </c>
      <c r="M249" s="86">
        <v>0.972153157374057</v>
      </c>
      <c r="R249" s="111"/>
      <c r="S249" s="111"/>
      <c r="T249" s="111"/>
      <c r="U249" s="111"/>
    </row>
    <row r="250" spans="1:21" s="72" customFormat="1" ht="12.75">
      <c r="A250" s="71">
        <v>12</v>
      </c>
      <c r="B250" s="68" t="s">
        <v>119</v>
      </c>
      <c r="C250" s="177" t="s">
        <v>267</v>
      </c>
      <c r="D250" s="68" t="s">
        <v>63</v>
      </c>
      <c r="E250" s="118">
        <v>1861.521</v>
      </c>
      <c r="F250" s="118">
        <v>3053.629</v>
      </c>
      <c r="G250" s="70">
        <f t="shared" si="24"/>
        <v>0.6403946020485398</v>
      </c>
      <c r="H250" s="69">
        <v>3560.884</v>
      </c>
      <c r="I250" s="69">
        <v>4386.671</v>
      </c>
      <c r="J250" s="70">
        <f t="shared" si="25"/>
        <v>0.2319050550368954</v>
      </c>
      <c r="K250" s="68">
        <v>12</v>
      </c>
      <c r="L250" s="175">
        <f t="shared" si="26"/>
        <v>0.0127319284026054</v>
      </c>
      <c r="M250" s="86">
        <v>0.91500686254469</v>
      </c>
      <c r="R250" s="111"/>
      <c r="S250" s="111"/>
      <c r="T250" s="111"/>
      <c r="U250" s="111"/>
    </row>
    <row r="251" spans="1:21" s="72" customFormat="1" ht="12.75">
      <c r="A251" s="71">
        <v>13</v>
      </c>
      <c r="B251" s="68" t="s">
        <v>110</v>
      </c>
      <c r="C251" s="177" t="s">
        <v>255</v>
      </c>
      <c r="D251" s="68" t="s">
        <v>63</v>
      </c>
      <c r="E251" s="118">
        <v>1256.471</v>
      </c>
      <c r="F251" s="118">
        <v>1149.598</v>
      </c>
      <c r="G251" s="70">
        <f t="shared" si="24"/>
        <v>-0.08505807137610025</v>
      </c>
      <c r="H251" s="69">
        <v>4876.303</v>
      </c>
      <c r="I251" s="69">
        <v>4085.24</v>
      </c>
      <c r="J251" s="70">
        <f t="shared" si="25"/>
        <v>-0.1622259732424339</v>
      </c>
      <c r="K251" s="68">
        <v>13</v>
      </c>
      <c r="L251" s="175">
        <f t="shared" si="26"/>
        <v>0.011857051323762297</v>
      </c>
      <c r="M251" s="86">
        <v>0.45407221046816704</v>
      </c>
      <c r="R251" s="111"/>
      <c r="S251" s="111"/>
      <c r="T251" s="111"/>
      <c r="U251" s="111"/>
    </row>
    <row r="252" spans="1:21" s="72" customFormat="1" ht="12.75">
      <c r="A252" s="71">
        <v>14</v>
      </c>
      <c r="B252" s="68" t="s">
        <v>117</v>
      </c>
      <c r="C252" s="92">
        <v>44111400</v>
      </c>
      <c r="D252" s="68" t="s">
        <v>63</v>
      </c>
      <c r="E252" s="118">
        <v>4032.31</v>
      </c>
      <c r="F252" s="118">
        <v>7630.204</v>
      </c>
      <c r="G252" s="70">
        <f t="shared" si="24"/>
        <v>0.8922662196110913</v>
      </c>
      <c r="H252" s="69">
        <v>2615.978</v>
      </c>
      <c r="I252" s="69">
        <v>4014.485</v>
      </c>
      <c r="J252" s="70">
        <f t="shared" si="25"/>
        <v>0.5346019729523719</v>
      </c>
      <c r="K252" s="68">
        <v>14</v>
      </c>
      <c r="L252" s="175">
        <f t="shared" si="26"/>
        <v>0.011651691132827909</v>
      </c>
      <c r="M252" s="86">
        <v>0.8269820244809842</v>
      </c>
      <c r="R252" s="111"/>
      <c r="S252" s="111"/>
      <c r="T252" s="111"/>
      <c r="U252" s="111"/>
    </row>
    <row r="253" spans="1:21" s="72" customFormat="1" ht="12.75">
      <c r="A253" s="71">
        <v>15</v>
      </c>
      <c r="B253" s="68" t="s">
        <v>115</v>
      </c>
      <c r="C253" s="91">
        <v>11082000</v>
      </c>
      <c r="D253" s="68" t="s">
        <v>63</v>
      </c>
      <c r="E253" s="118">
        <v>654.3</v>
      </c>
      <c r="F253" s="118">
        <v>1096.7</v>
      </c>
      <c r="G253" s="70">
        <f t="shared" si="24"/>
        <v>0.6761424423047534</v>
      </c>
      <c r="H253" s="69">
        <v>2885.074</v>
      </c>
      <c r="I253" s="69">
        <v>3542.341</v>
      </c>
      <c r="J253" s="70">
        <f t="shared" si="25"/>
        <v>0.22781634023945307</v>
      </c>
      <c r="K253" s="68">
        <v>15</v>
      </c>
      <c r="L253" s="175">
        <f t="shared" si="26"/>
        <v>0.01028133452214985</v>
      </c>
      <c r="M253" s="86">
        <v>1</v>
      </c>
      <c r="R253" s="111"/>
      <c r="S253" s="111"/>
      <c r="T253" s="111"/>
      <c r="U253" s="111"/>
    </row>
    <row r="254" spans="1:21" s="72" customFormat="1" ht="12.75">
      <c r="A254" s="71">
        <v>16</v>
      </c>
      <c r="B254" s="68" t="s">
        <v>86</v>
      </c>
      <c r="C254" s="92">
        <v>44071016</v>
      </c>
      <c r="D254" s="68" t="s">
        <v>87</v>
      </c>
      <c r="E254" s="118">
        <v>4.682</v>
      </c>
      <c r="F254" s="118">
        <v>6.031</v>
      </c>
      <c r="G254" s="70">
        <f t="shared" si="24"/>
        <v>0.28812473302007674</v>
      </c>
      <c r="H254" s="69">
        <v>2677.674</v>
      </c>
      <c r="I254" s="69">
        <v>3269.004</v>
      </c>
      <c r="J254" s="70">
        <f t="shared" si="25"/>
        <v>0.22083718929190033</v>
      </c>
      <c r="K254" s="68">
        <v>16</v>
      </c>
      <c r="L254" s="175">
        <f t="shared" si="26"/>
        <v>0.009487997817896682</v>
      </c>
      <c r="M254" s="86">
        <v>1</v>
      </c>
      <c r="R254" s="111"/>
      <c r="S254" s="111"/>
      <c r="T254" s="111"/>
      <c r="U254" s="111"/>
    </row>
    <row r="255" spans="1:21" s="72" customFormat="1" ht="12.75">
      <c r="A255" s="71">
        <v>17</v>
      </c>
      <c r="B255" s="68" t="s">
        <v>122</v>
      </c>
      <c r="C255" s="91">
        <v>44071015</v>
      </c>
      <c r="D255" s="68" t="s">
        <v>87</v>
      </c>
      <c r="E255" s="118">
        <v>10.977</v>
      </c>
      <c r="F255" s="118">
        <v>597.018</v>
      </c>
      <c r="G255" s="70">
        <f t="shared" si="24"/>
        <v>53.38808417600438</v>
      </c>
      <c r="H255" s="69">
        <v>3692.154</v>
      </c>
      <c r="I255" s="69">
        <v>3187.617</v>
      </c>
      <c r="J255" s="70">
        <f t="shared" si="25"/>
        <v>-0.1366511256031032</v>
      </c>
      <c r="K255" s="68">
        <v>17</v>
      </c>
      <c r="L255" s="175">
        <f t="shared" si="26"/>
        <v>0.00925177917808922</v>
      </c>
      <c r="M255" s="86">
        <v>0.9891030444637862</v>
      </c>
      <c r="R255" s="111"/>
      <c r="S255" s="111"/>
      <c r="T255" s="111"/>
      <c r="U255" s="111"/>
    </row>
    <row r="256" spans="1:21" s="72" customFormat="1" ht="12.75">
      <c r="A256" s="71">
        <v>18</v>
      </c>
      <c r="B256" s="68" t="s">
        <v>118</v>
      </c>
      <c r="C256" s="92">
        <v>44119310</v>
      </c>
      <c r="D256" s="68" t="s">
        <v>63</v>
      </c>
      <c r="E256" s="118">
        <v>10673.606</v>
      </c>
      <c r="F256" s="118">
        <v>5404.668</v>
      </c>
      <c r="G256" s="70">
        <f t="shared" si="24"/>
        <v>-0.49364179266126185</v>
      </c>
      <c r="H256" s="69">
        <v>4525.413</v>
      </c>
      <c r="I256" s="69">
        <v>2597.065</v>
      </c>
      <c r="J256" s="70">
        <f t="shared" si="25"/>
        <v>-0.42611536228848057</v>
      </c>
      <c r="K256" s="68">
        <v>18</v>
      </c>
      <c r="L256" s="175">
        <f t="shared" si="26"/>
        <v>0.007537753717320582</v>
      </c>
      <c r="M256" s="86">
        <v>1</v>
      </c>
      <c r="R256" s="111"/>
      <c r="S256" s="111"/>
      <c r="T256" s="111"/>
      <c r="U256" s="111"/>
    </row>
    <row r="257" spans="1:26" s="73" customFormat="1" ht="12.75">
      <c r="A257" s="71">
        <v>19</v>
      </c>
      <c r="B257" s="68" t="s">
        <v>351</v>
      </c>
      <c r="C257" s="91">
        <v>44101100</v>
      </c>
      <c r="D257" s="68" t="s">
        <v>63</v>
      </c>
      <c r="E257" s="118">
        <v>1196.404</v>
      </c>
      <c r="F257" s="118">
        <v>4366.998</v>
      </c>
      <c r="G257" s="70">
        <f t="shared" si="24"/>
        <v>2.6501031424167754</v>
      </c>
      <c r="H257" s="69">
        <v>387.157</v>
      </c>
      <c r="I257" s="69">
        <v>1854.717</v>
      </c>
      <c r="J257" s="70">
        <f t="shared" si="25"/>
        <v>3.790606911408034</v>
      </c>
      <c r="K257" s="68">
        <v>19</v>
      </c>
      <c r="L257" s="175">
        <f t="shared" si="26"/>
        <v>0.00538315366050818</v>
      </c>
      <c r="M257" s="86">
        <v>0.9845291215598595</v>
      </c>
      <c r="N257" s="72"/>
      <c r="O257" s="72"/>
      <c r="P257" s="72"/>
      <c r="Q257" s="72"/>
      <c r="R257" s="111"/>
      <c r="S257" s="111"/>
      <c r="T257" s="111"/>
      <c r="U257" s="111"/>
      <c r="V257" s="72"/>
      <c r="W257" s="72"/>
      <c r="X257" s="72"/>
      <c r="Y257" s="72"/>
      <c r="Z257" s="72"/>
    </row>
    <row r="258" spans="1:26" ht="12.75">
      <c r="A258" s="71">
        <v>20</v>
      </c>
      <c r="B258" s="68" t="s">
        <v>352</v>
      </c>
      <c r="C258" s="92">
        <v>44119420</v>
      </c>
      <c r="D258" s="68" t="s">
        <v>63</v>
      </c>
      <c r="E258" s="118">
        <v>1452.482</v>
      </c>
      <c r="F258" s="118">
        <v>1607.27</v>
      </c>
      <c r="G258" s="70">
        <f t="shared" si="24"/>
        <v>0.10656792992959638</v>
      </c>
      <c r="H258" s="69">
        <v>1429.544</v>
      </c>
      <c r="I258" s="69">
        <v>1502.48</v>
      </c>
      <c r="J258" s="70">
        <f t="shared" si="25"/>
        <v>0.051020465267246004</v>
      </c>
      <c r="K258" s="68">
        <v>20</v>
      </c>
      <c r="L258" s="175">
        <f t="shared" si="26"/>
        <v>0.004360816616141616</v>
      </c>
      <c r="M258" s="86">
        <v>0.8945420598139566</v>
      </c>
      <c r="N258" s="72"/>
      <c r="O258" s="72"/>
      <c r="P258" s="72"/>
      <c r="Q258" s="72"/>
      <c r="R258" s="111"/>
      <c r="S258" s="111"/>
      <c r="T258" s="111"/>
      <c r="U258" s="111"/>
      <c r="V258" s="72"/>
      <c r="W258" s="72"/>
      <c r="X258" s="72"/>
      <c r="Y258" s="72"/>
      <c r="Z258" s="72"/>
    </row>
    <row r="259" spans="2:26" s="73" customFormat="1" ht="12.75">
      <c r="B259" s="84" t="s">
        <v>192</v>
      </c>
      <c r="C259" s="84"/>
      <c r="D259" s="84"/>
      <c r="E259" s="113"/>
      <c r="F259" s="85"/>
      <c r="G259" s="85"/>
      <c r="H259" s="85">
        <f>+'Exportacion_regional '!C16</f>
        <v>314343.45</v>
      </c>
      <c r="I259" s="85">
        <f>+'Exportacion_regional '!D16</f>
        <v>344540.973</v>
      </c>
      <c r="J259" s="114">
        <f>+(I259-H259)/H259</f>
        <v>0.09606538008029111</v>
      </c>
      <c r="K259" s="85"/>
      <c r="L259" s="114">
        <f t="shared" si="26"/>
        <v>1</v>
      </c>
      <c r="M259" s="115"/>
      <c r="N259" s="72"/>
      <c r="O259" s="72"/>
      <c r="P259" s="72"/>
      <c r="Q259" s="72"/>
      <c r="R259" s="111"/>
      <c r="S259" s="111"/>
      <c r="T259" s="111"/>
      <c r="U259" s="111"/>
      <c r="V259" s="72"/>
      <c r="W259" s="72"/>
      <c r="X259" s="72"/>
      <c r="Y259" s="72"/>
      <c r="Z259" s="72"/>
    </row>
    <row r="260" spans="5:21" s="72" customFormat="1" ht="12.75">
      <c r="E260" s="116"/>
      <c r="F260" s="111"/>
      <c r="G260" s="111"/>
      <c r="H260" s="111"/>
      <c r="I260" s="116"/>
      <c r="J260" s="111"/>
      <c r="K260" s="111"/>
      <c r="L260" s="111"/>
      <c r="M260" s="112"/>
      <c r="R260" s="111"/>
      <c r="S260" s="111"/>
      <c r="T260" s="111"/>
      <c r="U260" s="111"/>
    </row>
    <row r="261" spans="2:21" s="72" customFormat="1" ht="21" customHeight="1">
      <c r="B261" s="169" t="s">
        <v>310</v>
      </c>
      <c r="C261" s="169"/>
      <c r="D261" s="169"/>
      <c r="E261" s="169"/>
      <c r="F261" s="169"/>
      <c r="G261" s="169"/>
      <c r="H261" s="169"/>
      <c r="I261" s="169"/>
      <c r="J261" s="169"/>
      <c r="K261" s="169"/>
      <c r="L261" s="169"/>
      <c r="M261" s="169"/>
      <c r="R261" s="111"/>
      <c r="S261" s="111"/>
      <c r="T261" s="111"/>
      <c r="U261" s="111"/>
    </row>
    <row r="262" spans="13:26" ht="12.75">
      <c r="M262" s="112"/>
      <c r="N262" s="72"/>
      <c r="O262" s="72"/>
      <c r="P262" s="72"/>
      <c r="Q262" s="72"/>
      <c r="R262" s="111"/>
      <c r="S262" s="111"/>
      <c r="T262" s="111"/>
      <c r="U262" s="111"/>
      <c r="V262" s="72"/>
      <c r="W262" s="72"/>
      <c r="X262" s="72"/>
      <c r="Y262" s="72"/>
      <c r="Z262" s="72"/>
    </row>
    <row r="263" spans="2:26" s="97" customFormat="1" ht="15.75" customHeight="1">
      <c r="B263" s="172" t="s">
        <v>181</v>
      </c>
      <c r="C263" s="172"/>
      <c r="D263" s="172"/>
      <c r="E263" s="172"/>
      <c r="F263" s="172"/>
      <c r="G263" s="172"/>
      <c r="H263" s="172"/>
      <c r="I263" s="172"/>
      <c r="J263" s="172"/>
      <c r="K263" s="172"/>
      <c r="L263" s="172"/>
      <c r="M263" s="172"/>
      <c r="N263" s="72"/>
      <c r="O263" s="72"/>
      <c r="P263" s="72"/>
      <c r="Q263" s="72"/>
      <c r="R263" s="111"/>
      <c r="S263" s="111"/>
      <c r="T263" s="111"/>
      <c r="U263" s="111"/>
      <c r="V263" s="72"/>
      <c r="W263" s="72"/>
      <c r="X263" s="72"/>
      <c r="Y263" s="72"/>
      <c r="Z263" s="72"/>
    </row>
    <row r="264" spans="2:26" s="97" customFormat="1" ht="15.75" customHeight="1">
      <c r="B264" s="173" t="s">
        <v>54</v>
      </c>
      <c r="C264" s="173"/>
      <c r="D264" s="173"/>
      <c r="E264" s="173"/>
      <c r="F264" s="173"/>
      <c r="G264" s="173"/>
      <c r="H264" s="173"/>
      <c r="I264" s="173"/>
      <c r="J264" s="173"/>
      <c r="K264" s="173"/>
      <c r="L264" s="173"/>
      <c r="M264" s="173"/>
      <c r="N264" s="33"/>
      <c r="O264" s="72"/>
      <c r="P264" s="72"/>
      <c r="Q264" s="72"/>
      <c r="R264" s="111"/>
      <c r="S264" s="72"/>
      <c r="T264" s="111"/>
      <c r="U264" s="111"/>
      <c r="V264" s="72"/>
      <c r="W264" s="72"/>
      <c r="X264" s="72"/>
      <c r="Y264" s="72"/>
      <c r="Z264" s="72"/>
    </row>
    <row r="265" spans="2:26" s="98" customFormat="1" ht="15.75" customHeight="1">
      <c r="B265" s="173" t="s">
        <v>45</v>
      </c>
      <c r="C265" s="173"/>
      <c r="D265" s="173"/>
      <c r="E265" s="173"/>
      <c r="F265" s="173"/>
      <c r="G265" s="173"/>
      <c r="H265" s="173"/>
      <c r="I265" s="173"/>
      <c r="J265" s="173"/>
      <c r="K265" s="173"/>
      <c r="L265" s="173"/>
      <c r="M265" s="173"/>
      <c r="N265" s="72"/>
      <c r="O265" s="72"/>
      <c r="P265" s="72"/>
      <c r="Q265" s="72"/>
      <c r="R265" s="111"/>
      <c r="S265" s="111"/>
      <c r="T265" s="111"/>
      <c r="U265" s="111"/>
      <c r="V265" s="72"/>
      <c r="W265" s="72"/>
      <c r="X265" s="72"/>
      <c r="Y265" s="72"/>
      <c r="Z265" s="72"/>
    </row>
    <row r="266" spans="2:26" s="98" customFormat="1" ht="15.75" customHeight="1">
      <c r="B266" s="99"/>
      <c r="C266" s="99"/>
      <c r="D266" s="99"/>
      <c r="E266" s="99"/>
      <c r="F266" s="99"/>
      <c r="G266" s="99"/>
      <c r="H266" s="99"/>
      <c r="I266" s="99"/>
      <c r="J266" s="99"/>
      <c r="K266" s="99"/>
      <c r="L266" s="99"/>
      <c r="M266" s="99"/>
      <c r="N266" s="72"/>
      <c r="O266" s="72"/>
      <c r="P266" s="72"/>
      <c r="Q266" s="72"/>
      <c r="R266" s="111"/>
      <c r="S266" s="111"/>
      <c r="T266" s="111"/>
      <c r="U266" s="111"/>
      <c r="V266" s="72"/>
      <c r="W266" s="72"/>
      <c r="X266" s="72"/>
      <c r="Y266" s="72"/>
      <c r="Z266" s="72"/>
    </row>
    <row r="267" spans="2:21" s="72" customFormat="1" ht="30.75" customHeight="1">
      <c r="B267" s="100" t="s">
        <v>366</v>
      </c>
      <c r="C267" s="100" t="s">
        <v>223</v>
      </c>
      <c r="D267" s="100" t="s">
        <v>61</v>
      </c>
      <c r="E267" s="171" t="s">
        <v>213</v>
      </c>
      <c r="F267" s="171"/>
      <c r="G267" s="171"/>
      <c r="H267" s="171" t="s">
        <v>214</v>
      </c>
      <c r="I267" s="171"/>
      <c r="J267" s="171"/>
      <c r="K267" s="171"/>
      <c r="L267" s="171"/>
      <c r="M267" s="171"/>
      <c r="R267" s="111"/>
      <c r="S267" s="111"/>
      <c r="T267" s="111"/>
      <c r="U267" s="111"/>
    </row>
    <row r="268" spans="2:21" s="72" customFormat="1" ht="15.75" customHeight="1">
      <c r="B268" s="102"/>
      <c r="C268" s="102"/>
      <c r="D268" s="102"/>
      <c r="E268" s="170" t="str">
        <f>+E237</f>
        <v>enero</v>
      </c>
      <c r="F268" s="170"/>
      <c r="G268" s="102" t="s">
        <v>153</v>
      </c>
      <c r="H268" s="170" t="str">
        <f>+E268</f>
        <v>enero</v>
      </c>
      <c r="I268" s="170"/>
      <c r="J268" s="102" t="s">
        <v>153</v>
      </c>
      <c r="K268" s="103"/>
      <c r="L268" s="145" t="s">
        <v>346</v>
      </c>
      <c r="M268" s="104" t="s">
        <v>215</v>
      </c>
      <c r="R268" s="111"/>
      <c r="S268" s="111"/>
      <c r="T268" s="111"/>
      <c r="U268" s="111"/>
    </row>
    <row r="269" spans="2:21" s="72" customFormat="1" ht="15.75">
      <c r="B269" s="105"/>
      <c r="C269" s="105"/>
      <c r="D269" s="105"/>
      <c r="E269" s="106">
        <f aca="true" t="shared" si="27" ref="E269:J269">+E238</f>
        <v>2009</v>
      </c>
      <c r="F269" s="106">
        <f t="shared" si="27"/>
        <v>2010</v>
      </c>
      <c r="G269" s="107" t="str">
        <f t="shared" si="27"/>
        <v>10/09</v>
      </c>
      <c r="H269" s="106">
        <f t="shared" si="27"/>
        <v>2009</v>
      </c>
      <c r="I269" s="106">
        <f t="shared" si="27"/>
        <v>2010</v>
      </c>
      <c r="J269" s="107" t="str">
        <f t="shared" si="27"/>
        <v>10/09</v>
      </c>
      <c r="K269" s="105"/>
      <c r="L269" s="106">
        <v>2010</v>
      </c>
      <c r="M269" s="117" t="str">
        <f>+M238</f>
        <v>ene</v>
      </c>
      <c r="R269" s="111"/>
      <c r="S269" s="111"/>
      <c r="T269" s="111"/>
      <c r="U269" s="111"/>
    </row>
    <row r="270" spans="1:26" s="71" customFormat="1" ht="12.75">
      <c r="A270" s="71">
        <v>1</v>
      </c>
      <c r="B270" s="68" t="s">
        <v>123</v>
      </c>
      <c r="C270" s="92">
        <v>47032100</v>
      </c>
      <c r="D270" s="68" t="s">
        <v>63</v>
      </c>
      <c r="E270" s="69">
        <v>32064.631</v>
      </c>
      <c r="F270" s="69">
        <v>28001.81</v>
      </c>
      <c r="G270" s="70">
        <f aca="true" t="shared" si="28" ref="G270:G289">+(F270-E270)/E270</f>
        <v>-0.126707243255037</v>
      </c>
      <c r="H270" s="69">
        <v>14406.039</v>
      </c>
      <c r="I270" s="69">
        <v>17089.18</v>
      </c>
      <c r="J270" s="70">
        <f aca="true" t="shared" si="29" ref="J270:J289">+(I270-H270)/H270</f>
        <v>0.1862511270447067</v>
      </c>
      <c r="K270" s="68">
        <v>1</v>
      </c>
      <c r="L270" s="175">
        <f>+I270/$I$291</f>
        <v>0.6761025679006308</v>
      </c>
      <c r="M270" s="86">
        <v>0.17072823040429655</v>
      </c>
      <c r="N270" s="72"/>
      <c r="O270" s="72"/>
      <c r="P270" s="72"/>
      <c r="Q270" s="72"/>
      <c r="R270" s="111"/>
      <c r="S270" s="111"/>
      <c r="T270" s="111"/>
      <c r="U270" s="111"/>
      <c r="V270" s="72"/>
      <c r="W270" s="72"/>
      <c r="X270" s="72"/>
      <c r="Y270" s="72"/>
      <c r="Z270" s="72"/>
    </row>
    <row r="271" spans="1:26" s="71" customFormat="1" ht="12.75">
      <c r="A271" s="71">
        <v>2</v>
      </c>
      <c r="B271" s="68" t="s">
        <v>129</v>
      </c>
      <c r="C271" s="177" t="s">
        <v>266</v>
      </c>
      <c r="D271" s="68" t="s">
        <v>63</v>
      </c>
      <c r="E271" s="69">
        <v>0</v>
      </c>
      <c r="F271" s="69">
        <v>700</v>
      </c>
      <c r="G271" s="70"/>
      <c r="H271" s="69">
        <v>0</v>
      </c>
      <c r="I271" s="69">
        <v>2166.1</v>
      </c>
      <c r="J271" s="70"/>
      <c r="K271" s="68">
        <v>2</v>
      </c>
      <c r="L271" s="175">
        <f aca="true" t="shared" si="30" ref="L271:L291">+I271/$I$291</f>
        <v>0.08569783759838427</v>
      </c>
      <c r="M271" s="86">
        <v>0.2623038881547168</v>
      </c>
      <c r="N271" s="72"/>
      <c r="O271" s="72"/>
      <c r="P271" s="72"/>
      <c r="Q271" s="72"/>
      <c r="R271" s="111"/>
      <c r="S271" s="111"/>
      <c r="T271" s="111"/>
      <c r="U271" s="111"/>
      <c r="V271" s="72"/>
      <c r="W271" s="72"/>
      <c r="X271" s="72"/>
      <c r="Y271" s="72"/>
      <c r="Z271" s="72"/>
    </row>
    <row r="272" spans="1:26" s="71" customFormat="1" ht="12.75">
      <c r="A272" s="71">
        <v>3</v>
      </c>
      <c r="B272" s="68" t="s">
        <v>79</v>
      </c>
      <c r="C272" s="91">
        <v>44123910</v>
      </c>
      <c r="D272" s="68" t="s">
        <v>87</v>
      </c>
      <c r="E272" s="69">
        <v>3.471</v>
      </c>
      <c r="F272" s="69">
        <v>5.901</v>
      </c>
      <c r="G272" s="70">
        <f t="shared" si="28"/>
        <v>0.7000864304235089</v>
      </c>
      <c r="H272" s="69">
        <v>1447.102</v>
      </c>
      <c r="I272" s="69">
        <v>1965.633</v>
      </c>
      <c r="J272" s="70">
        <f t="shared" si="29"/>
        <v>0.35832373944614815</v>
      </c>
      <c r="K272" s="68">
        <v>3</v>
      </c>
      <c r="L272" s="175">
        <f t="shared" si="30"/>
        <v>0.07776672250220436</v>
      </c>
      <c r="M272" s="86">
        <v>0.08540624443164414</v>
      </c>
      <c r="N272" s="72"/>
      <c r="O272" s="72"/>
      <c r="P272" s="72"/>
      <c r="Q272" s="72"/>
      <c r="R272" s="111"/>
      <c r="S272" s="111"/>
      <c r="T272" s="111"/>
      <c r="U272" s="111"/>
      <c r="V272" s="72"/>
      <c r="W272" s="72"/>
      <c r="X272" s="72"/>
      <c r="Y272" s="72"/>
      <c r="Z272" s="72"/>
    </row>
    <row r="273" spans="1:26" s="71" customFormat="1" ht="12.75">
      <c r="A273" s="71">
        <v>4</v>
      </c>
      <c r="B273" s="68" t="s">
        <v>127</v>
      </c>
      <c r="C273" s="91">
        <v>10040000</v>
      </c>
      <c r="D273" s="68" t="s">
        <v>63</v>
      </c>
      <c r="E273" s="69">
        <v>369.765</v>
      </c>
      <c r="F273" s="69">
        <v>9766.335</v>
      </c>
      <c r="G273" s="70">
        <f t="shared" si="28"/>
        <v>25.412275364082593</v>
      </c>
      <c r="H273" s="69">
        <v>164.307</v>
      </c>
      <c r="I273" s="69">
        <v>1829.149</v>
      </c>
      <c r="J273" s="70">
        <f t="shared" si="29"/>
        <v>10.132508048957135</v>
      </c>
      <c r="K273" s="68">
        <v>4</v>
      </c>
      <c r="L273" s="175">
        <f t="shared" si="30"/>
        <v>0.07236697933855639</v>
      </c>
      <c r="M273" s="86">
        <v>0.9969532451209681</v>
      </c>
      <c r="N273" s="72"/>
      <c r="O273" s="72"/>
      <c r="P273" s="72"/>
      <c r="Q273" s="72"/>
      <c r="R273" s="111"/>
      <c r="S273" s="111"/>
      <c r="T273" s="111"/>
      <c r="U273" s="111"/>
      <c r="V273" s="72"/>
      <c r="W273" s="72"/>
      <c r="X273" s="72"/>
      <c r="Y273" s="72"/>
      <c r="Z273" s="72"/>
    </row>
    <row r="274" spans="1:26" s="71" customFormat="1" ht="12.75">
      <c r="A274" s="71">
        <v>5</v>
      </c>
      <c r="B274" s="68" t="s">
        <v>64</v>
      </c>
      <c r="C274" s="177" t="s">
        <v>251</v>
      </c>
      <c r="D274" s="68" t="s">
        <v>63</v>
      </c>
      <c r="E274" s="69">
        <v>454.06</v>
      </c>
      <c r="F274" s="69">
        <v>111.662</v>
      </c>
      <c r="G274" s="70">
        <f t="shared" si="28"/>
        <v>-0.7540809584636392</v>
      </c>
      <c r="H274" s="69">
        <v>2204.535</v>
      </c>
      <c r="I274" s="69">
        <v>509.738</v>
      </c>
      <c r="J274" s="70">
        <f t="shared" si="29"/>
        <v>-0.7687775426563879</v>
      </c>
      <c r="K274" s="68">
        <v>5</v>
      </c>
      <c r="L274" s="175">
        <f t="shared" si="30"/>
        <v>0.020166864106793407</v>
      </c>
      <c r="M274" s="86">
        <v>0.007412323275001617</v>
      </c>
      <c r="N274" s="72"/>
      <c r="O274" s="72"/>
      <c r="P274" s="72"/>
      <c r="Q274" s="72"/>
      <c r="R274" s="111"/>
      <c r="S274" s="111"/>
      <c r="T274" s="111"/>
      <c r="U274" s="111"/>
      <c r="V274" s="72"/>
      <c r="W274" s="72"/>
      <c r="X274" s="72"/>
      <c r="Y274" s="72"/>
      <c r="Z274" s="72"/>
    </row>
    <row r="275" spans="1:26" s="71" customFormat="1" ht="12.75">
      <c r="A275" s="71">
        <v>6</v>
      </c>
      <c r="B275" s="68" t="s">
        <v>353</v>
      </c>
      <c r="C275" s="177" t="s">
        <v>372</v>
      </c>
      <c r="D275" s="68" t="s">
        <v>63</v>
      </c>
      <c r="E275" s="69">
        <v>0.386</v>
      </c>
      <c r="F275" s="69">
        <v>1.971</v>
      </c>
      <c r="G275" s="70">
        <f t="shared" si="28"/>
        <v>4.10621761658031</v>
      </c>
      <c r="H275" s="69">
        <v>51.1</v>
      </c>
      <c r="I275" s="69">
        <v>280.724</v>
      </c>
      <c r="J275" s="70">
        <f t="shared" si="29"/>
        <v>4.493620352250489</v>
      </c>
      <c r="K275" s="68">
        <v>6</v>
      </c>
      <c r="L275" s="175">
        <f t="shared" si="30"/>
        <v>0.011106338470970327</v>
      </c>
      <c r="M275" s="86">
        <v>0.5503809400573273</v>
      </c>
      <c r="N275" s="72"/>
      <c r="O275" s="72"/>
      <c r="P275" s="72"/>
      <c r="Q275" s="72"/>
      <c r="R275" s="111"/>
      <c r="S275" s="72"/>
      <c r="T275" s="111"/>
      <c r="U275" s="111"/>
      <c r="V275" s="72"/>
      <c r="W275" s="72"/>
      <c r="X275" s="72"/>
      <c r="Y275" s="72"/>
      <c r="Z275" s="72"/>
    </row>
    <row r="276" spans="1:26" s="71" customFormat="1" ht="12.75">
      <c r="A276" s="71">
        <v>7</v>
      </c>
      <c r="B276" s="68" t="s">
        <v>354</v>
      </c>
      <c r="C276" s="92">
        <v>15141100</v>
      </c>
      <c r="D276" s="68" t="s">
        <v>63</v>
      </c>
      <c r="E276" s="69">
        <v>0</v>
      </c>
      <c r="F276" s="69">
        <v>331.14</v>
      </c>
      <c r="G276" s="70"/>
      <c r="H276" s="69">
        <v>0</v>
      </c>
      <c r="I276" s="69">
        <v>261.995</v>
      </c>
      <c r="J276" s="70"/>
      <c r="K276" s="68">
        <v>7</v>
      </c>
      <c r="L276" s="175">
        <f t="shared" si="30"/>
        <v>0.010365359383956737</v>
      </c>
      <c r="M276" s="86">
        <v>0.48616446032859406</v>
      </c>
      <c r="N276" s="72"/>
      <c r="O276" s="72"/>
      <c r="P276" s="72"/>
      <c r="Q276" s="72"/>
      <c r="R276" s="111"/>
      <c r="S276" s="111"/>
      <c r="T276" s="111"/>
      <c r="U276" s="111"/>
      <c r="V276" s="72"/>
      <c r="W276" s="72"/>
      <c r="X276" s="72"/>
      <c r="Y276" s="72"/>
      <c r="Z276" s="72"/>
    </row>
    <row r="277" spans="1:26" s="71" customFormat="1" ht="12.75">
      <c r="A277" s="71">
        <v>8</v>
      </c>
      <c r="B277" s="68" t="s">
        <v>132</v>
      </c>
      <c r="C277" s="92">
        <v>12149000</v>
      </c>
      <c r="D277" s="68" t="s">
        <v>63</v>
      </c>
      <c r="E277" s="69">
        <v>195.975</v>
      </c>
      <c r="F277" s="69">
        <v>335.021</v>
      </c>
      <c r="G277" s="70">
        <f t="shared" si="28"/>
        <v>0.7095088659267765</v>
      </c>
      <c r="H277" s="69">
        <v>145.954</v>
      </c>
      <c r="I277" s="69">
        <v>206.897</v>
      </c>
      <c r="J277" s="70">
        <f t="shared" si="29"/>
        <v>0.41754936486838307</v>
      </c>
      <c r="K277" s="68">
        <v>8</v>
      </c>
      <c r="L277" s="175">
        <f t="shared" si="30"/>
        <v>0.008185506442727903</v>
      </c>
      <c r="M277" s="86">
        <v>0.41165094517939604</v>
      </c>
      <c r="N277" s="72"/>
      <c r="O277" s="72"/>
      <c r="P277" s="72"/>
      <c r="Q277" s="72"/>
      <c r="R277" s="111"/>
      <c r="S277" s="111"/>
      <c r="T277" s="111"/>
      <c r="U277" s="111"/>
      <c r="V277" s="72"/>
      <c r="W277" s="72"/>
      <c r="X277" s="72"/>
      <c r="Y277" s="72"/>
      <c r="Z277" s="72"/>
    </row>
    <row r="278" spans="1:26" s="71" customFormat="1" ht="12.75">
      <c r="A278" s="71">
        <v>9</v>
      </c>
      <c r="B278" s="68" t="s">
        <v>116</v>
      </c>
      <c r="C278" s="91">
        <v>44071012</v>
      </c>
      <c r="D278" s="68" t="s">
        <v>87</v>
      </c>
      <c r="E278" s="69">
        <v>0.154</v>
      </c>
      <c r="F278" s="69">
        <v>0.715</v>
      </c>
      <c r="G278" s="70">
        <f t="shared" si="28"/>
        <v>3.6428571428571423</v>
      </c>
      <c r="H278" s="69">
        <v>34.862</v>
      </c>
      <c r="I278" s="69">
        <v>146.803</v>
      </c>
      <c r="J278" s="70">
        <f t="shared" si="29"/>
        <v>3.2109747002466866</v>
      </c>
      <c r="K278" s="68">
        <v>9</v>
      </c>
      <c r="L278" s="175">
        <f t="shared" si="30"/>
        <v>0.005807995777182774</v>
      </c>
      <c r="M278" s="86">
        <v>0.005672189171834417</v>
      </c>
      <c r="N278" s="72"/>
      <c r="O278" s="72"/>
      <c r="P278" s="72"/>
      <c r="Q278" s="72"/>
      <c r="R278" s="111"/>
      <c r="S278" s="111"/>
      <c r="T278" s="111"/>
      <c r="U278" s="111"/>
      <c r="V278" s="72"/>
      <c r="W278" s="72"/>
      <c r="X278" s="72"/>
      <c r="Y278" s="72"/>
      <c r="Z278" s="72"/>
    </row>
    <row r="279" spans="1:21" s="72" customFormat="1" ht="12.75">
      <c r="A279" s="71">
        <v>10</v>
      </c>
      <c r="B279" s="68" t="s">
        <v>124</v>
      </c>
      <c r="C279" s="92">
        <v>44071013</v>
      </c>
      <c r="D279" s="68" t="s">
        <v>87</v>
      </c>
      <c r="E279" s="69">
        <v>0.024</v>
      </c>
      <c r="F279" s="69">
        <v>0.534</v>
      </c>
      <c r="G279" s="70">
        <f t="shared" si="28"/>
        <v>21.25</v>
      </c>
      <c r="H279" s="69">
        <v>5.982</v>
      </c>
      <c r="I279" s="69">
        <v>124.208</v>
      </c>
      <c r="J279" s="70">
        <f t="shared" si="29"/>
        <v>19.763624205951185</v>
      </c>
      <c r="K279" s="68">
        <v>10</v>
      </c>
      <c r="L279" s="175">
        <f t="shared" si="30"/>
        <v>0.004914065376677029</v>
      </c>
      <c r="M279" s="86">
        <v>0.01876527602063987</v>
      </c>
      <c r="R279" s="111"/>
      <c r="S279" s="111"/>
      <c r="T279" s="111"/>
      <c r="U279" s="111"/>
    </row>
    <row r="280" spans="1:21" s="72" customFormat="1" ht="12.75">
      <c r="A280" s="71">
        <v>11</v>
      </c>
      <c r="B280" s="68" t="s">
        <v>233</v>
      </c>
      <c r="C280" s="92">
        <v>44071090</v>
      </c>
      <c r="D280" s="68" t="s">
        <v>87</v>
      </c>
      <c r="E280" s="69">
        <v>0.205</v>
      </c>
      <c r="F280" s="69">
        <v>0.321</v>
      </c>
      <c r="G280" s="70">
        <f t="shared" si="28"/>
        <v>0.5658536585365855</v>
      </c>
      <c r="H280" s="69">
        <v>48.945</v>
      </c>
      <c r="I280" s="69">
        <v>82.241</v>
      </c>
      <c r="J280" s="70">
        <f t="shared" si="29"/>
        <v>0.6802737766881193</v>
      </c>
      <c r="K280" s="68">
        <v>11</v>
      </c>
      <c r="L280" s="175">
        <f t="shared" si="30"/>
        <v>0.003253716754502895</v>
      </c>
      <c r="M280" s="86">
        <v>0.53648147060934</v>
      </c>
      <c r="R280" s="111"/>
      <c r="S280" s="111"/>
      <c r="T280" s="111"/>
      <c r="U280" s="111"/>
    </row>
    <row r="281" spans="1:21" s="72" customFormat="1" ht="12.75">
      <c r="A281" s="71">
        <v>12</v>
      </c>
      <c r="B281" s="68" t="s">
        <v>355</v>
      </c>
      <c r="C281" s="91">
        <v>44069000</v>
      </c>
      <c r="D281" s="68" t="s">
        <v>87</v>
      </c>
      <c r="E281" s="69">
        <v>0</v>
      </c>
      <c r="F281" s="69">
        <v>2.6</v>
      </c>
      <c r="G281" s="70"/>
      <c r="H281" s="69">
        <v>0</v>
      </c>
      <c r="I281" s="69">
        <v>77.835</v>
      </c>
      <c r="J281" s="70"/>
      <c r="K281" s="68">
        <v>12</v>
      </c>
      <c r="L281" s="175">
        <f t="shared" si="30"/>
        <v>0.00307940131548416</v>
      </c>
      <c r="M281" s="86">
        <v>1</v>
      </c>
      <c r="R281" s="111"/>
      <c r="S281" s="111"/>
      <c r="T281" s="111"/>
      <c r="U281" s="111"/>
    </row>
    <row r="282" spans="1:21" s="72" customFormat="1" ht="12.75">
      <c r="A282" s="71">
        <v>13</v>
      </c>
      <c r="B282" s="68" t="s">
        <v>120</v>
      </c>
      <c r="C282" s="91">
        <v>44091020</v>
      </c>
      <c r="D282" s="68" t="s">
        <v>63</v>
      </c>
      <c r="E282" s="69">
        <v>11.981</v>
      </c>
      <c r="F282" s="69">
        <v>33.191</v>
      </c>
      <c r="G282" s="70">
        <f t="shared" si="28"/>
        <v>1.7703029797178866</v>
      </c>
      <c r="H282" s="69">
        <v>15.104</v>
      </c>
      <c r="I282" s="69">
        <v>74.282</v>
      </c>
      <c r="J282" s="70">
        <f t="shared" si="29"/>
        <v>3.9180349576271185</v>
      </c>
      <c r="K282" s="68">
        <v>13</v>
      </c>
      <c r="L282" s="175">
        <f t="shared" si="30"/>
        <v>0.0029388332821583397</v>
      </c>
      <c r="M282" s="86">
        <v>0.005976589264892877</v>
      </c>
      <c r="R282" s="111"/>
      <c r="S282" s="111"/>
      <c r="T282" s="111"/>
      <c r="U282" s="111"/>
    </row>
    <row r="283" spans="1:21" s="72" customFormat="1" ht="12.75">
      <c r="A283" s="71">
        <v>14</v>
      </c>
      <c r="B283" s="68" t="s">
        <v>84</v>
      </c>
      <c r="C283" s="92">
        <v>22042110</v>
      </c>
      <c r="D283" s="68" t="s">
        <v>85</v>
      </c>
      <c r="E283" s="69">
        <v>0</v>
      </c>
      <c r="F283" s="69">
        <v>13.684</v>
      </c>
      <c r="G283" s="70"/>
      <c r="H283" s="69">
        <v>0</v>
      </c>
      <c r="I283" s="69">
        <v>67.84</v>
      </c>
      <c r="J283" s="70"/>
      <c r="K283" s="68">
        <v>14</v>
      </c>
      <c r="L283" s="175">
        <f t="shared" si="30"/>
        <v>0.0026839671772653107</v>
      </c>
      <c r="M283" s="86">
        <v>0.0007244018655227382</v>
      </c>
      <c r="R283" s="111"/>
      <c r="T283" s="111"/>
      <c r="U283" s="111"/>
    </row>
    <row r="284" spans="1:21" s="72" customFormat="1" ht="12.75">
      <c r="A284" s="71">
        <v>15</v>
      </c>
      <c r="B284" s="68" t="s">
        <v>134</v>
      </c>
      <c r="C284" s="177" t="s">
        <v>268</v>
      </c>
      <c r="D284" s="68" t="s">
        <v>63</v>
      </c>
      <c r="E284" s="69">
        <v>15.352</v>
      </c>
      <c r="F284" s="69">
        <v>8.676</v>
      </c>
      <c r="G284" s="70">
        <f t="shared" si="28"/>
        <v>-0.43486190724335594</v>
      </c>
      <c r="H284" s="69">
        <v>120.609</v>
      </c>
      <c r="I284" s="69">
        <v>62.994</v>
      </c>
      <c r="J284" s="70">
        <f t="shared" si="29"/>
        <v>-0.4777006691042957</v>
      </c>
      <c r="K284" s="68">
        <v>15</v>
      </c>
      <c r="L284" s="175">
        <f t="shared" si="30"/>
        <v>0.002492243932261954</v>
      </c>
      <c r="M284" s="86">
        <v>0.6068435350557772</v>
      </c>
      <c r="R284" s="111"/>
      <c r="S284" s="111"/>
      <c r="T284" s="111"/>
      <c r="U284" s="111"/>
    </row>
    <row r="285" spans="1:21" s="72" customFormat="1" ht="12.75">
      <c r="A285" s="71">
        <v>16</v>
      </c>
      <c r="B285" s="68" t="s">
        <v>356</v>
      </c>
      <c r="C285" s="92">
        <v>22087000</v>
      </c>
      <c r="D285" s="68" t="s">
        <v>85</v>
      </c>
      <c r="E285" s="69">
        <v>0</v>
      </c>
      <c r="F285" s="69">
        <v>22.928</v>
      </c>
      <c r="G285" s="70"/>
      <c r="H285" s="69">
        <v>0</v>
      </c>
      <c r="I285" s="69">
        <v>49.472</v>
      </c>
      <c r="J285" s="70"/>
      <c r="K285" s="68">
        <v>16</v>
      </c>
      <c r="L285" s="175">
        <f t="shared" si="30"/>
        <v>0.0019572704037981933</v>
      </c>
      <c r="M285" s="86">
        <v>0.7549058503982665</v>
      </c>
      <c r="R285" s="111"/>
      <c r="S285" s="111"/>
      <c r="T285" s="111"/>
      <c r="U285" s="111"/>
    </row>
    <row r="286" spans="1:21" s="72" customFormat="1" ht="12.75">
      <c r="A286" s="71">
        <v>17</v>
      </c>
      <c r="B286" s="68" t="s">
        <v>357</v>
      </c>
      <c r="C286" s="177" t="s">
        <v>373</v>
      </c>
      <c r="D286" s="68" t="s">
        <v>63</v>
      </c>
      <c r="E286" s="69">
        <v>0</v>
      </c>
      <c r="F286" s="69">
        <v>48</v>
      </c>
      <c r="G286" s="70"/>
      <c r="H286" s="69">
        <v>0</v>
      </c>
      <c r="I286" s="69">
        <v>49.44</v>
      </c>
      <c r="J286" s="70"/>
      <c r="K286" s="68">
        <v>17</v>
      </c>
      <c r="L286" s="175">
        <f t="shared" si="30"/>
        <v>0.001956004381544766</v>
      </c>
      <c r="M286" s="86">
        <v>0.9995350059640539</v>
      </c>
      <c r="R286" s="111"/>
      <c r="S286" s="111"/>
      <c r="T286" s="111"/>
      <c r="U286" s="111"/>
    </row>
    <row r="287" spans="1:21" s="72" customFormat="1" ht="12.75">
      <c r="A287" s="71">
        <v>18</v>
      </c>
      <c r="B287" s="68" t="s">
        <v>90</v>
      </c>
      <c r="C287" s="177" t="s">
        <v>238</v>
      </c>
      <c r="D287" s="68" t="s">
        <v>63</v>
      </c>
      <c r="E287" s="69">
        <v>65.939</v>
      </c>
      <c r="F287" s="69">
        <v>9.805</v>
      </c>
      <c r="G287" s="70">
        <f t="shared" si="28"/>
        <v>-0.851301960903259</v>
      </c>
      <c r="H287" s="69">
        <v>365.079</v>
      </c>
      <c r="I287" s="69">
        <v>45.71</v>
      </c>
      <c r="J287" s="70">
        <f t="shared" si="29"/>
        <v>-0.8747942226203096</v>
      </c>
      <c r="K287" s="68">
        <v>18</v>
      </c>
      <c r="L287" s="175">
        <f t="shared" si="30"/>
        <v>0.0018084336626296778</v>
      </c>
      <c r="M287" s="86">
        <v>0.00064400381865664</v>
      </c>
      <c r="R287" s="111"/>
      <c r="S287" s="111"/>
      <c r="T287" s="111"/>
      <c r="U287" s="111"/>
    </row>
    <row r="288" spans="1:26" s="73" customFormat="1" ht="12.75">
      <c r="A288" s="71">
        <v>19</v>
      </c>
      <c r="B288" s="68" t="s">
        <v>358</v>
      </c>
      <c r="C288" s="92">
        <v>23023000</v>
      </c>
      <c r="D288" s="68" t="s">
        <v>63</v>
      </c>
      <c r="E288" s="69">
        <v>0</v>
      </c>
      <c r="F288" s="69">
        <v>156</v>
      </c>
      <c r="G288" s="70"/>
      <c r="H288" s="69">
        <v>0</v>
      </c>
      <c r="I288" s="69">
        <v>30.14</v>
      </c>
      <c r="J288" s="70"/>
      <c r="K288" s="68">
        <v>19</v>
      </c>
      <c r="L288" s="175">
        <f t="shared" si="30"/>
        <v>0.001192434709946587</v>
      </c>
      <c r="M288" s="86">
        <v>1</v>
      </c>
      <c r="N288" s="72"/>
      <c r="O288" s="72"/>
      <c r="P288" s="72"/>
      <c r="Q288" s="72"/>
      <c r="R288" s="111"/>
      <c r="S288" s="111"/>
      <c r="T288" s="111"/>
      <c r="U288" s="111"/>
      <c r="V288" s="72"/>
      <c r="W288" s="72"/>
      <c r="X288" s="72"/>
      <c r="Y288" s="72"/>
      <c r="Z288" s="72"/>
    </row>
    <row r="289" spans="1:26" ht="12.75">
      <c r="A289" s="71">
        <v>20</v>
      </c>
      <c r="B289" s="68" t="s">
        <v>146</v>
      </c>
      <c r="C289" s="177" t="s">
        <v>271</v>
      </c>
      <c r="D289" s="68" t="s">
        <v>63</v>
      </c>
      <c r="E289" s="69">
        <v>9.295</v>
      </c>
      <c r="F289" s="69">
        <v>5.294</v>
      </c>
      <c r="G289" s="70">
        <f t="shared" si="28"/>
        <v>-0.4304464766003228</v>
      </c>
      <c r="H289" s="69">
        <v>71.26</v>
      </c>
      <c r="I289" s="69">
        <v>28.635</v>
      </c>
      <c r="J289" s="70">
        <f t="shared" si="29"/>
        <v>-0.59816166152119</v>
      </c>
      <c r="K289" s="68">
        <v>20</v>
      </c>
      <c r="L289" s="175">
        <f t="shared" si="30"/>
        <v>0.0011328921008400968</v>
      </c>
      <c r="M289" s="86">
        <v>0.019924255127877745</v>
      </c>
      <c r="N289" s="72"/>
      <c r="O289" s="72"/>
      <c r="P289" s="72"/>
      <c r="Q289" s="72"/>
      <c r="R289" s="111"/>
      <c r="S289" s="111"/>
      <c r="T289" s="111"/>
      <c r="U289" s="111"/>
      <c r="V289" s="72"/>
      <c r="W289" s="72"/>
      <c r="X289" s="72"/>
      <c r="Y289" s="72"/>
      <c r="Z289" s="72"/>
    </row>
    <row r="290" spans="10:26" ht="12.75">
      <c r="J290" s="70"/>
      <c r="L290" s="175">
        <f t="shared" si="30"/>
        <v>0</v>
      </c>
      <c r="M290" s="112"/>
      <c r="N290" s="72"/>
      <c r="O290" s="72"/>
      <c r="P290" s="72"/>
      <c r="Q290" s="72"/>
      <c r="R290" s="111"/>
      <c r="S290" s="72"/>
      <c r="T290" s="111"/>
      <c r="U290" s="72"/>
      <c r="V290" s="72"/>
      <c r="W290" s="72"/>
      <c r="X290" s="72"/>
      <c r="Y290" s="72"/>
      <c r="Z290" s="72"/>
    </row>
    <row r="291" spans="2:26" s="73" customFormat="1" ht="13.5" customHeight="1">
      <c r="B291" s="84" t="s">
        <v>192</v>
      </c>
      <c r="C291" s="84"/>
      <c r="D291" s="84"/>
      <c r="E291" s="113"/>
      <c r="F291" s="85"/>
      <c r="G291" s="85"/>
      <c r="H291" s="85">
        <f>+'Exportacion_regional '!C17</f>
        <v>21448.383</v>
      </c>
      <c r="I291" s="85">
        <f>+'Exportacion_regional '!D17</f>
        <v>25276.017</v>
      </c>
      <c r="J291" s="114">
        <f>+(I291-H291)/H291</f>
        <v>0.17845792850677825</v>
      </c>
      <c r="K291" s="85"/>
      <c r="L291" s="114">
        <f t="shared" si="30"/>
        <v>1</v>
      </c>
      <c r="M291" s="115"/>
      <c r="N291" s="72"/>
      <c r="O291" s="72"/>
      <c r="P291" s="72"/>
      <c r="Q291" s="72"/>
      <c r="R291" s="111"/>
      <c r="S291" s="111"/>
      <c r="T291" s="111"/>
      <c r="U291" s="111"/>
      <c r="V291" s="72"/>
      <c r="W291" s="72"/>
      <c r="X291" s="72"/>
      <c r="Y291" s="72"/>
      <c r="Z291" s="72"/>
    </row>
    <row r="292" spans="5:21" s="72" customFormat="1" ht="12.75">
      <c r="E292" s="116"/>
      <c r="F292" s="111"/>
      <c r="G292" s="111"/>
      <c r="H292" s="111"/>
      <c r="I292" s="116"/>
      <c r="J292" s="111"/>
      <c r="K292" s="111"/>
      <c r="L292" s="111"/>
      <c r="M292" s="112"/>
      <c r="R292" s="111"/>
      <c r="S292" s="111"/>
      <c r="T292" s="111"/>
      <c r="U292" s="111"/>
    </row>
    <row r="293" spans="2:21" s="72" customFormat="1" ht="21" customHeight="1">
      <c r="B293" s="169" t="s">
        <v>310</v>
      </c>
      <c r="C293" s="169"/>
      <c r="D293" s="169"/>
      <c r="E293" s="169"/>
      <c r="F293" s="169"/>
      <c r="G293" s="169"/>
      <c r="H293" s="169"/>
      <c r="I293" s="169"/>
      <c r="J293" s="169"/>
      <c r="K293" s="169"/>
      <c r="L293" s="169"/>
      <c r="M293" s="169"/>
      <c r="R293" s="111"/>
      <c r="S293" s="111"/>
      <c r="T293" s="111"/>
      <c r="U293" s="111"/>
    </row>
    <row r="294" spans="13:26" ht="12.75">
      <c r="M294" s="112"/>
      <c r="N294" s="72"/>
      <c r="O294" s="72"/>
      <c r="P294" s="72"/>
      <c r="Q294" s="72"/>
      <c r="R294" s="111"/>
      <c r="S294" s="111"/>
      <c r="T294" s="111"/>
      <c r="U294" s="111"/>
      <c r="V294" s="72"/>
      <c r="W294" s="72"/>
      <c r="X294" s="72"/>
      <c r="Y294" s="72"/>
      <c r="Z294" s="72"/>
    </row>
    <row r="295" spans="2:26" s="97" customFormat="1" ht="15.75" customHeight="1">
      <c r="B295" s="172" t="s">
        <v>60</v>
      </c>
      <c r="C295" s="172"/>
      <c r="D295" s="172"/>
      <c r="E295" s="172"/>
      <c r="F295" s="172"/>
      <c r="G295" s="172"/>
      <c r="H295" s="172"/>
      <c r="I295" s="172"/>
      <c r="J295" s="172"/>
      <c r="K295" s="172"/>
      <c r="L295" s="172"/>
      <c r="M295" s="172"/>
      <c r="N295" s="72"/>
      <c r="O295" s="72"/>
      <c r="P295" s="72"/>
      <c r="Q295" s="72"/>
      <c r="R295" s="111"/>
      <c r="S295" s="111"/>
      <c r="T295" s="111"/>
      <c r="U295" s="111"/>
      <c r="V295" s="72"/>
      <c r="W295" s="72"/>
      <c r="X295" s="72"/>
      <c r="Y295" s="72"/>
      <c r="Z295" s="72"/>
    </row>
    <row r="296" spans="2:26" s="97" customFormat="1" ht="15.75" customHeight="1">
      <c r="B296" s="173" t="s">
        <v>54</v>
      </c>
      <c r="C296" s="173"/>
      <c r="D296" s="173"/>
      <c r="E296" s="173"/>
      <c r="F296" s="173"/>
      <c r="G296" s="173"/>
      <c r="H296" s="173"/>
      <c r="I296" s="173"/>
      <c r="J296" s="173"/>
      <c r="K296" s="173"/>
      <c r="L296" s="173"/>
      <c r="M296" s="173"/>
      <c r="N296" s="72"/>
      <c r="O296" s="72"/>
      <c r="P296" s="72"/>
      <c r="Q296" s="72"/>
      <c r="R296" s="111"/>
      <c r="S296" s="111"/>
      <c r="T296" s="111"/>
      <c r="U296" s="111"/>
      <c r="V296" s="72"/>
      <c r="W296" s="72"/>
      <c r="X296" s="72"/>
      <c r="Y296" s="72"/>
      <c r="Z296" s="72"/>
    </row>
    <row r="297" spans="2:26" s="98" customFormat="1" ht="15.75" customHeight="1">
      <c r="B297" s="173" t="s">
        <v>46</v>
      </c>
      <c r="C297" s="173"/>
      <c r="D297" s="173"/>
      <c r="E297" s="173"/>
      <c r="F297" s="173"/>
      <c r="G297" s="173"/>
      <c r="H297" s="173"/>
      <c r="I297" s="173"/>
      <c r="J297" s="173"/>
      <c r="K297" s="173"/>
      <c r="L297" s="173"/>
      <c r="M297" s="173"/>
      <c r="N297" s="72"/>
      <c r="O297" s="72"/>
      <c r="P297" s="72"/>
      <c r="Q297" s="72"/>
      <c r="R297" s="111"/>
      <c r="S297" s="111"/>
      <c r="T297" s="111"/>
      <c r="U297" s="111"/>
      <c r="V297" s="72"/>
      <c r="W297" s="72"/>
      <c r="X297" s="72"/>
      <c r="Y297" s="72"/>
      <c r="Z297" s="72"/>
    </row>
    <row r="298" spans="2:26" s="98" customFormat="1" ht="15.75" customHeight="1">
      <c r="B298" s="99"/>
      <c r="C298" s="99"/>
      <c r="D298" s="99"/>
      <c r="E298" s="99"/>
      <c r="F298" s="99"/>
      <c r="G298" s="99"/>
      <c r="H298" s="99"/>
      <c r="I298" s="99"/>
      <c r="J298" s="99"/>
      <c r="K298" s="99"/>
      <c r="L298" s="99"/>
      <c r="M298" s="99"/>
      <c r="N298" s="72"/>
      <c r="O298" s="72"/>
      <c r="P298" s="72"/>
      <c r="Q298" s="72"/>
      <c r="R298" s="111"/>
      <c r="S298" s="111"/>
      <c r="T298" s="111"/>
      <c r="U298" s="111"/>
      <c r="V298" s="72"/>
      <c r="W298" s="72"/>
      <c r="X298" s="72"/>
      <c r="Y298" s="72"/>
      <c r="Z298" s="72"/>
    </row>
    <row r="299" spans="2:21" s="72" customFormat="1" ht="30.75" customHeight="1">
      <c r="B299" s="100" t="s">
        <v>366</v>
      </c>
      <c r="C299" s="100" t="s">
        <v>223</v>
      </c>
      <c r="D299" s="100" t="s">
        <v>61</v>
      </c>
      <c r="E299" s="171" t="s">
        <v>213</v>
      </c>
      <c r="F299" s="171"/>
      <c r="G299" s="171"/>
      <c r="H299" s="171" t="s">
        <v>214</v>
      </c>
      <c r="I299" s="171"/>
      <c r="J299" s="171"/>
      <c r="K299" s="171"/>
      <c r="L299" s="171"/>
      <c r="M299" s="171"/>
      <c r="R299" s="111"/>
      <c r="S299" s="111"/>
      <c r="T299" s="111"/>
      <c r="U299" s="111"/>
    </row>
    <row r="300" spans="2:21" s="72" customFormat="1" ht="15.75" customHeight="1">
      <c r="B300" s="102"/>
      <c r="C300" s="102"/>
      <c r="D300" s="102"/>
      <c r="E300" s="170" t="str">
        <f>+E237</f>
        <v>enero</v>
      </c>
      <c r="F300" s="170"/>
      <c r="G300" s="102" t="s">
        <v>153</v>
      </c>
      <c r="H300" s="170" t="str">
        <f>+E300</f>
        <v>enero</v>
      </c>
      <c r="I300" s="170"/>
      <c r="J300" s="102" t="s">
        <v>153</v>
      </c>
      <c r="K300" s="103"/>
      <c r="L300" s="145" t="s">
        <v>346</v>
      </c>
      <c r="M300" s="104" t="s">
        <v>215</v>
      </c>
      <c r="T300" s="111"/>
      <c r="U300" s="111"/>
    </row>
    <row r="301" spans="2:21" s="72" customFormat="1" ht="15.75">
      <c r="B301" s="105"/>
      <c r="C301" s="105"/>
      <c r="D301" s="105"/>
      <c r="E301" s="106">
        <f aca="true" t="shared" si="31" ref="E301:J301">+E269</f>
        <v>2009</v>
      </c>
      <c r="F301" s="106">
        <f t="shared" si="31"/>
        <v>2010</v>
      </c>
      <c r="G301" s="107" t="str">
        <f t="shared" si="31"/>
        <v>10/09</v>
      </c>
      <c r="H301" s="106">
        <f t="shared" si="31"/>
        <v>2009</v>
      </c>
      <c r="I301" s="106">
        <f t="shared" si="31"/>
        <v>2010</v>
      </c>
      <c r="J301" s="107" t="str">
        <f t="shared" si="31"/>
        <v>10/09</v>
      </c>
      <c r="K301" s="105"/>
      <c r="L301" s="106">
        <v>2010</v>
      </c>
      <c r="M301" s="117" t="str">
        <f>+M238</f>
        <v>ene</v>
      </c>
      <c r="R301" s="111"/>
      <c r="T301" s="111"/>
      <c r="U301" s="111"/>
    </row>
    <row r="302" spans="2:21" s="72" customFormat="1" ht="15.75">
      <c r="B302" t="s">
        <v>231</v>
      </c>
      <c r="C302">
        <v>44101200</v>
      </c>
      <c r="D302" t="s">
        <v>63</v>
      </c>
      <c r="E302" s="69">
        <v>1048.694</v>
      </c>
      <c r="F302" s="69">
        <v>577.865</v>
      </c>
      <c r="G302" s="145" t="s">
        <v>315</v>
      </c>
      <c r="H302" s="68">
        <v>439.81</v>
      </c>
      <c r="I302" s="69">
        <v>225.8</v>
      </c>
      <c r="J302" s="146" t="s">
        <v>315</v>
      </c>
      <c r="K302" s="102"/>
      <c r="L302" s="146">
        <f>+I302/$I$306</f>
        <v>0.7518396430593015</v>
      </c>
      <c r="M302" s="86">
        <v>0.9416023085519841</v>
      </c>
      <c r="N302" s="111"/>
      <c r="R302" s="111"/>
      <c r="S302" s="111"/>
      <c r="T302" s="111"/>
      <c r="U302" s="111"/>
    </row>
    <row r="303" spans="1:26" s="71" customFormat="1" ht="12.75">
      <c r="A303" s="71">
        <v>1</v>
      </c>
      <c r="B303" s="68" t="s">
        <v>64</v>
      </c>
      <c r="C303" s="177" t="s">
        <v>251</v>
      </c>
      <c r="D303" s="68" t="s">
        <v>63</v>
      </c>
      <c r="E303" s="69">
        <v>2.939</v>
      </c>
      <c r="F303" s="69">
        <v>7.062</v>
      </c>
      <c r="G303" s="70">
        <f>+(F303-E303)/E303</f>
        <v>1.4028581150051038</v>
      </c>
      <c r="H303" s="69">
        <v>19.757</v>
      </c>
      <c r="I303" s="69">
        <v>42.363</v>
      </c>
      <c r="J303" s="70">
        <f>+(I303-H303)/H303</f>
        <v>1.1442020549678593</v>
      </c>
      <c r="K303" s="68">
        <v>1</v>
      </c>
      <c r="L303" s="146">
        <f>+I303/$I$306</f>
        <v>0.14105483967635601</v>
      </c>
      <c r="M303" s="86">
        <v>0.000616018917363221</v>
      </c>
      <c r="N303" s="72"/>
      <c r="O303" s="72"/>
      <c r="P303" s="72"/>
      <c r="Q303" s="72"/>
      <c r="R303" s="111"/>
      <c r="S303" s="72"/>
      <c r="T303" s="111"/>
      <c r="U303" s="72"/>
      <c r="V303" s="72"/>
      <c r="W303" s="72"/>
      <c r="X303" s="72"/>
      <c r="Y303" s="72"/>
      <c r="Z303" s="72"/>
    </row>
    <row r="304" spans="1:26" s="71" customFormat="1" ht="12.75">
      <c r="A304" s="71">
        <v>2</v>
      </c>
      <c r="B304" s="68" t="s">
        <v>232</v>
      </c>
      <c r="C304" s="92">
        <v>44079910</v>
      </c>
      <c r="D304" s="68" t="s">
        <v>87</v>
      </c>
      <c r="E304" s="69">
        <v>0.102</v>
      </c>
      <c r="F304" s="69">
        <v>0.05</v>
      </c>
      <c r="G304" s="70">
        <f>+(F304-E304)/E304</f>
        <v>-0.5098039215686274</v>
      </c>
      <c r="H304" s="69">
        <v>85.914</v>
      </c>
      <c r="I304" s="69">
        <v>32.115</v>
      </c>
      <c r="J304" s="70">
        <f>+(I304-H304)/H304</f>
        <v>-0.6261959634052657</v>
      </c>
      <c r="K304" s="68">
        <v>2</v>
      </c>
      <c r="L304" s="146">
        <f>+I304/$I$306</f>
        <v>0.10693237438817302</v>
      </c>
      <c r="M304" s="86">
        <v>1</v>
      </c>
      <c r="N304" s="72"/>
      <c r="O304" s="72"/>
      <c r="P304" s="72"/>
      <c r="Q304" s="72"/>
      <c r="R304" s="111"/>
      <c r="S304" s="111"/>
      <c r="T304" s="111"/>
      <c r="U304" s="111"/>
      <c r="V304" s="72"/>
      <c r="W304" s="72"/>
      <c r="X304" s="72"/>
      <c r="Y304" s="72"/>
      <c r="Z304" s="72"/>
    </row>
    <row r="305" spans="1:26" s="71" customFormat="1" ht="12.75">
      <c r="A305" s="71">
        <v>3</v>
      </c>
      <c r="B305" s="68" t="s">
        <v>234</v>
      </c>
      <c r="C305" s="92">
        <v>44092000</v>
      </c>
      <c r="D305" s="68" t="s">
        <v>63</v>
      </c>
      <c r="E305" s="69">
        <v>0</v>
      </c>
      <c r="F305" s="69">
        <v>0.028</v>
      </c>
      <c r="G305" s="70"/>
      <c r="H305" s="176">
        <v>0</v>
      </c>
      <c r="I305" s="176">
        <v>0.056</v>
      </c>
      <c r="J305" s="70"/>
      <c r="K305" s="68">
        <v>3</v>
      </c>
      <c r="L305" s="146">
        <f>+I305/$I$306</f>
        <v>0.0001864615589518197</v>
      </c>
      <c r="M305" s="86">
        <v>1</v>
      </c>
      <c r="N305" s="72"/>
      <c r="O305" s="72"/>
      <c r="P305" s="72"/>
      <c r="Q305" s="72"/>
      <c r="R305" s="111"/>
      <c r="S305" s="111"/>
      <c r="T305" s="111"/>
      <c r="U305" s="111"/>
      <c r="V305" s="72"/>
      <c r="W305" s="72"/>
      <c r="X305" s="72"/>
      <c r="Y305" s="72"/>
      <c r="Z305" s="72"/>
    </row>
    <row r="306" spans="2:26" s="73" customFormat="1" ht="12.75">
      <c r="B306" s="84" t="s">
        <v>192</v>
      </c>
      <c r="C306" s="84"/>
      <c r="D306" s="84"/>
      <c r="E306" s="113"/>
      <c r="F306" s="85"/>
      <c r="G306" s="85"/>
      <c r="H306" s="85">
        <f>+'Exportacion_regional '!C18</f>
        <v>630.411</v>
      </c>
      <c r="I306" s="85">
        <f>+'Exportacion_regional '!D18</f>
        <v>300.33</v>
      </c>
      <c r="J306" s="114">
        <f>+(I306-H306)/H306</f>
        <v>-0.5235965108476851</v>
      </c>
      <c r="K306" s="85"/>
      <c r="L306" s="114">
        <f>+I306/$I$306</f>
        <v>1</v>
      </c>
      <c r="M306" s="115"/>
      <c r="N306" s="72"/>
      <c r="O306" s="72"/>
      <c r="P306" s="72"/>
      <c r="Q306" s="72"/>
      <c r="R306" s="111"/>
      <c r="S306" s="72"/>
      <c r="T306" s="111"/>
      <c r="U306" s="72"/>
      <c r="V306" s="72"/>
      <c r="W306" s="72"/>
      <c r="X306" s="72"/>
      <c r="Y306" s="72"/>
      <c r="Z306" s="72"/>
    </row>
    <row r="307" spans="5:21" s="72" customFormat="1" ht="12.75">
      <c r="E307" s="116"/>
      <c r="F307" s="111"/>
      <c r="G307" s="111"/>
      <c r="H307" s="111"/>
      <c r="I307" s="116"/>
      <c r="J307" s="111"/>
      <c r="K307" s="111"/>
      <c r="L307" s="111"/>
      <c r="M307" s="112"/>
      <c r="R307" s="111"/>
      <c r="S307" s="111"/>
      <c r="T307" s="111"/>
      <c r="U307" s="111"/>
    </row>
    <row r="308" spans="2:20" s="72" customFormat="1" ht="21" customHeight="1">
      <c r="B308" s="169" t="s">
        <v>310</v>
      </c>
      <c r="C308" s="169"/>
      <c r="D308" s="169"/>
      <c r="E308" s="169"/>
      <c r="F308" s="169"/>
      <c r="G308" s="169"/>
      <c r="H308" s="169"/>
      <c r="I308" s="169"/>
      <c r="J308" s="169"/>
      <c r="K308" s="169"/>
      <c r="L308" s="169"/>
      <c r="M308" s="169"/>
      <c r="T308" s="111"/>
    </row>
    <row r="309" spans="13:26" ht="12.75">
      <c r="M309" s="112"/>
      <c r="N309" s="72"/>
      <c r="O309" s="72"/>
      <c r="P309" s="72"/>
      <c r="Q309" s="72"/>
      <c r="R309" s="111"/>
      <c r="S309" s="111"/>
      <c r="T309" s="111"/>
      <c r="U309" s="111"/>
      <c r="V309" s="72"/>
      <c r="W309" s="72"/>
      <c r="X309" s="72"/>
      <c r="Y309" s="72"/>
      <c r="Z309" s="72"/>
    </row>
    <row r="310" spans="2:26" s="97" customFormat="1" ht="15.75" customHeight="1">
      <c r="B310" s="172" t="s">
        <v>206</v>
      </c>
      <c r="C310" s="172"/>
      <c r="D310" s="172"/>
      <c r="E310" s="172"/>
      <c r="F310" s="172"/>
      <c r="G310" s="172"/>
      <c r="H310" s="172"/>
      <c r="I310" s="172"/>
      <c r="J310" s="172"/>
      <c r="K310" s="172"/>
      <c r="L310" s="172"/>
      <c r="M310" s="172"/>
      <c r="N310" s="72"/>
      <c r="O310" s="72"/>
      <c r="P310" s="72"/>
      <c r="Q310" s="72"/>
      <c r="R310" s="111"/>
      <c r="S310" s="111"/>
      <c r="T310" s="111"/>
      <c r="U310" s="111"/>
      <c r="V310" s="72"/>
      <c r="W310" s="72"/>
      <c r="X310" s="72"/>
      <c r="Y310" s="72"/>
      <c r="Z310" s="72"/>
    </row>
    <row r="311" spans="2:26" s="97" customFormat="1" ht="15.75" customHeight="1">
      <c r="B311" s="173" t="s">
        <v>54</v>
      </c>
      <c r="C311" s="173"/>
      <c r="D311" s="173"/>
      <c r="E311" s="173"/>
      <c r="F311" s="173"/>
      <c r="G311" s="173"/>
      <c r="H311" s="173"/>
      <c r="I311" s="173"/>
      <c r="J311" s="173"/>
      <c r="K311" s="173"/>
      <c r="L311" s="173"/>
      <c r="M311" s="173"/>
      <c r="N311" s="72"/>
      <c r="O311" s="72"/>
      <c r="P311" s="72"/>
      <c r="Q311" s="72"/>
      <c r="R311" s="111"/>
      <c r="S311" s="111"/>
      <c r="T311" s="111"/>
      <c r="U311" s="111"/>
      <c r="V311" s="72"/>
      <c r="W311" s="72"/>
      <c r="X311" s="72"/>
      <c r="Y311" s="72"/>
      <c r="Z311" s="72"/>
    </row>
    <row r="312" spans="2:26" s="98" customFormat="1" ht="15.75" customHeight="1">
      <c r="B312" s="173" t="s">
        <v>47</v>
      </c>
      <c r="C312" s="173"/>
      <c r="D312" s="173"/>
      <c r="E312" s="173"/>
      <c r="F312" s="173"/>
      <c r="G312" s="173"/>
      <c r="H312" s="173"/>
      <c r="I312" s="173"/>
      <c r="J312" s="173"/>
      <c r="K312" s="173"/>
      <c r="L312" s="173"/>
      <c r="M312" s="173"/>
      <c r="N312" s="72"/>
      <c r="O312" s="72"/>
      <c r="P312" s="72"/>
      <c r="Q312" s="72"/>
      <c r="R312" s="111"/>
      <c r="S312" s="72"/>
      <c r="T312" s="111"/>
      <c r="U312" s="72"/>
      <c r="V312" s="72"/>
      <c r="W312" s="72"/>
      <c r="X312" s="72"/>
      <c r="Y312" s="72"/>
      <c r="Z312" s="72"/>
    </row>
    <row r="313" spans="2:26" s="98" customFormat="1" ht="15.75" customHeight="1">
      <c r="B313" s="99"/>
      <c r="C313" s="99"/>
      <c r="D313" s="99"/>
      <c r="E313" s="99"/>
      <c r="F313" s="99"/>
      <c r="G313" s="99"/>
      <c r="H313" s="99"/>
      <c r="I313" s="99"/>
      <c r="J313" s="99"/>
      <c r="K313" s="99"/>
      <c r="L313" s="99"/>
      <c r="M313" s="99"/>
      <c r="N313" s="72"/>
      <c r="O313" s="72"/>
      <c r="P313" s="72"/>
      <c r="Q313" s="72"/>
      <c r="R313" s="111"/>
      <c r="S313" s="111"/>
      <c r="T313" s="111"/>
      <c r="U313" s="111"/>
      <c r="V313" s="72"/>
      <c r="W313" s="72"/>
      <c r="X313" s="72"/>
      <c r="Y313" s="72"/>
      <c r="Z313" s="72"/>
    </row>
    <row r="314" spans="2:21" s="72" customFormat="1" ht="30.75" customHeight="1">
      <c r="B314" s="100" t="s">
        <v>366</v>
      </c>
      <c r="C314" s="100" t="s">
        <v>223</v>
      </c>
      <c r="D314" s="100" t="s">
        <v>61</v>
      </c>
      <c r="E314" s="171" t="s">
        <v>213</v>
      </c>
      <c r="F314" s="171"/>
      <c r="G314" s="171"/>
      <c r="H314" s="171" t="s">
        <v>214</v>
      </c>
      <c r="I314" s="171"/>
      <c r="J314" s="171"/>
      <c r="K314" s="171"/>
      <c r="L314" s="171"/>
      <c r="M314" s="171"/>
      <c r="R314" s="111"/>
      <c r="S314" s="111"/>
      <c r="T314" s="111"/>
      <c r="U314" s="111"/>
    </row>
    <row r="315" spans="2:21" s="72" customFormat="1" ht="15.75" customHeight="1">
      <c r="B315" s="102"/>
      <c r="C315" s="102"/>
      <c r="D315" s="102"/>
      <c r="E315" s="170" t="str">
        <f>+E268</f>
        <v>enero</v>
      </c>
      <c r="F315" s="170"/>
      <c r="G315" s="102" t="s">
        <v>153</v>
      </c>
      <c r="H315" s="170" t="str">
        <f>+E315</f>
        <v>enero</v>
      </c>
      <c r="I315" s="170"/>
      <c r="J315" s="102" t="s">
        <v>153</v>
      </c>
      <c r="K315" s="103"/>
      <c r="L315" s="145" t="s">
        <v>346</v>
      </c>
      <c r="M315" s="104" t="s">
        <v>215</v>
      </c>
      <c r="R315" s="111"/>
      <c r="S315" s="111"/>
      <c r="T315" s="111"/>
      <c r="U315" s="111"/>
    </row>
    <row r="316" spans="2:21" s="72" customFormat="1" ht="15.75">
      <c r="B316" s="105"/>
      <c r="C316" s="105"/>
      <c r="D316" s="105"/>
      <c r="E316" s="106">
        <f aca="true" t="shared" si="32" ref="E316:J316">+E301</f>
        <v>2009</v>
      </c>
      <c r="F316" s="106">
        <f t="shared" si="32"/>
        <v>2010</v>
      </c>
      <c r="G316" s="107" t="str">
        <f t="shared" si="32"/>
        <v>10/09</v>
      </c>
      <c r="H316" s="106">
        <f t="shared" si="32"/>
        <v>2009</v>
      </c>
      <c r="I316" s="106">
        <f t="shared" si="32"/>
        <v>2010</v>
      </c>
      <c r="J316" s="107" t="str">
        <f t="shared" si="32"/>
        <v>10/09</v>
      </c>
      <c r="K316" s="105"/>
      <c r="L316" s="106">
        <v>2010</v>
      </c>
      <c r="M316" s="117" t="str">
        <f>+M269</f>
        <v>ene</v>
      </c>
      <c r="R316" s="111"/>
      <c r="S316" s="111"/>
      <c r="T316" s="111"/>
      <c r="U316" s="111"/>
    </row>
    <row r="317" spans="1:26" s="71" customFormat="1" ht="12.75">
      <c r="A317" s="71">
        <v>1</v>
      </c>
      <c r="B317" s="68" t="s">
        <v>129</v>
      </c>
      <c r="C317" s="177" t="s">
        <v>266</v>
      </c>
      <c r="D317" s="68" t="s">
        <v>63</v>
      </c>
      <c r="E317" s="69">
        <v>88.387</v>
      </c>
      <c r="F317" s="69">
        <v>2225</v>
      </c>
      <c r="G317" s="70">
        <f aca="true" t="shared" si="33" ref="G317:G336">+(F317-E317)/E317</f>
        <v>24.173385226334187</v>
      </c>
      <c r="H317" s="69">
        <v>222.931</v>
      </c>
      <c r="I317" s="69">
        <v>6026.77</v>
      </c>
      <c r="J317" s="70">
        <f aca="true" t="shared" si="34" ref="J317:J336">+(I317-H317)/H317</f>
        <v>26.034239293772515</v>
      </c>
      <c r="K317" s="68">
        <v>1</v>
      </c>
      <c r="L317" s="175">
        <f>+I317/$I$338</f>
        <v>0.28920535217793814</v>
      </c>
      <c r="M317" s="86">
        <v>0.7298117372301384</v>
      </c>
      <c r="N317" s="72"/>
      <c r="O317" s="72"/>
      <c r="P317" s="72"/>
      <c r="Q317" s="72"/>
      <c r="R317" s="111"/>
      <c r="S317" s="111"/>
      <c r="T317" s="111"/>
      <c r="U317" s="111"/>
      <c r="V317" s="72"/>
      <c r="W317" s="72"/>
      <c r="X317" s="72"/>
      <c r="Y317" s="72"/>
      <c r="Z317" s="72"/>
    </row>
    <row r="318" spans="1:26" s="71" customFormat="1" ht="12.75">
      <c r="A318" s="71">
        <v>2</v>
      </c>
      <c r="B318" s="68" t="s">
        <v>100</v>
      </c>
      <c r="C318" s="91">
        <v>44012200</v>
      </c>
      <c r="D318" s="68" t="s">
        <v>63</v>
      </c>
      <c r="E318" s="69">
        <v>198757.73</v>
      </c>
      <c r="F318" s="69">
        <v>107673.65</v>
      </c>
      <c r="G318" s="70">
        <f t="shared" si="33"/>
        <v>-0.4582668558349907</v>
      </c>
      <c r="H318" s="69">
        <v>13589.921</v>
      </c>
      <c r="I318" s="69">
        <v>5726.389</v>
      </c>
      <c r="J318" s="70">
        <f t="shared" si="34"/>
        <v>-0.5786297065303029</v>
      </c>
      <c r="K318" s="68">
        <v>2</v>
      </c>
      <c r="L318" s="175">
        <f aca="true" t="shared" si="35" ref="L318:L338">+I318/$I$338</f>
        <v>0.2747910319213892</v>
      </c>
      <c r="M318" s="86">
        <v>0.3022323297273227</v>
      </c>
      <c r="N318" s="72"/>
      <c r="O318" s="72"/>
      <c r="P318" s="72"/>
      <c r="Q318" s="72"/>
      <c r="R318" s="111"/>
      <c r="S318" s="72"/>
      <c r="T318" s="111"/>
      <c r="U318" s="72"/>
      <c r="V318" s="72"/>
      <c r="W318" s="72"/>
      <c r="X318" s="72"/>
      <c r="Y318" s="72"/>
      <c r="Z318" s="72"/>
    </row>
    <row r="319" spans="1:26" s="71" customFormat="1" ht="12.75">
      <c r="A319" s="71">
        <v>3</v>
      </c>
      <c r="B319" s="68" t="s">
        <v>128</v>
      </c>
      <c r="C319" s="177" t="s">
        <v>272</v>
      </c>
      <c r="D319" s="68" t="s">
        <v>63</v>
      </c>
      <c r="E319" s="69">
        <v>988.754</v>
      </c>
      <c r="F319" s="69">
        <v>930.04</v>
      </c>
      <c r="G319" s="70">
        <f t="shared" si="33"/>
        <v>-0.059381807810638496</v>
      </c>
      <c r="H319" s="69">
        <v>2985.342</v>
      </c>
      <c r="I319" s="69">
        <v>3503.758</v>
      </c>
      <c r="J319" s="70">
        <f t="shared" si="34"/>
        <v>0.17365380582861184</v>
      </c>
      <c r="K319" s="68">
        <v>3</v>
      </c>
      <c r="L319" s="175">
        <f t="shared" si="35"/>
        <v>0.16813410273434493</v>
      </c>
      <c r="M319" s="86">
        <v>0.8472316896209608</v>
      </c>
      <c r="N319" s="72"/>
      <c r="O319" s="72"/>
      <c r="P319" s="72"/>
      <c r="Q319" s="72"/>
      <c r="R319" s="111"/>
      <c r="S319" s="111"/>
      <c r="T319" s="111"/>
      <c r="U319" s="111"/>
      <c r="V319" s="72"/>
      <c r="W319" s="72"/>
      <c r="X319" s="72"/>
      <c r="Y319" s="72"/>
      <c r="Z319" s="72"/>
    </row>
    <row r="320" spans="1:26" s="71" customFormat="1" ht="12.75">
      <c r="A320" s="71">
        <v>4</v>
      </c>
      <c r="B320" s="68" t="s">
        <v>137</v>
      </c>
      <c r="C320" s="91">
        <v>23099090</v>
      </c>
      <c r="D320" s="68" t="s">
        <v>63</v>
      </c>
      <c r="E320" s="69">
        <v>605.785</v>
      </c>
      <c r="F320" s="69">
        <v>685.125</v>
      </c>
      <c r="G320" s="70">
        <f t="shared" si="33"/>
        <v>0.13097055886164238</v>
      </c>
      <c r="H320" s="69">
        <v>793.766</v>
      </c>
      <c r="I320" s="69">
        <v>835.501</v>
      </c>
      <c r="J320" s="70">
        <f t="shared" si="34"/>
        <v>0.05257846770962729</v>
      </c>
      <c r="K320" s="68">
        <v>4</v>
      </c>
      <c r="L320" s="175">
        <f t="shared" si="35"/>
        <v>0.04009301183718965</v>
      </c>
      <c r="M320" s="86">
        <v>0.8538711846669242</v>
      </c>
      <c r="N320" s="72"/>
      <c r="O320" s="72"/>
      <c r="P320" s="72"/>
      <c r="Q320" s="72"/>
      <c r="R320" s="111"/>
      <c r="S320" s="111"/>
      <c r="T320" s="111"/>
      <c r="U320" s="111"/>
      <c r="V320" s="72"/>
      <c r="W320" s="72"/>
      <c r="X320" s="72"/>
      <c r="Y320" s="72"/>
      <c r="Z320" s="72"/>
    </row>
    <row r="321" spans="1:26" s="71" customFormat="1" ht="12.75">
      <c r="A321" s="71">
        <v>5</v>
      </c>
      <c r="B321" s="68" t="s">
        <v>88</v>
      </c>
      <c r="C321" s="91">
        <v>20098000</v>
      </c>
      <c r="D321" s="68" t="s">
        <v>63</v>
      </c>
      <c r="E321" s="69">
        <v>198.509</v>
      </c>
      <c r="F321" s="69">
        <v>95.356</v>
      </c>
      <c r="G321" s="70">
        <f t="shared" si="33"/>
        <v>-0.5196389080595842</v>
      </c>
      <c r="H321" s="69">
        <v>3069.484</v>
      </c>
      <c r="I321" s="69">
        <v>721.13</v>
      </c>
      <c r="J321" s="70">
        <f t="shared" si="34"/>
        <v>-0.7650647470389159</v>
      </c>
      <c r="K321" s="68">
        <v>5</v>
      </c>
      <c r="L321" s="175">
        <f t="shared" si="35"/>
        <v>0.0346047145678492</v>
      </c>
      <c r="M321" s="86">
        <v>0.3137437632370779</v>
      </c>
      <c r="N321" s="72"/>
      <c r="O321" s="72"/>
      <c r="P321" s="72"/>
      <c r="Q321" s="72"/>
      <c r="R321" s="111"/>
      <c r="S321" s="72"/>
      <c r="T321" s="111"/>
      <c r="U321" s="72"/>
      <c r="V321" s="72"/>
      <c r="W321" s="72"/>
      <c r="X321" s="72"/>
      <c r="Y321" s="72"/>
      <c r="Z321" s="72"/>
    </row>
    <row r="322" spans="1:26" s="71" customFormat="1" ht="12.75">
      <c r="A322" s="71">
        <v>6</v>
      </c>
      <c r="B322" s="68" t="s">
        <v>138</v>
      </c>
      <c r="C322" s="177" t="s">
        <v>273</v>
      </c>
      <c r="D322" s="68" t="s">
        <v>63</v>
      </c>
      <c r="E322" s="69">
        <v>810.38</v>
      </c>
      <c r="F322" s="69">
        <v>745</v>
      </c>
      <c r="G322" s="70">
        <f t="shared" si="33"/>
        <v>-0.08067820035045287</v>
      </c>
      <c r="H322" s="69">
        <v>382.04</v>
      </c>
      <c r="I322" s="69">
        <v>507.614</v>
      </c>
      <c r="J322" s="70">
        <f t="shared" si="34"/>
        <v>0.32869333054130445</v>
      </c>
      <c r="K322" s="68">
        <v>6</v>
      </c>
      <c r="L322" s="175">
        <f t="shared" si="35"/>
        <v>0.024358766908385728</v>
      </c>
      <c r="M322" s="86">
        <v>1</v>
      </c>
      <c r="N322" s="72"/>
      <c r="O322" s="72"/>
      <c r="P322" s="72"/>
      <c r="Q322" s="72"/>
      <c r="R322" s="111"/>
      <c r="S322" s="111"/>
      <c r="T322" s="111"/>
      <c r="U322" s="111"/>
      <c r="V322" s="72"/>
      <c r="W322" s="72"/>
      <c r="X322" s="72"/>
      <c r="Y322" s="72"/>
      <c r="Z322" s="72"/>
    </row>
    <row r="323" spans="1:26" s="71" customFormat="1" ht="12.75">
      <c r="A323" s="71">
        <v>7</v>
      </c>
      <c r="B323" s="68" t="s">
        <v>135</v>
      </c>
      <c r="C323" s="92">
        <v>14049020</v>
      </c>
      <c r="D323" s="68" t="s">
        <v>63</v>
      </c>
      <c r="E323" s="69">
        <v>121.381</v>
      </c>
      <c r="F323" s="69">
        <v>134.158</v>
      </c>
      <c r="G323" s="70">
        <f t="shared" si="33"/>
        <v>0.10526359150114092</v>
      </c>
      <c r="H323" s="69">
        <v>472.026</v>
      </c>
      <c r="I323" s="69">
        <v>503.526</v>
      </c>
      <c r="J323" s="70">
        <f t="shared" si="34"/>
        <v>0.06673361213153513</v>
      </c>
      <c r="K323" s="68">
        <v>7</v>
      </c>
      <c r="L323" s="175">
        <f t="shared" si="35"/>
        <v>0.024162596906925012</v>
      </c>
      <c r="M323" s="86">
        <v>0.4654550362222718</v>
      </c>
      <c r="N323" s="72"/>
      <c r="O323" s="72"/>
      <c r="P323" s="72"/>
      <c r="Q323" s="72"/>
      <c r="R323" s="72"/>
      <c r="S323" s="72"/>
      <c r="T323" s="111"/>
      <c r="U323" s="72"/>
      <c r="V323" s="72"/>
      <c r="W323" s="72"/>
      <c r="X323" s="72"/>
      <c r="Y323" s="72"/>
      <c r="Z323" s="72"/>
    </row>
    <row r="324" spans="1:26" s="71" customFormat="1" ht="12.75">
      <c r="A324" s="71">
        <v>8</v>
      </c>
      <c r="B324" s="68" t="s">
        <v>139</v>
      </c>
      <c r="C324" s="91">
        <v>16025000</v>
      </c>
      <c r="D324" s="68" t="s">
        <v>63</v>
      </c>
      <c r="E324" s="69">
        <v>109.681</v>
      </c>
      <c r="F324" s="69">
        <v>84.225</v>
      </c>
      <c r="G324" s="70">
        <f t="shared" si="33"/>
        <v>-0.23209124643283707</v>
      </c>
      <c r="H324" s="69">
        <v>427.84</v>
      </c>
      <c r="I324" s="69">
        <v>322.409</v>
      </c>
      <c r="J324" s="70">
        <f t="shared" si="34"/>
        <v>-0.2464262341062079</v>
      </c>
      <c r="K324" s="68">
        <v>8</v>
      </c>
      <c r="L324" s="175">
        <f t="shared" si="35"/>
        <v>0.01547137328790328</v>
      </c>
      <c r="M324" s="86">
        <v>0.8900277711831187</v>
      </c>
      <c r="N324" s="72"/>
      <c r="O324" s="72"/>
      <c r="P324" s="72"/>
      <c r="Q324" s="72"/>
      <c r="R324" s="111"/>
      <c r="S324" s="72"/>
      <c r="T324" s="111"/>
      <c r="U324" s="111"/>
      <c r="V324" s="72"/>
      <c r="W324" s="72"/>
      <c r="X324" s="72"/>
      <c r="Y324" s="72"/>
      <c r="Z324" s="72"/>
    </row>
    <row r="325" spans="1:26" s="71" customFormat="1" ht="12.75">
      <c r="A325" s="71">
        <v>9</v>
      </c>
      <c r="B325" s="68" t="s">
        <v>136</v>
      </c>
      <c r="C325" s="91">
        <v>44129910</v>
      </c>
      <c r="D325" s="68" t="s">
        <v>63</v>
      </c>
      <c r="E325" s="69">
        <v>500.876</v>
      </c>
      <c r="F325" s="69">
        <v>235.613</v>
      </c>
      <c r="G325" s="70">
        <f t="shared" si="33"/>
        <v>-0.5295981440516215</v>
      </c>
      <c r="H325" s="69">
        <v>643.418</v>
      </c>
      <c r="I325" s="69">
        <v>282.906</v>
      </c>
      <c r="J325" s="70">
        <f t="shared" si="34"/>
        <v>-0.5603076071853756</v>
      </c>
      <c r="K325" s="68">
        <v>9</v>
      </c>
      <c r="L325" s="175">
        <f t="shared" si="35"/>
        <v>0.01357575108445349</v>
      </c>
      <c r="M325" s="86">
        <v>1</v>
      </c>
      <c r="N325" s="72"/>
      <c r="O325" s="72"/>
      <c r="P325" s="72"/>
      <c r="Q325" s="72"/>
      <c r="R325" s="111"/>
      <c r="S325" s="111"/>
      <c r="T325" s="111"/>
      <c r="U325" s="111"/>
      <c r="V325" s="72"/>
      <c r="W325" s="72"/>
      <c r="X325" s="72"/>
      <c r="Y325" s="72"/>
      <c r="Z325" s="72"/>
    </row>
    <row r="326" spans="1:21" s="72" customFormat="1" ht="12.75">
      <c r="A326" s="71">
        <v>10</v>
      </c>
      <c r="B326" s="68" t="s">
        <v>64</v>
      </c>
      <c r="C326" s="177" t="s">
        <v>251</v>
      </c>
      <c r="D326" s="68" t="s">
        <v>63</v>
      </c>
      <c r="E326" s="69">
        <v>1294.443</v>
      </c>
      <c r="F326" s="69">
        <v>95.88</v>
      </c>
      <c r="G326" s="70">
        <f t="shared" si="33"/>
        <v>-0.9259295310801635</v>
      </c>
      <c r="H326" s="69">
        <v>5391.412</v>
      </c>
      <c r="I326" s="69">
        <v>277.541</v>
      </c>
      <c r="J326" s="70">
        <f t="shared" si="34"/>
        <v>-0.9485216488741725</v>
      </c>
      <c r="K326" s="68">
        <v>10</v>
      </c>
      <c r="L326" s="175">
        <f t="shared" si="35"/>
        <v>0.013318301950931779</v>
      </c>
      <c r="M326" s="86">
        <v>0.004035845108795545</v>
      </c>
      <c r="R326" s="111"/>
      <c r="S326" s="111"/>
      <c r="T326" s="111"/>
      <c r="U326" s="111"/>
    </row>
    <row r="327" spans="1:20" s="72" customFormat="1" ht="12.75">
      <c r="A327" s="71">
        <v>11</v>
      </c>
      <c r="B327" s="68" t="s">
        <v>119</v>
      </c>
      <c r="C327" s="177" t="s">
        <v>267</v>
      </c>
      <c r="D327" s="68" t="s">
        <v>63</v>
      </c>
      <c r="E327" s="118">
        <v>0</v>
      </c>
      <c r="F327" s="69">
        <v>201.231</v>
      </c>
      <c r="G327" s="70"/>
      <c r="H327" s="69">
        <v>0</v>
      </c>
      <c r="I327" s="69">
        <v>276.249</v>
      </c>
      <c r="J327" s="70"/>
      <c r="K327" s="68">
        <v>11</v>
      </c>
      <c r="L327" s="175">
        <f t="shared" si="35"/>
        <v>0.01325630301700633</v>
      </c>
      <c r="M327" s="86">
        <v>0.057622222129516454</v>
      </c>
      <c r="R327" s="111"/>
      <c r="T327" s="111"/>
    </row>
    <row r="328" spans="1:21" s="72" customFormat="1" ht="12.75">
      <c r="A328" s="71">
        <v>12</v>
      </c>
      <c r="B328" s="68" t="s">
        <v>359</v>
      </c>
      <c r="C328" s="91">
        <v>21021000</v>
      </c>
      <c r="D328" s="68" t="s">
        <v>63</v>
      </c>
      <c r="E328" s="69">
        <v>1</v>
      </c>
      <c r="F328" s="69">
        <v>91.07</v>
      </c>
      <c r="G328" s="70">
        <f t="shared" si="33"/>
        <v>90.07</v>
      </c>
      <c r="H328" s="69">
        <v>2.95</v>
      </c>
      <c r="I328" s="69">
        <v>273.13</v>
      </c>
      <c r="J328" s="70">
        <f t="shared" si="34"/>
        <v>91.5864406779661</v>
      </c>
      <c r="K328" s="68">
        <v>12</v>
      </c>
      <c r="L328" s="175">
        <f t="shared" si="35"/>
        <v>0.013106632215989698</v>
      </c>
      <c r="M328" s="86">
        <v>0.2259578991780867</v>
      </c>
      <c r="R328" s="111"/>
      <c r="S328" s="111"/>
      <c r="T328" s="111"/>
      <c r="U328" s="111"/>
    </row>
    <row r="329" spans="1:21" s="72" customFormat="1" ht="12.75">
      <c r="A329" s="71">
        <v>13</v>
      </c>
      <c r="B329" s="68" t="s">
        <v>360</v>
      </c>
      <c r="C329" s="91">
        <v>20089900</v>
      </c>
      <c r="D329" s="68" t="s">
        <v>63</v>
      </c>
      <c r="E329" s="69">
        <v>38.794</v>
      </c>
      <c r="F329" s="69">
        <v>61.744</v>
      </c>
      <c r="G329" s="70">
        <f t="shared" si="33"/>
        <v>0.591586327782647</v>
      </c>
      <c r="H329" s="69">
        <v>165.107</v>
      </c>
      <c r="I329" s="69">
        <v>238.55</v>
      </c>
      <c r="J329" s="70">
        <f t="shared" si="34"/>
        <v>0.4448206314692897</v>
      </c>
      <c r="K329" s="68">
        <v>13</v>
      </c>
      <c r="L329" s="175">
        <f t="shared" si="35"/>
        <v>0.011447248984455543</v>
      </c>
      <c r="M329" s="86">
        <v>0.9984095760264513</v>
      </c>
      <c r="R329" s="111"/>
      <c r="T329" s="111"/>
      <c r="U329" s="111"/>
    </row>
    <row r="330" spans="1:21" s="72" customFormat="1" ht="12.75">
      <c r="A330" s="71">
        <v>14</v>
      </c>
      <c r="B330" s="68" t="s">
        <v>116</v>
      </c>
      <c r="C330" s="91">
        <v>44071012</v>
      </c>
      <c r="D330" s="68" t="s">
        <v>87</v>
      </c>
      <c r="E330" s="69">
        <v>0.549</v>
      </c>
      <c r="F330" s="69">
        <v>1.002</v>
      </c>
      <c r="G330" s="70">
        <f t="shared" si="33"/>
        <v>0.8251366120218577</v>
      </c>
      <c r="H330" s="69">
        <v>91.464</v>
      </c>
      <c r="I330" s="69">
        <v>187.955</v>
      </c>
      <c r="J330" s="70">
        <f t="shared" si="34"/>
        <v>1.0549615149129714</v>
      </c>
      <c r="K330" s="68">
        <v>14</v>
      </c>
      <c r="L330" s="175">
        <f t="shared" si="35"/>
        <v>0.009019357295633376</v>
      </c>
      <c r="M330" s="86">
        <v>0.007262224312801086</v>
      </c>
      <c r="R330" s="111"/>
      <c r="S330" s="111"/>
      <c r="T330" s="111"/>
      <c r="U330" s="111"/>
    </row>
    <row r="331" spans="1:20" s="72" customFormat="1" ht="12.75">
      <c r="A331" s="71">
        <v>15</v>
      </c>
      <c r="B331" s="68" t="s">
        <v>236</v>
      </c>
      <c r="C331" s="177" t="s">
        <v>276</v>
      </c>
      <c r="D331" s="68" t="s">
        <v>63</v>
      </c>
      <c r="E331" s="69">
        <v>10.554</v>
      </c>
      <c r="F331" s="69">
        <v>17.026</v>
      </c>
      <c r="G331" s="70">
        <f t="shared" si="33"/>
        <v>0.6132272124313056</v>
      </c>
      <c r="H331" s="69">
        <v>119.315</v>
      </c>
      <c r="I331" s="69">
        <v>173.077</v>
      </c>
      <c r="J331" s="70">
        <f t="shared" si="34"/>
        <v>0.45058877760549804</v>
      </c>
      <c r="K331" s="68">
        <v>15</v>
      </c>
      <c r="L331" s="175">
        <f t="shared" si="35"/>
        <v>0.008305409819671398</v>
      </c>
      <c r="M331" s="86">
        <v>0.6707474925979321</v>
      </c>
      <c r="T331" s="111"/>
    </row>
    <row r="332" spans="1:21" s="72" customFormat="1" ht="12.75">
      <c r="A332" s="71">
        <v>16</v>
      </c>
      <c r="B332" s="68" t="s">
        <v>91</v>
      </c>
      <c r="C332" s="91">
        <v>20059990</v>
      </c>
      <c r="D332" s="68" t="s">
        <v>63</v>
      </c>
      <c r="E332" s="69">
        <v>0</v>
      </c>
      <c r="F332" s="69">
        <v>66.792</v>
      </c>
      <c r="G332" s="70"/>
      <c r="H332" s="69">
        <v>0</v>
      </c>
      <c r="I332" s="69">
        <v>140.8</v>
      </c>
      <c r="J332" s="70"/>
      <c r="K332" s="68">
        <v>16</v>
      </c>
      <c r="L332" s="175">
        <f t="shared" si="35"/>
        <v>0.006756540167727271</v>
      </c>
      <c r="M332" s="86">
        <v>0.11925624083662319</v>
      </c>
      <c r="R332" s="111"/>
      <c r="S332" s="111"/>
      <c r="T332" s="111"/>
      <c r="U332" s="111"/>
    </row>
    <row r="333" spans="1:20" s="72" customFormat="1" ht="12.75">
      <c r="A333" s="71">
        <v>17</v>
      </c>
      <c r="B333" s="68" t="s">
        <v>124</v>
      </c>
      <c r="C333" s="91">
        <v>44071013</v>
      </c>
      <c r="D333" s="68" t="s">
        <v>87</v>
      </c>
      <c r="E333" s="69">
        <v>0.012</v>
      </c>
      <c r="F333" s="69">
        <v>0.305</v>
      </c>
      <c r="G333" s="70">
        <f t="shared" si="33"/>
        <v>24.416666666666664</v>
      </c>
      <c r="H333" s="69">
        <v>2.7</v>
      </c>
      <c r="I333" s="69">
        <v>131.143</v>
      </c>
      <c r="J333" s="70">
        <f t="shared" si="34"/>
        <v>47.571481481481484</v>
      </c>
      <c r="K333" s="68">
        <v>17</v>
      </c>
      <c r="L333" s="175">
        <f t="shared" si="35"/>
        <v>0.006293131727388193</v>
      </c>
      <c r="M333" s="86">
        <v>0.0198130119893628</v>
      </c>
      <c r="R333" s="111"/>
      <c r="T333" s="111"/>
    </row>
    <row r="334" spans="1:21" s="72" customFormat="1" ht="12.75">
      <c r="A334" s="71">
        <v>18</v>
      </c>
      <c r="B334" s="68" t="s">
        <v>361</v>
      </c>
      <c r="C334" s="177" t="s">
        <v>374</v>
      </c>
      <c r="D334" s="68" t="s">
        <v>63</v>
      </c>
      <c r="E334" s="69">
        <v>25</v>
      </c>
      <c r="F334" s="69">
        <v>25</v>
      </c>
      <c r="G334" s="70">
        <f t="shared" si="33"/>
        <v>0</v>
      </c>
      <c r="H334" s="69">
        <v>87.5</v>
      </c>
      <c r="I334" s="69">
        <v>91.25</v>
      </c>
      <c r="J334" s="70">
        <f t="shared" si="34"/>
        <v>0.04285714285714286</v>
      </c>
      <c r="K334" s="68">
        <v>18</v>
      </c>
      <c r="L334" s="175">
        <f t="shared" si="35"/>
        <v>0.004378794675462453</v>
      </c>
      <c r="M334" s="86">
        <v>0.43117297951160505</v>
      </c>
      <c r="T334" s="111"/>
      <c r="U334" s="111"/>
    </row>
    <row r="335" spans="1:26" s="73" customFormat="1" ht="12.75">
      <c r="A335" s="71">
        <v>19</v>
      </c>
      <c r="B335" s="68" t="s">
        <v>235</v>
      </c>
      <c r="C335" s="177" t="s">
        <v>274</v>
      </c>
      <c r="D335" s="68" t="s">
        <v>63</v>
      </c>
      <c r="E335" s="69">
        <v>21.15</v>
      </c>
      <c r="F335" s="69">
        <v>38.535</v>
      </c>
      <c r="G335" s="70">
        <f t="shared" si="33"/>
        <v>0.8219858156028368</v>
      </c>
      <c r="H335" s="69">
        <v>57.775</v>
      </c>
      <c r="I335" s="69">
        <v>90.805</v>
      </c>
      <c r="J335" s="70">
        <f t="shared" si="34"/>
        <v>0.5717005625270447</v>
      </c>
      <c r="K335" s="68">
        <v>19</v>
      </c>
      <c r="L335" s="175">
        <f t="shared" si="35"/>
        <v>0.004357440553483486</v>
      </c>
      <c r="M335" s="86">
        <v>1</v>
      </c>
      <c r="N335" s="72"/>
      <c r="O335" s="72"/>
      <c r="P335" s="72"/>
      <c r="Q335" s="72"/>
      <c r="R335" s="72"/>
      <c r="S335" s="72"/>
      <c r="T335" s="111"/>
      <c r="U335" s="72"/>
      <c r="V335" s="72"/>
      <c r="W335" s="72"/>
      <c r="X335" s="72"/>
      <c r="Y335" s="72"/>
      <c r="Z335" s="72"/>
    </row>
    <row r="336" spans="1:26" ht="12.75">
      <c r="A336" s="71">
        <v>20</v>
      </c>
      <c r="B336" s="68" t="s">
        <v>224</v>
      </c>
      <c r="C336" s="177" t="s">
        <v>270</v>
      </c>
      <c r="D336" s="68" t="s">
        <v>63</v>
      </c>
      <c r="E336" s="69">
        <v>96.261</v>
      </c>
      <c r="F336" s="69">
        <v>43.94</v>
      </c>
      <c r="G336" s="70">
        <f t="shared" si="33"/>
        <v>-0.543532687173414</v>
      </c>
      <c r="H336" s="69">
        <v>109.256</v>
      </c>
      <c r="I336" s="69">
        <v>64.696</v>
      </c>
      <c r="J336" s="70">
        <f t="shared" si="34"/>
        <v>-0.40784945449220183</v>
      </c>
      <c r="L336" s="175">
        <f t="shared" si="35"/>
        <v>0.0031045534282051384</v>
      </c>
      <c r="M336" s="86">
        <v>0.5146489113746827</v>
      </c>
      <c r="N336" s="72"/>
      <c r="O336" s="72"/>
      <c r="P336" s="72"/>
      <c r="Q336" s="72"/>
      <c r="R336" s="111"/>
      <c r="S336" s="111"/>
      <c r="T336" s="111"/>
      <c r="U336" s="111"/>
      <c r="V336" s="72"/>
      <c r="W336" s="72"/>
      <c r="X336" s="72"/>
      <c r="Y336" s="72"/>
      <c r="Z336" s="72"/>
    </row>
    <row r="337" spans="12:26" ht="12.75">
      <c r="L337" s="175">
        <f t="shared" si="35"/>
        <v>0</v>
      </c>
      <c r="M337" s="112"/>
      <c r="N337" s="72"/>
      <c r="O337" s="72"/>
      <c r="P337" s="72"/>
      <c r="Q337" s="72"/>
      <c r="R337" s="111"/>
      <c r="S337" s="72"/>
      <c r="T337" s="111"/>
      <c r="U337" s="72"/>
      <c r="V337" s="72"/>
      <c r="W337" s="72"/>
      <c r="X337" s="72"/>
      <c r="Y337" s="72"/>
      <c r="Z337" s="72"/>
    </row>
    <row r="338" spans="2:26" s="73" customFormat="1" ht="12.75">
      <c r="B338" s="84" t="s">
        <v>192</v>
      </c>
      <c r="C338" s="84"/>
      <c r="D338" s="84"/>
      <c r="E338" s="113"/>
      <c r="F338" s="85"/>
      <c r="G338" s="85"/>
      <c r="H338" s="85">
        <f>+'Exportacion_regional '!C19</f>
        <v>36260.902</v>
      </c>
      <c r="I338" s="85">
        <f>+'Exportacion_regional '!D19</f>
        <v>20839.068</v>
      </c>
      <c r="J338" s="114">
        <f>+(I338-H338)/H338</f>
        <v>-0.42530199607279495</v>
      </c>
      <c r="K338" s="85"/>
      <c r="L338" s="114">
        <f t="shared" si="35"/>
        <v>1</v>
      </c>
      <c r="M338" s="115"/>
      <c r="N338" s="72"/>
      <c r="O338" s="72"/>
      <c r="P338" s="72"/>
      <c r="Q338" s="72"/>
      <c r="R338" s="72"/>
      <c r="S338" s="72"/>
      <c r="T338" s="72"/>
      <c r="U338" s="72"/>
      <c r="V338" s="72"/>
      <c r="W338" s="72"/>
      <c r="X338" s="72"/>
      <c r="Y338" s="72"/>
      <c r="Z338" s="72"/>
    </row>
    <row r="339" spans="5:21" s="72" customFormat="1" ht="12.75">
      <c r="E339" s="116"/>
      <c r="F339" s="111"/>
      <c r="G339" s="111"/>
      <c r="H339" s="111"/>
      <c r="I339" s="116"/>
      <c r="J339" s="111"/>
      <c r="K339" s="111"/>
      <c r="L339" s="111"/>
      <c r="M339" s="112"/>
      <c r="T339" s="111"/>
      <c r="U339" s="111"/>
    </row>
    <row r="340" spans="2:21" s="72" customFormat="1" ht="21" customHeight="1">
      <c r="B340" s="169" t="s">
        <v>310</v>
      </c>
      <c r="C340" s="169"/>
      <c r="D340" s="169"/>
      <c r="E340" s="169"/>
      <c r="F340" s="169"/>
      <c r="G340" s="169"/>
      <c r="H340" s="169"/>
      <c r="I340" s="169"/>
      <c r="J340" s="169"/>
      <c r="K340" s="169"/>
      <c r="L340" s="169"/>
      <c r="M340" s="169"/>
      <c r="T340" s="111"/>
      <c r="U340" s="111"/>
    </row>
    <row r="341" spans="13:26" ht="12.75">
      <c r="M341" s="112"/>
      <c r="N341" s="72"/>
      <c r="O341" s="72"/>
      <c r="P341" s="72"/>
      <c r="Q341" s="72"/>
      <c r="R341" s="111"/>
      <c r="S341" s="72"/>
      <c r="T341" s="111"/>
      <c r="U341" s="72"/>
      <c r="V341" s="72"/>
      <c r="W341" s="72"/>
      <c r="X341" s="72"/>
      <c r="Y341" s="72"/>
      <c r="Z341" s="72"/>
    </row>
    <row r="342" spans="2:26" s="97" customFormat="1" ht="15.75" customHeight="1">
      <c r="B342" s="172" t="s">
        <v>219</v>
      </c>
      <c r="C342" s="172"/>
      <c r="D342" s="172"/>
      <c r="E342" s="172"/>
      <c r="F342" s="172"/>
      <c r="G342" s="172"/>
      <c r="H342" s="172"/>
      <c r="I342" s="172"/>
      <c r="J342" s="172"/>
      <c r="K342" s="172"/>
      <c r="L342" s="172"/>
      <c r="M342" s="172"/>
      <c r="N342" s="72"/>
      <c r="O342" s="72"/>
      <c r="P342" s="72"/>
      <c r="Q342" s="72"/>
      <c r="R342" s="111"/>
      <c r="S342" s="72"/>
      <c r="T342" s="111"/>
      <c r="U342" s="72"/>
      <c r="V342" s="72"/>
      <c r="W342" s="72"/>
      <c r="X342" s="72"/>
      <c r="Y342" s="72"/>
      <c r="Z342" s="72"/>
    </row>
    <row r="343" spans="2:26" s="97" customFormat="1" ht="15.75" customHeight="1">
      <c r="B343" s="173" t="s">
        <v>54</v>
      </c>
      <c r="C343" s="173"/>
      <c r="D343" s="173"/>
      <c r="E343" s="173"/>
      <c r="F343" s="173"/>
      <c r="G343" s="173"/>
      <c r="H343" s="173"/>
      <c r="I343" s="173"/>
      <c r="J343" s="173"/>
      <c r="K343" s="173"/>
      <c r="L343" s="173"/>
      <c r="M343" s="173"/>
      <c r="N343" s="72"/>
      <c r="O343" s="72"/>
      <c r="P343" s="72"/>
      <c r="Q343" s="72"/>
      <c r="R343" s="111"/>
      <c r="S343" s="72"/>
      <c r="T343" s="111"/>
      <c r="U343" s="72"/>
      <c r="V343" s="72"/>
      <c r="W343" s="72"/>
      <c r="X343" s="72"/>
      <c r="Y343" s="72"/>
      <c r="Z343" s="72"/>
    </row>
    <row r="344" spans="2:26" s="98" customFormat="1" ht="15.75" customHeight="1">
      <c r="B344" s="173" t="s">
        <v>154</v>
      </c>
      <c r="C344" s="173"/>
      <c r="D344" s="173"/>
      <c r="E344" s="173"/>
      <c r="F344" s="173"/>
      <c r="G344" s="173"/>
      <c r="H344" s="173"/>
      <c r="I344" s="173"/>
      <c r="J344" s="173"/>
      <c r="K344" s="173"/>
      <c r="L344" s="173"/>
      <c r="M344" s="173"/>
      <c r="N344" s="72"/>
      <c r="O344" s="72"/>
      <c r="P344" s="72"/>
      <c r="Q344" s="72"/>
      <c r="R344" s="111"/>
      <c r="S344" s="111"/>
      <c r="T344" s="111"/>
      <c r="U344" s="111"/>
      <c r="V344" s="72"/>
      <c r="W344" s="72"/>
      <c r="X344" s="72"/>
      <c r="Y344" s="72"/>
      <c r="Z344" s="72"/>
    </row>
    <row r="345" spans="2:26" s="98" customFormat="1" ht="15.75" customHeight="1">
      <c r="B345" s="99"/>
      <c r="C345" s="99"/>
      <c r="D345" s="99"/>
      <c r="E345" s="99"/>
      <c r="F345" s="99"/>
      <c r="G345" s="99"/>
      <c r="H345" s="99"/>
      <c r="I345" s="99"/>
      <c r="J345" s="99"/>
      <c r="K345" s="99"/>
      <c r="L345" s="99"/>
      <c r="M345" s="99"/>
      <c r="N345" s="72"/>
      <c r="O345" s="72"/>
      <c r="P345" s="72"/>
      <c r="Q345" s="72"/>
      <c r="R345" s="111"/>
      <c r="S345" s="111"/>
      <c r="T345" s="111"/>
      <c r="U345" s="111"/>
      <c r="V345" s="72"/>
      <c r="W345" s="72"/>
      <c r="X345" s="72"/>
      <c r="Y345" s="72"/>
      <c r="Z345" s="72"/>
    </row>
    <row r="346" spans="2:21" s="72" customFormat="1" ht="30.75" customHeight="1">
      <c r="B346" s="100" t="s">
        <v>366</v>
      </c>
      <c r="C346" s="100" t="s">
        <v>223</v>
      </c>
      <c r="D346" s="100" t="s">
        <v>61</v>
      </c>
      <c r="E346" s="171" t="s">
        <v>213</v>
      </c>
      <c r="F346" s="171"/>
      <c r="G346" s="171"/>
      <c r="H346" s="171" t="s">
        <v>214</v>
      </c>
      <c r="I346" s="171"/>
      <c r="J346" s="171"/>
      <c r="K346" s="171"/>
      <c r="L346" s="171"/>
      <c r="M346" s="171"/>
      <c r="R346" s="111"/>
      <c r="S346" s="111"/>
      <c r="T346" s="111"/>
      <c r="U346" s="111"/>
    </row>
    <row r="347" spans="2:20" s="72" customFormat="1" ht="15.75" customHeight="1">
      <c r="B347" s="102"/>
      <c r="C347" s="102"/>
      <c r="D347" s="102"/>
      <c r="E347" s="170" t="str">
        <f>+E315</f>
        <v>enero</v>
      </c>
      <c r="F347" s="170"/>
      <c r="G347" s="102" t="s">
        <v>153</v>
      </c>
      <c r="H347" s="170" t="str">
        <f>+E347</f>
        <v>enero</v>
      </c>
      <c r="I347" s="170"/>
      <c r="J347" s="102" t="s">
        <v>153</v>
      </c>
      <c r="K347" s="103"/>
      <c r="L347" s="145" t="s">
        <v>346</v>
      </c>
      <c r="M347" s="104" t="s">
        <v>215</v>
      </c>
      <c r="R347" s="111"/>
      <c r="T347" s="111"/>
    </row>
    <row r="348" spans="2:21" s="72" customFormat="1" ht="15.75">
      <c r="B348" s="105"/>
      <c r="C348" s="105"/>
      <c r="D348" s="105"/>
      <c r="E348" s="106">
        <f aca="true" t="shared" si="36" ref="E348:J348">+E316</f>
        <v>2009</v>
      </c>
      <c r="F348" s="106">
        <f t="shared" si="36"/>
        <v>2010</v>
      </c>
      <c r="G348" s="107" t="str">
        <f t="shared" si="36"/>
        <v>10/09</v>
      </c>
      <c r="H348" s="106">
        <f t="shared" si="36"/>
        <v>2009</v>
      </c>
      <c r="I348" s="106">
        <f t="shared" si="36"/>
        <v>2010</v>
      </c>
      <c r="J348" s="107" t="str">
        <f t="shared" si="36"/>
        <v>10/09</v>
      </c>
      <c r="K348" s="105"/>
      <c r="L348" s="106">
        <v>2010</v>
      </c>
      <c r="M348" s="117" t="str">
        <f>+M316</f>
        <v>ene</v>
      </c>
      <c r="R348" s="111"/>
      <c r="S348" s="111"/>
      <c r="T348" s="111"/>
      <c r="U348" s="111"/>
    </row>
    <row r="349" spans="1:26" s="71" customFormat="1" ht="12.75">
      <c r="A349" s="71">
        <v>1</v>
      </c>
      <c r="B349" s="68" t="s">
        <v>142</v>
      </c>
      <c r="C349" s="177" t="s">
        <v>277</v>
      </c>
      <c r="D349" s="68" t="s">
        <v>63</v>
      </c>
      <c r="E349" s="69">
        <v>0</v>
      </c>
      <c r="F349" s="69">
        <v>0.351</v>
      </c>
      <c r="G349" s="70"/>
      <c r="H349" s="69">
        <v>0</v>
      </c>
      <c r="I349" s="69">
        <v>53.634</v>
      </c>
      <c r="J349" s="70"/>
      <c r="K349" s="68">
        <v>1</v>
      </c>
      <c r="L349" s="175">
        <f>+I349/$I$352</f>
        <v>0.8863365943945003</v>
      </c>
      <c r="M349" s="86">
        <v>0.2117368389885711</v>
      </c>
      <c r="N349" s="72"/>
      <c r="O349" s="72"/>
      <c r="P349" s="72"/>
      <c r="Q349" s="72"/>
      <c r="R349" s="111"/>
      <c r="S349" s="111"/>
      <c r="T349" s="111"/>
      <c r="U349" s="111"/>
      <c r="V349" s="72"/>
      <c r="W349" s="72"/>
      <c r="X349" s="72"/>
      <c r="Y349" s="72"/>
      <c r="Z349" s="72"/>
    </row>
    <row r="350" spans="1:26" s="71" customFormat="1" ht="12.75">
      <c r="A350" s="71">
        <v>2</v>
      </c>
      <c r="B350" s="68" t="s">
        <v>143</v>
      </c>
      <c r="C350" s="177" t="s">
        <v>275</v>
      </c>
      <c r="D350" s="68" t="s">
        <v>63</v>
      </c>
      <c r="E350" s="69">
        <v>0</v>
      </c>
      <c r="F350" s="69">
        <v>0.055</v>
      </c>
      <c r="G350" s="70"/>
      <c r="H350" s="69">
        <v>0</v>
      </c>
      <c r="I350" s="69">
        <v>4.815</v>
      </c>
      <c r="J350" s="70"/>
      <c r="K350" s="68">
        <v>2</v>
      </c>
      <c r="L350" s="175">
        <f>+I350/$I$352</f>
        <v>0.07957099418297198</v>
      </c>
      <c r="M350" s="86">
        <v>0.010496347532649854</v>
      </c>
      <c r="N350" s="72"/>
      <c r="O350" s="72"/>
      <c r="P350" s="72"/>
      <c r="Q350" s="72"/>
      <c r="R350" s="111"/>
      <c r="S350" s="111"/>
      <c r="T350" s="111"/>
      <c r="U350" s="111"/>
      <c r="V350" s="72"/>
      <c r="W350" s="72"/>
      <c r="X350" s="72"/>
      <c r="Y350" s="72"/>
      <c r="Z350" s="72"/>
    </row>
    <row r="351" spans="1:26" s="71" customFormat="1" ht="12.75">
      <c r="A351" s="71">
        <v>3</v>
      </c>
      <c r="B351" s="68" t="s">
        <v>236</v>
      </c>
      <c r="C351" s="177" t="s">
        <v>276</v>
      </c>
      <c r="D351" s="68" t="s">
        <v>63</v>
      </c>
      <c r="E351" s="69">
        <v>0.53</v>
      </c>
      <c r="F351" s="69">
        <v>0.336</v>
      </c>
      <c r="G351" s="70">
        <f>+(F351-E351)/E351</f>
        <v>-0.3660377358490566</v>
      </c>
      <c r="H351" s="69">
        <v>4.913</v>
      </c>
      <c r="I351" s="69">
        <v>2.063</v>
      </c>
      <c r="J351" s="70">
        <f>+(I351-H351)/H351</f>
        <v>-0.5800936291471606</v>
      </c>
      <c r="K351" s="68">
        <v>3</v>
      </c>
      <c r="L351" s="175">
        <f>+I351/$I$352</f>
        <v>0.034092411422527766</v>
      </c>
      <c r="M351" s="86">
        <v>0.007995008448433552</v>
      </c>
      <c r="N351" s="72"/>
      <c r="O351" s="72"/>
      <c r="P351" s="72"/>
      <c r="Q351" s="72"/>
      <c r="R351" s="111"/>
      <c r="S351" s="72"/>
      <c r="T351" s="111"/>
      <c r="U351" s="72"/>
      <c r="V351" s="72"/>
      <c r="W351" s="72"/>
      <c r="X351" s="72"/>
      <c r="Y351" s="72"/>
      <c r="Z351" s="72"/>
    </row>
    <row r="352" spans="2:26" s="73" customFormat="1" ht="12.75">
      <c r="B352" s="84" t="s">
        <v>192</v>
      </c>
      <c r="C352" s="84"/>
      <c r="D352" s="84"/>
      <c r="E352" s="113"/>
      <c r="F352" s="85"/>
      <c r="G352" s="85"/>
      <c r="H352" s="85">
        <f>+'Exportacion_regional '!C20</f>
        <v>463.707</v>
      </c>
      <c r="I352" s="85">
        <f>+'Exportacion_regional '!D20</f>
        <v>60.512</v>
      </c>
      <c r="J352" s="114">
        <f>+(I352-H352)/H352</f>
        <v>-0.8695038030480454</v>
      </c>
      <c r="K352" s="85"/>
      <c r="L352" s="114">
        <f>+I352/$I$352</f>
        <v>1</v>
      </c>
      <c r="M352" s="115"/>
      <c r="N352" s="72"/>
      <c r="O352" s="72"/>
      <c r="P352" s="72"/>
      <c r="Q352" s="72"/>
      <c r="R352" s="72"/>
      <c r="S352" s="72"/>
      <c r="T352" s="111"/>
      <c r="U352" s="72"/>
      <c r="V352" s="72"/>
      <c r="W352" s="72"/>
      <c r="X352" s="72"/>
      <c r="Y352" s="72"/>
      <c r="Z352" s="72"/>
    </row>
    <row r="353" spans="2:26" s="73" customFormat="1" ht="12.75">
      <c r="B353" s="35"/>
      <c r="C353" s="35"/>
      <c r="D353" s="35"/>
      <c r="E353" s="119"/>
      <c r="F353" s="120"/>
      <c r="G353" s="120"/>
      <c r="H353" s="121"/>
      <c r="I353" s="119"/>
      <c r="J353" s="120"/>
      <c r="K353" s="120"/>
      <c r="L353" s="120"/>
      <c r="M353" s="112"/>
      <c r="N353" s="72"/>
      <c r="O353" s="72"/>
      <c r="P353" s="72"/>
      <c r="Q353" s="72"/>
      <c r="R353" s="72"/>
      <c r="S353" s="72"/>
      <c r="T353" s="111"/>
      <c r="U353" s="111"/>
      <c r="V353" s="72"/>
      <c r="W353" s="72"/>
      <c r="X353" s="72"/>
      <c r="Y353" s="72"/>
      <c r="Z353" s="72"/>
    </row>
    <row r="354" spans="2:20" s="72" customFormat="1" ht="21" customHeight="1">
      <c r="B354" s="169" t="s">
        <v>310</v>
      </c>
      <c r="C354" s="169"/>
      <c r="D354" s="169"/>
      <c r="E354" s="169"/>
      <c r="F354" s="169"/>
      <c r="G354" s="169"/>
      <c r="H354" s="169"/>
      <c r="I354" s="169"/>
      <c r="J354" s="169"/>
      <c r="K354" s="169"/>
      <c r="L354" s="169"/>
      <c r="M354" s="169"/>
      <c r="R354" s="111"/>
      <c r="T354" s="111"/>
    </row>
    <row r="355" spans="13:26" ht="12.75">
      <c r="M355" s="112"/>
      <c r="N355" s="72"/>
      <c r="O355" s="72"/>
      <c r="P355" s="72"/>
      <c r="Q355" s="72"/>
      <c r="R355" s="111"/>
      <c r="S355" s="111"/>
      <c r="T355" s="111"/>
      <c r="U355" s="111"/>
      <c r="V355" s="72"/>
      <c r="W355" s="72"/>
      <c r="X355" s="72"/>
      <c r="Y355" s="72"/>
      <c r="Z355" s="72"/>
    </row>
    <row r="356" spans="2:26" s="97" customFormat="1" ht="15.75" customHeight="1">
      <c r="B356" s="172" t="s">
        <v>220</v>
      </c>
      <c r="C356" s="172"/>
      <c r="D356" s="172"/>
      <c r="E356" s="172"/>
      <c r="F356" s="172"/>
      <c r="G356" s="172"/>
      <c r="H356" s="172"/>
      <c r="I356" s="172"/>
      <c r="J356" s="172"/>
      <c r="K356" s="172"/>
      <c r="L356" s="172"/>
      <c r="M356" s="172"/>
      <c r="N356" s="72"/>
      <c r="O356" s="72"/>
      <c r="P356" s="72"/>
      <c r="Q356" s="72"/>
      <c r="R356" s="111"/>
      <c r="S356" s="111"/>
      <c r="T356" s="111"/>
      <c r="U356" s="111"/>
      <c r="V356" s="72"/>
      <c r="W356" s="72"/>
      <c r="X356" s="72"/>
      <c r="Y356" s="72"/>
      <c r="Z356" s="72"/>
    </row>
    <row r="357" spans="2:26" s="97" customFormat="1" ht="15.75" customHeight="1">
      <c r="B357" s="173" t="s">
        <v>54</v>
      </c>
      <c r="C357" s="173"/>
      <c r="D357" s="173"/>
      <c r="E357" s="173"/>
      <c r="F357" s="173"/>
      <c r="G357" s="173"/>
      <c r="H357" s="173"/>
      <c r="I357" s="173"/>
      <c r="J357" s="173"/>
      <c r="K357" s="173"/>
      <c r="L357" s="173"/>
      <c r="M357" s="173"/>
      <c r="N357" s="72"/>
      <c r="O357" s="72"/>
      <c r="P357" s="72"/>
      <c r="Q357" s="72"/>
      <c r="R357" s="72"/>
      <c r="S357" s="72"/>
      <c r="T357" s="111"/>
      <c r="U357" s="72"/>
      <c r="V357" s="72"/>
      <c r="W357" s="72"/>
      <c r="X357" s="72"/>
      <c r="Y357" s="72"/>
      <c r="Z357" s="72"/>
    </row>
    <row r="358" spans="2:26" s="98" customFormat="1" ht="15.75" customHeight="1">
      <c r="B358" s="173" t="s">
        <v>49</v>
      </c>
      <c r="C358" s="173"/>
      <c r="D358" s="173"/>
      <c r="E358" s="173"/>
      <c r="F358" s="173"/>
      <c r="G358" s="173"/>
      <c r="H358" s="173"/>
      <c r="I358" s="173"/>
      <c r="J358" s="173"/>
      <c r="K358" s="173"/>
      <c r="L358" s="173"/>
      <c r="M358" s="173"/>
      <c r="N358" s="72"/>
      <c r="O358" s="72"/>
      <c r="P358" s="72"/>
      <c r="Q358" s="72"/>
      <c r="R358" s="111"/>
      <c r="S358" s="72"/>
      <c r="T358" s="111"/>
      <c r="U358" s="72"/>
      <c r="V358" s="72"/>
      <c r="W358" s="72"/>
      <c r="X358" s="72"/>
      <c r="Y358" s="72"/>
      <c r="Z358" s="72"/>
    </row>
    <row r="359" spans="2:26" s="98" customFormat="1" ht="15.75" customHeight="1">
      <c r="B359" s="99"/>
      <c r="C359" s="99"/>
      <c r="D359" s="99"/>
      <c r="E359" s="99"/>
      <c r="F359" s="99"/>
      <c r="G359" s="99"/>
      <c r="H359" s="99"/>
      <c r="I359" s="99"/>
      <c r="J359" s="99"/>
      <c r="K359" s="99"/>
      <c r="L359" s="99"/>
      <c r="M359" s="99"/>
      <c r="N359" s="72"/>
      <c r="O359" s="72"/>
      <c r="P359" s="72"/>
      <c r="Q359" s="72"/>
      <c r="R359" s="111"/>
      <c r="S359" s="111"/>
      <c r="T359" s="111"/>
      <c r="U359" s="111"/>
      <c r="V359" s="72"/>
      <c r="W359" s="72"/>
      <c r="X359" s="72"/>
      <c r="Y359" s="72"/>
      <c r="Z359" s="72"/>
    </row>
    <row r="360" spans="2:20" s="72" customFormat="1" ht="30.75" customHeight="1">
      <c r="B360" s="100" t="s">
        <v>366</v>
      </c>
      <c r="C360" s="100" t="s">
        <v>223</v>
      </c>
      <c r="D360" s="100" t="s">
        <v>61</v>
      </c>
      <c r="E360" s="171" t="s">
        <v>213</v>
      </c>
      <c r="F360" s="171"/>
      <c r="G360" s="171"/>
      <c r="H360" s="171" t="s">
        <v>214</v>
      </c>
      <c r="I360" s="171"/>
      <c r="J360" s="171"/>
      <c r="K360" s="171"/>
      <c r="L360" s="171"/>
      <c r="M360" s="171"/>
      <c r="R360" s="111"/>
      <c r="T360" s="111"/>
    </row>
    <row r="361" spans="2:21" s="72" customFormat="1" ht="15.75" customHeight="1">
      <c r="B361" s="102"/>
      <c r="C361" s="102"/>
      <c r="D361" s="102"/>
      <c r="E361" s="170" t="str">
        <f>+E347</f>
        <v>enero</v>
      </c>
      <c r="F361" s="170"/>
      <c r="G361" s="102" t="s">
        <v>153</v>
      </c>
      <c r="H361" s="170" t="str">
        <f>+E361</f>
        <v>enero</v>
      </c>
      <c r="I361" s="170"/>
      <c r="J361" s="102" t="s">
        <v>153</v>
      </c>
      <c r="K361" s="103"/>
      <c r="L361" s="145" t="s">
        <v>346</v>
      </c>
      <c r="M361" s="104" t="s">
        <v>215</v>
      </c>
      <c r="R361" s="111"/>
      <c r="S361" s="111"/>
      <c r="T361" s="111"/>
      <c r="U361" s="111"/>
    </row>
    <row r="362" spans="2:20" s="72" customFormat="1" ht="15.75">
      <c r="B362" s="105"/>
      <c r="C362" s="105"/>
      <c r="D362" s="105"/>
      <c r="E362" s="106">
        <f aca="true" t="shared" si="37" ref="E362:J362">+E348</f>
        <v>2009</v>
      </c>
      <c r="F362" s="106">
        <f t="shared" si="37"/>
        <v>2010</v>
      </c>
      <c r="G362" s="107" t="str">
        <f t="shared" si="37"/>
        <v>10/09</v>
      </c>
      <c r="H362" s="106">
        <f t="shared" si="37"/>
        <v>2009</v>
      </c>
      <c r="I362" s="106">
        <f t="shared" si="37"/>
        <v>2010</v>
      </c>
      <c r="J362" s="107" t="str">
        <f t="shared" si="37"/>
        <v>10/09</v>
      </c>
      <c r="K362" s="105"/>
      <c r="L362" s="106">
        <v>2010</v>
      </c>
      <c r="M362" s="117" t="str">
        <f>+M348</f>
        <v>ene</v>
      </c>
      <c r="R362" s="111"/>
      <c r="T362" s="111"/>
    </row>
    <row r="363" spans="1:26" s="71" customFormat="1" ht="12.75">
      <c r="A363" s="71">
        <v>1</v>
      </c>
      <c r="B363" s="68" t="s">
        <v>145</v>
      </c>
      <c r="C363" s="91">
        <v>51011100</v>
      </c>
      <c r="D363" s="68" t="s">
        <v>63</v>
      </c>
      <c r="E363" s="69">
        <v>45.618</v>
      </c>
      <c r="F363" s="69">
        <v>364.083</v>
      </c>
      <c r="G363" s="70">
        <f aca="true" t="shared" si="38" ref="G363:G382">+(F363-E363)/E363</f>
        <v>6.981125871366566</v>
      </c>
      <c r="H363" s="69">
        <v>75.34</v>
      </c>
      <c r="I363" s="69">
        <v>789.29</v>
      </c>
      <c r="J363" s="70">
        <f aca="true" t="shared" si="39" ref="J363:J382">+(I363-H363)/H363</f>
        <v>9.476373772232545</v>
      </c>
      <c r="K363" s="68"/>
      <c r="L363" s="175">
        <f>+I363/$I$383</f>
        <v>0.3178254712175652</v>
      </c>
      <c r="M363" s="86">
        <v>0.9366103838928979</v>
      </c>
      <c r="N363" s="72"/>
      <c r="O363" s="72"/>
      <c r="P363" s="72"/>
      <c r="Q363" s="72"/>
      <c r="R363" s="111"/>
      <c r="S363" s="111"/>
      <c r="T363" s="111"/>
      <c r="U363" s="111"/>
      <c r="V363" s="72"/>
      <c r="W363" s="72"/>
      <c r="X363" s="72"/>
      <c r="Y363" s="72"/>
      <c r="Z363" s="72"/>
    </row>
    <row r="364" spans="1:26" s="71" customFormat="1" ht="12.75">
      <c r="A364" s="71">
        <v>2</v>
      </c>
      <c r="B364" s="68" t="s">
        <v>147</v>
      </c>
      <c r="C364" s="92">
        <v>51052910</v>
      </c>
      <c r="D364" s="68" t="s">
        <v>63</v>
      </c>
      <c r="E364" s="69">
        <v>261.88</v>
      </c>
      <c r="F364" s="69">
        <v>102.524</v>
      </c>
      <c r="G364" s="70">
        <f t="shared" si="38"/>
        <v>-0.608507713456545</v>
      </c>
      <c r="H364" s="69">
        <v>633.761</v>
      </c>
      <c r="I364" s="69">
        <v>429.147</v>
      </c>
      <c r="J364" s="70">
        <f t="shared" si="39"/>
        <v>-0.3228567235913854</v>
      </c>
      <c r="K364" s="68"/>
      <c r="L364" s="175">
        <f>+I364/$I$383</f>
        <v>0.17280574629933795</v>
      </c>
      <c r="M364" s="86">
        <v>1</v>
      </c>
      <c r="N364" s="72"/>
      <c r="O364" s="72"/>
      <c r="P364" s="72"/>
      <c r="Q364" s="72"/>
      <c r="R364" s="72"/>
      <c r="S364" s="72"/>
      <c r="T364" s="111"/>
      <c r="U364" s="111"/>
      <c r="V364" s="72"/>
      <c r="W364" s="72"/>
      <c r="X364" s="72"/>
      <c r="Y364" s="72"/>
      <c r="Z364" s="72"/>
    </row>
    <row r="365" spans="1:26" s="71" customFormat="1" ht="12.75">
      <c r="A365" s="71">
        <v>3</v>
      </c>
      <c r="B365" s="68" t="s">
        <v>141</v>
      </c>
      <c r="C365" s="177" t="s">
        <v>280</v>
      </c>
      <c r="D365" s="68" t="s">
        <v>63</v>
      </c>
      <c r="E365" s="69">
        <v>0</v>
      </c>
      <c r="F365" s="69">
        <v>36.711</v>
      </c>
      <c r="G365" s="70"/>
      <c r="H365" s="69">
        <v>0</v>
      </c>
      <c r="I365" s="69">
        <v>343.787</v>
      </c>
      <c r="J365" s="70"/>
      <c r="K365" s="68"/>
      <c r="L365" s="175">
        <f>+I365/$I$383</f>
        <v>0.13843361156669043</v>
      </c>
      <c r="M365" s="86">
        <v>1</v>
      </c>
      <c r="N365" s="72"/>
      <c r="O365" s="72"/>
      <c r="P365" s="72"/>
      <c r="Q365" s="72"/>
      <c r="R365" s="111"/>
      <c r="S365" s="72"/>
      <c r="T365" s="111"/>
      <c r="U365" s="72"/>
      <c r="V365" s="72"/>
      <c r="W365" s="72"/>
      <c r="X365" s="72"/>
      <c r="Y365" s="72"/>
      <c r="Z365" s="72"/>
    </row>
    <row r="366" spans="1:26" s="71" customFormat="1" ht="12.75">
      <c r="A366" s="71">
        <v>4</v>
      </c>
      <c r="B366" s="68" t="s">
        <v>144</v>
      </c>
      <c r="C366" s="92">
        <v>44079920</v>
      </c>
      <c r="D366" s="68" t="s">
        <v>87</v>
      </c>
      <c r="E366" s="69">
        <v>0.493</v>
      </c>
      <c r="F366" s="69">
        <v>0.661</v>
      </c>
      <c r="G366" s="70">
        <f t="shared" si="38"/>
        <v>0.3407707910750508</v>
      </c>
      <c r="H366" s="69">
        <v>309.892</v>
      </c>
      <c r="I366" s="69">
        <v>318.986</v>
      </c>
      <c r="J366" s="70">
        <f t="shared" si="39"/>
        <v>0.02934570753681926</v>
      </c>
      <c r="K366" s="68"/>
      <c r="L366" s="175">
        <f>+I366/$I$383</f>
        <v>0.128446927950191</v>
      </c>
      <c r="M366" s="86">
        <v>1</v>
      </c>
      <c r="N366" s="72"/>
      <c r="O366" s="72"/>
      <c r="P366" s="72"/>
      <c r="Q366" s="72"/>
      <c r="R366" s="111"/>
      <c r="S366" s="72"/>
      <c r="T366" s="111"/>
      <c r="U366" s="72"/>
      <c r="V366" s="72"/>
      <c r="W366" s="72"/>
      <c r="X366" s="72"/>
      <c r="Y366" s="72"/>
      <c r="Z366" s="72"/>
    </row>
    <row r="367" spans="1:26" s="71" customFormat="1" ht="12.75">
      <c r="A367" s="71">
        <v>5</v>
      </c>
      <c r="B367" s="68" t="s">
        <v>140</v>
      </c>
      <c r="C367" s="177" t="s">
        <v>279</v>
      </c>
      <c r="D367" s="68" t="s">
        <v>63</v>
      </c>
      <c r="E367" s="69">
        <v>18.26</v>
      </c>
      <c r="F367" s="69">
        <v>42.273</v>
      </c>
      <c r="G367" s="70">
        <f t="shared" si="38"/>
        <v>1.3150602409638554</v>
      </c>
      <c r="H367" s="69">
        <v>128.147</v>
      </c>
      <c r="I367" s="69">
        <v>216.485</v>
      </c>
      <c r="J367" s="70">
        <f t="shared" si="39"/>
        <v>0.6893489508142995</v>
      </c>
      <c r="K367" s="68"/>
      <c r="L367" s="175">
        <f>+I367/$I$383</f>
        <v>0.08717258186032334</v>
      </c>
      <c r="M367" s="86">
        <v>0.3992928430329176</v>
      </c>
      <c r="N367" s="72"/>
      <c r="O367" s="72"/>
      <c r="P367" s="72"/>
      <c r="Q367" s="72"/>
      <c r="R367" s="72"/>
      <c r="S367" s="72"/>
      <c r="T367" s="111"/>
      <c r="U367" s="111"/>
      <c r="V367" s="72"/>
      <c r="W367" s="72"/>
      <c r="X367" s="72"/>
      <c r="Y367" s="72"/>
      <c r="Z367" s="72"/>
    </row>
    <row r="368" spans="1:26" s="71" customFormat="1" ht="12.75">
      <c r="A368" s="71">
        <v>6</v>
      </c>
      <c r="B368" s="68" t="s">
        <v>362</v>
      </c>
      <c r="C368" s="91">
        <v>44190000</v>
      </c>
      <c r="D368" s="68" t="s">
        <v>63</v>
      </c>
      <c r="E368" s="69">
        <v>0</v>
      </c>
      <c r="F368" s="69">
        <v>43.296</v>
      </c>
      <c r="G368" s="70"/>
      <c r="H368" s="69">
        <v>0</v>
      </c>
      <c r="I368" s="69">
        <v>197.598</v>
      </c>
      <c r="J368" s="70"/>
      <c r="K368" s="68"/>
      <c r="L368" s="175">
        <f>+I368/$I$383</f>
        <v>0.07956730411084449</v>
      </c>
      <c r="M368" s="86">
        <v>0.9962388577421047</v>
      </c>
      <c r="N368" s="72"/>
      <c r="O368" s="72"/>
      <c r="P368" s="72"/>
      <c r="Q368" s="72"/>
      <c r="R368" s="111"/>
      <c r="S368" s="72"/>
      <c r="T368" s="111"/>
      <c r="U368" s="72"/>
      <c r="V368" s="72"/>
      <c r="W368" s="72"/>
      <c r="X368" s="72"/>
      <c r="Y368" s="72"/>
      <c r="Z368" s="72"/>
    </row>
    <row r="369" spans="1:26" s="71" customFormat="1" ht="12.75">
      <c r="A369" s="71">
        <v>7</v>
      </c>
      <c r="B369" s="68" t="s">
        <v>148</v>
      </c>
      <c r="C369" s="92">
        <v>15050000</v>
      </c>
      <c r="D369" s="68" t="s">
        <v>63</v>
      </c>
      <c r="E369" s="69">
        <v>17.978</v>
      </c>
      <c r="F369" s="69">
        <v>21.661</v>
      </c>
      <c r="G369" s="70">
        <f t="shared" si="38"/>
        <v>0.2048614973856936</v>
      </c>
      <c r="H369" s="69">
        <v>56.63</v>
      </c>
      <c r="I369" s="69">
        <v>68.881</v>
      </c>
      <c r="J369" s="70">
        <f t="shared" si="39"/>
        <v>0.2163340985343457</v>
      </c>
      <c r="K369" s="68"/>
      <c r="L369" s="175">
        <f>+I369/$I$383</f>
        <v>0.027736492649010007</v>
      </c>
      <c r="M369" s="86">
        <v>1</v>
      </c>
      <c r="N369" s="72"/>
      <c r="O369" s="72"/>
      <c r="P369" s="72"/>
      <c r="Q369" s="72"/>
      <c r="R369" s="72"/>
      <c r="S369" s="72"/>
      <c r="T369" s="111"/>
      <c r="U369" s="72"/>
      <c r="V369" s="72"/>
      <c r="W369" s="72"/>
      <c r="X369" s="72"/>
      <c r="Y369" s="72"/>
      <c r="Z369" s="72"/>
    </row>
    <row r="370" spans="1:26" s="71" customFormat="1" ht="12.75">
      <c r="A370" s="71">
        <v>8</v>
      </c>
      <c r="B370" s="68" t="s">
        <v>149</v>
      </c>
      <c r="C370" s="91">
        <v>22030000</v>
      </c>
      <c r="D370" s="68" t="s">
        <v>85</v>
      </c>
      <c r="E370" s="69">
        <v>73.179</v>
      </c>
      <c r="F370" s="69">
        <v>17.857</v>
      </c>
      <c r="G370" s="70">
        <f t="shared" si="38"/>
        <v>-0.7559819073777997</v>
      </c>
      <c r="H370" s="69">
        <v>82.845</v>
      </c>
      <c r="I370" s="69">
        <v>18.533</v>
      </c>
      <c r="J370" s="70">
        <f t="shared" si="39"/>
        <v>-0.7762930774337619</v>
      </c>
      <c r="K370" s="68"/>
      <c r="L370" s="175">
        <f>+I370/$I$383</f>
        <v>0.007462731642457318</v>
      </c>
      <c r="M370" s="86">
        <v>0.4154542805263512</v>
      </c>
      <c r="N370" s="72"/>
      <c r="O370" s="72"/>
      <c r="P370" s="72"/>
      <c r="Q370" s="72"/>
      <c r="R370" s="72"/>
      <c r="S370" s="111"/>
      <c r="T370" s="111"/>
      <c r="U370" s="111"/>
      <c r="V370" s="72"/>
      <c r="W370" s="72"/>
      <c r="X370" s="72"/>
      <c r="Y370" s="72"/>
      <c r="Z370" s="72"/>
    </row>
    <row r="371" spans="1:26" s="71" customFormat="1" ht="12.75">
      <c r="A371" s="71">
        <v>9</v>
      </c>
      <c r="B371" s="68" t="s">
        <v>363</v>
      </c>
      <c r="C371" s="177" t="s">
        <v>375</v>
      </c>
      <c r="D371" s="68" t="s">
        <v>63</v>
      </c>
      <c r="E371" s="69">
        <v>8.556</v>
      </c>
      <c r="F371" s="69">
        <v>13.284</v>
      </c>
      <c r="G371" s="70">
        <f t="shared" si="38"/>
        <v>0.5525946704067324</v>
      </c>
      <c r="H371" s="69">
        <v>6.956</v>
      </c>
      <c r="I371" s="69">
        <v>13.469</v>
      </c>
      <c r="J371" s="70">
        <f t="shared" si="39"/>
        <v>0.9363139735480159</v>
      </c>
      <c r="K371" s="68"/>
      <c r="L371" s="175">
        <f>+I371/$I$383</f>
        <v>0.005423597501335866</v>
      </c>
      <c r="M371" s="86">
        <v>1</v>
      </c>
      <c r="N371" s="72"/>
      <c r="O371" s="72"/>
      <c r="P371" s="72"/>
      <c r="Q371" s="72"/>
      <c r="R371" s="72"/>
      <c r="S371" s="111"/>
      <c r="T371" s="111"/>
      <c r="U371" s="111"/>
      <c r="V371" s="72"/>
      <c r="W371" s="72"/>
      <c r="X371" s="72"/>
      <c r="Y371" s="72"/>
      <c r="Z371" s="72"/>
    </row>
    <row r="372" spans="1:26" s="71" customFormat="1" ht="12.75">
      <c r="A372" s="71">
        <v>10</v>
      </c>
      <c r="B372" s="68" t="s">
        <v>109</v>
      </c>
      <c r="C372" s="92">
        <v>20079990</v>
      </c>
      <c r="D372" s="68" t="s">
        <v>63</v>
      </c>
      <c r="E372" s="69">
        <v>0.008</v>
      </c>
      <c r="F372" s="69">
        <v>19.2</v>
      </c>
      <c r="G372" s="70">
        <f t="shared" si="38"/>
        <v>2399</v>
      </c>
      <c r="H372" s="69">
        <v>0.014</v>
      </c>
      <c r="I372" s="69">
        <v>12.96</v>
      </c>
      <c r="J372" s="70">
        <f t="shared" si="39"/>
        <v>924.7142857142858</v>
      </c>
      <c r="K372" s="68"/>
      <c r="L372" s="175">
        <f>+I372/$I$383</f>
        <v>0.005218637138415088</v>
      </c>
      <c r="M372" s="86">
        <v>0.0031381247041361022</v>
      </c>
      <c r="N372" s="72"/>
      <c r="O372" s="72"/>
      <c r="P372" s="72"/>
      <c r="Q372" s="72"/>
      <c r="R372" s="111"/>
      <c r="S372" s="72"/>
      <c r="T372" s="111"/>
      <c r="U372" s="72"/>
      <c r="V372" s="72"/>
      <c r="W372" s="72"/>
      <c r="X372" s="72"/>
      <c r="Y372" s="72"/>
      <c r="Z372" s="72"/>
    </row>
    <row r="373" spans="1:26" s="71" customFormat="1" ht="12.75">
      <c r="A373" s="71">
        <v>11</v>
      </c>
      <c r="B373" s="68" t="s">
        <v>281</v>
      </c>
      <c r="C373" s="91">
        <v>41021000</v>
      </c>
      <c r="D373" s="68" t="s">
        <v>63</v>
      </c>
      <c r="E373" s="69">
        <v>0</v>
      </c>
      <c r="F373" s="69">
        <v>12.183</v>
      </c>
      <c r="G373" s="70"/>
      <c r="H373" s="69">
        <v>0</v>
      </c>
      <c r="I373" s="69">
        <v>12.748</v>
      </c>
      <c r="J373" s="70"/>
      <c r="K373" s="68"/>
      <c r="L373" s="175">
        <f>+I373/$I$383</f>
        <v>0.005133270543249656</v>
      </c>
      <c r="M373" s="86">
        <v>1</v>
      </c>
      <c r="N373" s="72"/>
      <c r="O373" s="72"/>
      <c r="P373" s="72"/>
      <c r="Q373" s="72"/>
      <c r="R373" s="111"/>
      <c r="S373" s="111"/>
      <c r="T373" s="111"/>
      <c r="U373" s="111"/>
      <c r="V373" s="72"/>
      <c r="W373" s="72"/>
      <c r="X373" s="72"/>
      <c r="Y373" s="72"/>
      <c r="Z373" s="72"/>
    </row>
    <row r="374" spans="1:26" s="71" customFormat="1" ht="12.75">
      <c r="A374" s="71">
        <v>12</v>
      </c>
      <c r="B374" s="68" t="s">
        <v>94</v>
      </c>
      <c r="C374" s="92">
        <v>22082010</v>
      </c>
      <c r="D374" s="68" t="s">
        <v>85</v>
      </c>
      <c r="E374" s="69">
        <v>0.655</v>
      </c>
      <c r="F374" s="69">
        <v>1.196</v>
      </c>
      <c r="G374" s="70">
        <f t="shared" si="38"/>
        <v>0.8259541984732823</v>
      </c>
      <c r="H374" s="69">
        <v>2.187</v>
      </c>
      <c r="I374" s="69">
        <v>6.854</v>
      </c>
      <c r="J374" s="70">
        <f t="shared" si="39"/>
        <v>2.133973479652492</v>
      </c>
      <c r="K374" s="68"/>
      <c r="L374" s="175">
        <f>+I374/$I$383</f>
        <v>0.0027599181286031647</v>
      </c>
      <c r="M374" s="86">
        <v>0.09901047309498015</v>
      </c>
      <c r="N374" s="72"/>
      <c r="O374" s="72"/>
      <c r="P374" s="72"/>
      <c r="Q374" s="72"/>
      <c r="R374" s="72"/>
      <c r="S374" s="72"/>
      <c r="T374" s="111"/>
      <c r="U374" s="72"/>
      <c r="V374" s="72"/>
      <c r="W374" s="72"/>
      <c r="X374" s="72"/>
      <c r="Y374" s="72"/>
      <c r="Z374" s="72"/>
    </row>
    <row r="375" spans="1:26" s="71" customFormat="1" ht="12.75">
      <c r="A375" s="71">
        <v>13</v>
      </c>
      <c r="B375" s="68" t="s">
        <v>237</v>
      </c>
      <c r="C375" s="177" t="s">
        <v>278</v>
      </c>
      <c r="D375" s="68" t="s">
        <v>63</v>
      </c>
      <c r="E375" s="69">
        <v>11.586</v>
      </c>
      <c r="F375" s="69">
        <v>5.568</v>
      </c>
      <c r="G375" s="70">
        <f t="shared" si="38"/>
        <v>-0.5194199896426722</v>
      </c>
      <c r="H375" s="69">
        <v>11.629</v>
      </c>
      <c r="I375" s="69">
        <v>6.802</v>
      </c>
      <c r="J375" s="70">
        <f t="shared" si="39"/>
        <v>-0.41508298219967327</v>
      </c>
      <c r="K375" s="68"/>
      <c r="L375" s="175">
        <f>+I375/$I$383</f>
        <v>0.0027389791524305112</v>
      </c>
      <c r="M375" s="86">
        <v>0.07100653485604526</v>
      </c>
      <c r="N375" s="72"/>
      <c r="O375" s="72"/>
      <c r="P375" s="72"/>
      <c r="Q375" s="72"/>
      <c r="R375" s="111"/>
      <c r="S375" s="72"/>
      <c r="T375" s="111"/>
      <c r="U375" s="111"/>
      <c r="V375" s="72"/>
      <c r="W375" s="72"/>
      <c r="X375" s="72"/>
      <c r="Y375" s="72"/>
      <c r="Z375" s="72"/>
    </row>
    <row r="376" spans="1:26" s="71" customFormat="1" ht="12.75">
      <c r="A376" s="71">
        <v>14</v>
      </c>
      <c r="B376" s="68" t="s">
        <v>364</v>
      </c>
      <c r="C376" s="91">
        <v>17011200</v>
      </c>
      <c r="D376" s="68" t="s">
        <v>63</v>
      </c>
      <c r="E376" s="69">
        <v>1.08</v>
      </c>
      <c r="F376" s="69">
        <v>5.27</v>
      </c>
      <c r="G376" s="70">
        <f t="shared" si="38"/>
        <v>3.879629629629629</v>
      </c>
      <c r="H376" s="69">
        <v>0.819</v>
      </c>
      <c r="I376" s="69">
        <v>5.574</v>
      </c>
      <c r="J376" s="70">
        <f t="shared" si="39"/>
        <v>5.805860805860806</v>
      </c>
      <c r="K376" s="68"/>
      <c r="L376" s="175">
        <f>+I376/$I$383</f>
        <v>0.002244497176660934</v>
      </c>
      <c r="M376" s="86">
        <v>1</v>
      </c>
      <c r="N376" s="72"/>
      <c r="O376" s="72"/>
      <c r="P376" s="72"/>
      <c r="Q376" s="72"/>
      <c r="R376" s="72"/>
      <c r="S376" s="72"/>
      <c r="T376" s="111"/>
      <c r="U376" s="111"/>
      <c r="V376" s="72"/>
      <c r="W376" s="72"/>
      <c r="X376" s="72"/>
      <c r="Y376" s="72"/>
      <c r="Z376" s="72"/>
    </row>
    <row r="377" spans="1:26" s="71" customFormat="1" ht="12.75">
      <c r="A377" s="71">
        <v>15</v>
      </c>
      <c r="B377" s="68" t="s">
        <v>130</v>
      </c>
      <c r="C377" s="177" t="s">
        <v>269</v>
      </c>
      <c r="D377" s="68" t="s">
        <v>63</v>
      </c>
      <c r="E377" s="69">
        <v>0.209</v>
      </c>
      <c r="F377" s="69">
        <v>0.474</v>
      </c>
      <c r="G377" s="70">
        <f t="shared" si="38"/>
        <v>1.2679425837320575</v>
      </c>
      <c r="H377" s="69">
        <v>1.906</v>
      </c>
      <c r="I377" s="69">
        <v>5.152</v>
      </c>
      <c r="J377" s="70">
        <f t="shared" si="39"/>
        <v>1.7030430220356771</v>
      </c>
      <c r="K377" s="68"/>
      <c r="L377" s="175">
        <f>+I377/$I$383</f>
        <v>0.0020745693315674797</v>
      </c>
      <c r="M377" s="86">
        <v>0.014688105827346334</v>
      </c>
      <c r="N377" s="72"/>
      <c r="O377" s="72"/>
      <c r="P377" s="72"/>
      <c r="Q377" s="72"/>
      <c r="R377" s="72"/>
      <c r="S377" s="72"/>
      <c r="T377" s="111"/>
      <c r="U377" s="72"/>
      <c r="V377" s="72"/>
      <c r="W377" s="72"/>
      <c r="X377" s="72"/>
      <c r="Y377" s="72"/>
      <c r="Z377" s="72"/>
    </row>
    <row r="378" spans="1:26" s="71" customFormat="1" ht="12.75">
      <c r="A378" s="71">
        <v>16</v>
      </c>
      <c r="B378" s="68" t="s">
        <v>365</v>
      </c>
      <c r="C378" s="177" t="s">
        <v>376</v>
      </c>
      <c r="D378" s="68" t="s">
        <v>63</v>
      </c>
      <c r="E378" s="69">
        <v>0.43</v>
      </c>
      <c r="F378" s="69">
        <v>1.83</v>
      </c>
      <c r="G378" s="70">
        <f t="shared" si="38"/>
        <v>3.2558139534883725</v>
      </c>
      <c r="H378" s="69">
        <v>1.565</v>
      </c>
      <c r="I378" s="69">
        <v>4.214</v>
      </c>
      <c r="J378" s="70">
        <f t="shared" si="39"/>
        <v>1.6926517571884987</v>
      </c>
      <c r="K378" s="68"/>
      <c r="L378" s="175">
        <f>+I378/$I$383</f>
        <v>0.0016968624152223135</v>
      </c>
      <c r="M378" s="86">
        <v>1</v>
      </c>
      <c r="N378" s="72"/>
      <c r="O378" s="72"/>
      <c r="P378" s="72"/>
      <c r="Q378" s="72"/>
      <c r="R378" s="72"/>
      <c r="S378" s="72"/>
      <c r="T378" s="111"/>
      <c r="U378" s="72"/>
      <c r="V378" s="72"/>
      <c r="W378" s="72"/>
      <c r="X378" s="72"/>
      <c r="Y378" s="72"/>
      <c r="Z378" s="72"/>
    </row>
    <row r="379" spans="1:20" s="72" customFormat="1" ht="12.75">
      <c r="A379" s="71">
        <v>17</v>
      </c>
      <c r="B379" s="68" t="s">
        <v>84</v>
      </c>
      <c r="C379" s="92">
        <v>22042110</v>
      </c>
      <c r="D379" s="68" t="s">
        <v>85</v>
      </c>
      <c r="E379" s="69">
        <v>4.011</v>
      </c>
      <c r="F379" s="69">
        <v>0.683</v>
      </c>
      <c r="G379" s="70">
        <f t="shared" si="38"/>
        <v>-0.8297182747444528</v>
      </c>
      <c r="H379" s="69">
        <v>10</v>
      </c>
      <c r="I379" s="69">
        <v>4.086</v>
      </c>
      <c r="J379" s="70">
        <f t="shared" si="39"/>
        <v>-0.5913999999999999</v>
      </c>
      <c r="K379" s="68"/>
      <c r="L379" s="175">
        <f>+I379/$I$383</f>
        <v>0.0016453203200280904</v>
      </c>
      <c r="M379" s="86">
        <v>4.3630690190535204E-05</v>
      </c>
      <c r="T379" s="111"/>
    </row>
    <row r="380" spans="1:21" s="72" customFormat="1" ht="12.75">
      <c r="A380" s="71">
        <v>18</v>
      </c>
      <c r="B380" s="68" t="s">
        <v>128</v>
      </c>
      <c r="C380" s="177" t="s">
        <v>272</v>
      </c>
      <c r="D380" s="68" t="s">
        <v>63</v>
      </c>
      <c r="E380" s="69">
        <v>0.217</v>
      </c>
      <c r="F380" s="69">
        <v>0.245</v>
      </c>
      <c r="G380" s="70">
        <f t="shared" si="38"/>
        <v>0.12903225806451613</v>
      </c>
      <c r="H380" s="69">
        <v>1.206</v>
      </c>
      <c r="I380" s="69">
        <v>2.603</v>
      </c>
      <c r="J380" s="70">
        <f t="shared" si="39"/>
        <v>1.1583747927031511</v>
      </c>
      <c r="K380" s="68"/>
      <c r="L380" s="175">
        <f>+I380/$I$383</f>
        <v>0.0010481568264887713</v>
      </c>
      <c r="M380" s="86">
        <v>0.000629422490960666</v>
      </c>
      <c r="S380" s="111"/>
      <c r="U380" s="111"/>
    </row>
    <row r="381" spans="1:20" s="72" customFormat="1" ht="12.75">
      <c r="A381" s="71">
        <v>19</v>
      </c>
      <c r="B381" s="68" t="s">
        <v>124</v>
      </c>
      <c r="C381" s="91">
        <v>44071013</v>
      </c>
      <c r="D381" s="68" t="s">
        <v>87</v>
      </c>
      <c r="E381" s="69">
        <v>0.002</v>
      </c>
      <c r="F381" s="69">
        <v>0.006</v>
      </c>
      <c r="G381" s="70">
        <f t="shared" si="38"/>
        <v>2</v>
      </c>
      <c r="H381" s="69">
        <v>1.426</v>
      </c>
      <c r="I381" s="69">
        <v>2.506</v>
      </c>
      <c r="J381" s="70">
        <f t="shared" si="39"/>
        <v>0.7573632538569425</v>
      </c>
      <c r="K381" s="68"/>
      <c r="L381" s="175">
        <f>+I381/$I$383</f>
        <v>0.0010090975824743988</v>
      </c>
      <c r="M381" s="86">
        <v>0.000378605095547175</v>
      </c>
      <c r="T381" s="111"/>
    </row>
    <row r="382" spans="1:21" s="72" customFormat="1" ht="12.75">
      <c r="A382" s="71">
        <v>20</v>
      </c>
      <c r="B382" s="68" t="s">
        <v>361</v>
      </c>
      <c r="C382" s="177" t="s">
        <v>374</v>
      </c>
      <c r="D382" s="68" t="s">
        <v>63</v>
      </c>
      <c r="E382" s="69">
        <v>1.222</v>
      </c>
      <c r="F382" s="69">
        <v>0.425</v>
      </c>
      <c r="G382" s="70">
        <f t="shared" si="38"/>
        <v>-0.6522094926350245</v>
      </c>
      <c r="H382" s="69">
        <v>8.123</v>
      </c>
      <c r="I382" s="69">
        <v>2.482</v>
      </c>
      <c r="J382" s="70">
        <f t="shared" si="39"/>
        <v>-0.694447864089622</v>
      </c>
      <c r="K382" s="68"/>
      <c r="L382" s="175">
        <f>+I382/$I$383</f>
        <v>0.0009994334396254824</v>
      </c>
      <c r="M382" s="86">
        <v>0.011727905042715658</v>
      </c>
      <c r="T382" s="111"/>
      <c r="U382" s="111"/>
    </row>
    <row r="383" spans="2:26" s="73" customFormat="1" ht="12.75">
      <c r="B383" s="84" t="s">
        <v>192</v>
      </c>
      <c r="C383" s="84"/>
      <c r="D383" s="84"/>
      <c r="E383" s="113"/>
      <c r="F383" s="85"/>
      <c r="G383" s="85"/>
      <c r="H383" s="85">
        <f>+'Exportacion_regional '!C21</f>
        <v>1455.355</v>
      </c>
      <c r="I383" s="85">
        <f>+'Exportacion_regional '!D21</f>
        <v>2483.407</v>
      </c>
      <c r="J383" s="114">
        <f>+(I383-H383)/H383</f>
        <v>0.7063925983694701</v>
      </c>
      <c r="K383" s="85"/>
      <c r="L383" s="114">
        <f>+I383/$I$383</f>
        <v>1</v>
      </c>
      <c r="M383" s="115"/>
      <c r="N383" s="72"/>
      <c r="O383" s="72"/>
      <c r="P383" s="72"/>
      <c r="Q383" s="72"/>
      <c r="R383" s="72"/>
      <c r="S383" s="72"/>
      <c r="T383" s="72"/>
      <c r="U383" s="72"/>
      <c r="V383" s="72"/>
      <c r="W383" s="72"/>
      <c r="X383" s="72"/>
      <c r="Y383" s="72"/>
      <c r="Z383" s="72"/>
    </row>
    <row r="384" spans="2:26" s="73" customFormat="1" ht="12.75">
      <c r="B384" s="35"/>
      <c r="C384" s="35"/>
      <c r="D384" s="35"/>
      <c r="E384" s="119"/>
      <c r="F384" s="120"/>
      <c r="G384" s="120"/>
      <c r="H384" s="121"/>
      <c r="I384" s="119"/>
      <c r="J384" s="120"/>
      <c r="K384" s="120"/>
      <c r="L384" s="120"/>
      <c r="M384" s="112"/>
      <c r="N384" s="72"/>
      <c r="O384" s="72"/>
      <c r="P384" s="72"/>
      <c r="Q384" s="72"/>
      <c r="R384" s="72"/>
      <c r="S384" s="72"/>
      <c r="T384" s="72"/>
      <c r="U384" s="111"/>
      <c r="V384" s="72"/>
      <c r="W384" s="72"/>
      <c r="X384" s="72"/>
      <c r="Y384" s="72"/>
      <c r="Z384" s="72"/>
    </row>
    <row r="385" spans="2:13" s="72" customFormat="1" ht="21" customHeight="1">
      <c r="B385" s="169" t="s">
        <v>310</v>
      </c>
      <c r="C385" s="169"/>
      <c r="D385" s="169"/>
      <c r="E385" s="169"/>
      <c r="F385" s="169"/>
      <c r="G385" s="169"/>
      <c r="H385" s="169"/>
      <c r="I385" s="169"/>
      <c r="J385" s="169"/>
      <c r="K385" s="169"/>
      <c r="L385" s="169"/>
      <c r="M385" s="169"/>
    </row>
    <row r="386" spans="5:26" ht="12.75" customHeight="1" hidden="1">
      <c r="E386" s="69">
        <v>9.975</v>
      </c>
      <c r="F386" s="69">
        <v>6.633</v>
      </c>
      <c r="M386" s="112"/>
      <c r="N386" s="72"/>
      <c r="O386" s="72"/>
      <c r="P386" s="72"/>
      <c r="Q386" s="72"/>
      <c r="R386" s="111"/>
      <c r="S386" s="111"/>
      <c r="T386" s="111"/>
      <c r="U386" s="111"/>
      <c r="V386" s="72"/>
      <c r="W386" s="72"/>
      <c r="X386" s="72"/>
      <c r="Y386" s="72"/>
      <c r="Z386" s="72"/>
    </row>
    <row r="387" spans="5:26" ht="12.75" customHeight="1" hidden="1">
      <c r="E387" s="69">
        <v>14.6</v>
      </c>
      <c r="F387" s="69">
        <v>11.586</v>
      </c>
      <c r="H387" s="111">
        <f>+H383+H352+H338+H291+H259+H228+H197+H166+H135+H104+H73+H54+H34</f>
        <v>987809.552</v>
      </c>
      <c r="I387" s="111">
        <f>+I383+I352+I338+I291+I259+I228+I197+I166+I135+I104+I73+I54+I34</f>
        <v>999459.5580000002</v>
      </c>
      <c r="M387" s="112"/>
      <c r="N387" s="72"/>
      <c r="O387" s="72"/>
      <c r="P387" s="72"/>
      <c r="Q387" s="72"/>
      <c r="R387" s="111"/>
      <c r="S387" s="111"/>
      <c r="T387" s="111"/>
      <c r="U387" s="111"/>
      <c r="V387" s="72"/>
      <c r="W387" s="72"/>
      <c r="X387" s="72"/>
      <c r="Y387" s="72"/>
      <c r="Z387" s="72"/>
    </row>
    <row r="388" spans="5:26" ht="12.75" customHeight="1" hidden="1">
      <c r="E388" s="69">
        <v>0</v>
      </c>
      <c r="F388" s="69">
        <v>0</v>
      </c>
      <c r="M388" s="112"/>
      <c r="N388" s="72"/>
      <c r="O388" s="72"/>
      <c r="P388" s="72"/>
      <c r="Q388" s="72"/>
      <c r="R388" s="111"/>
      <c r="S388" s="72"/>
      <c r="T388" s="111"/>
      <c r="U388" s="72"/>
      <c r="V388" s="72"/>
      <c r="W388" s="72"/>
      <c r="X388" s="72"/>
      <c r="Y388" s="72"/>
      <c r="Z388" s="72"/>
    </row>
    <row r="389" spans="13:26" ht="12.75">
      <c r="M389" s="112"/>
      <c r="N389" s="72"/>
      <c r="O389" s="72"/>
      <c r="P389" s="72"/>
      <c r="Q389" s="72"/>
      <c r="R389" s="72"/>
      <c r="S389" s="72"/>
      <c r="T389" s="72"/>
      <c r="U389" s="72"/>
      <c r="V389" s="72"/>
      <c r="W389" s="72"/>
      <c r="X389" s="72"/>
      <c r="Y389" s="72"/>
      <c r="Z389" s="72"/>
    </row>
    <row r="390" spans="13:26" ht="12.75">
      <c r="M390" s="112"/>
      <c r="N390" s="72"/>
      <c r="O390" s="72"/>
      <c r="P390" s="72"/>
      <c r="Q390" s="72"/>
      <c r="R390" s="72"/>
      <c r="S390" s="111"/>
      <c r="T390" s="72"/>
      <c r="U390" s="111"/>
      <c r="V390" s="72"/>
      <c r="W390" s="72"/>
      <c r="X390" s="72"/>
      <c r="Y390" s="72"/>
      <c r="Z390" s="72"/>
    </row>
    <row r="391" spans="8:26" ht="12.75" customHeight="1" hidden="1">
      <c r="H391" s="69">
        <f>+H383+H352+H338+H291+H259+H228+H197+H166+H135+H104+H73+H54+H34</f>
        <v>987809.552</v>
      </c>
      <c r="I391" s="69">
        <f>+I383+I352+I338+I291+I259+I228+I197+I166+I135+I104+I73+I54+I34</f>
        <v>999459.5580000002</v>
      </c>
      <c r="M391" s="112"/>
      <c r="N391" s="72"/>
      <c r="O391" s="72"/>
      <c r="P391" s="72"/>
      <c r="Q391" s="72"/>
      <c r="R391" s="111"/>
      <c r="S391" s="72"/>
      <c r="T391" s="111"/>
      <c r="U391" s="72"/>
      <c r="V391" s="72"/>
      <c r="W391" s="72"/>
      <c r="X391" s="72"/>
      <c r="Y391" s="72"/>
      <c r="Z391" s="72"/>
    </row>
    <row r="392" spans="13:26" ht="12.75">
      <c r="M392" s="112"/>
      <c r="N392" s="72"/>
      <c r="O392" s="72"/>
      <c r="P392" s="72"/>
      <c r="Q392" s="72"/>
      <c r="R392" s="72"/>
      <c r="S392" s="72"/>
      <c r="T392" s="72"/>
      <c r="U392" s="72"/>
      <c r="V392" s="72"/>
      <c r="W392" s="72"/>
      <c r="X392" s="72"/>
      <c r="Y392" s="72"/>
      <c r="Z392" s="72"/>
    </row>
    <row r="393" spans="13:26" ht="12.75">
      <c r="M393" s="112"/>
      <c r="N393" s="72"/>
      <c r="O393" s="72"/>
      <c r="P393" s="72"/>
      <c r="Q393" s="72"/>
      <c r="R393" s="72"/>
      <c r="S393" s="111"/>
      <c r="T393" s="72"/>
      <c r="U393" s="111"/>
      <c r="V393" s="72"/>
      <c r="W393" s="72"/>
      <c r="X393" s="72"/>
      <c r="Y393" s="72"/>
      <c r="Z393" s="72"/>
    </row>
    <row r="394" spans="13:26" ht="12.75">
      <c r="M394" s="112"/>
      <c r="N394" s="72"/>
      <c r="O394" s="72"/>
      <c r="P394" s="72"/>
      <c r="Q394" s="72"/>
      <c r="R394" s="72"/>
      <c r="S394" s="111"/>
      <c r="T394" s="72"/>
      <c r="U394" s="111"/>
      <c r="V394" s="72"/>
      <c r="W394" s="72"/>
      <c r="X394" s="72"/>
      <c r="Y394" s="72"/>
      <c r="Z394" s="72"/>
    </row>
    <row r="395" spans="13:26" ht="12.75">
      <c r="M395" s="112"/>
      <c r="N395" s="72"/>
      <c r="O395" s="72"/>
      <c r="P395" s="72"/>
      <c r="Q395" s="72"/>
      <c r="R395" s="72"/>
      <c r="S395" s="72"/>
      <c r="T395" s="72"/>
      <c r="U395" s="72"/>
      <c r="V395" s="72"/>
      <c r="W395" s="72"/>
      <c r="X395" s="72"/>
      <c r="Y395" s="72"/>
      <c r="Z395" s="72"/>
    </row>
    <row r="396" spans="13:26" ht="12.75">
      <c r="M396" s="112"/>
      <c r="N396" s="72"/>
      <c r="O396" s="72"/>
      <c r="P396" s="72"/>
      <c r="Q396" s="72"/>
      <c r="R396" s="72"/>
      <c r="S396" s="72"/>
      <c r="T396" s="72"/>
      <c r="U396" s="72"/>
      <c r="V396" s="72"/>
      <c r="W396" s="72"/>
      <c r="X396" s="72"/>
      <c r="Y396" s="72"/>
      <c r="Z396" s="72"/>
    </row>
    <row r="397" spans="13:26" ht="12.75">
      <c r="M397" s="112"/>
      <c r="N397" s="72"/>
      <c r="O397" s="72"/>
      <c r="P397" s="72"/>
      <c r="Q397" s="72"/>
      <c r="R397" s="72"/>
      <c r="S397" s="72"/>
      <c r="T397" s="72"/>
      <c r="U397" s="72"/>
      <c r="V397" s="72"/>
      <c r="W397" s="72"/>
      <c r="X397" s="72"/>
      <c r="Y397" s="72"/>
      <c r="Z397" s="72"/>
    </row>
    <row r="398" spans="13:26" ht="12.75">
      <c r="M398" s="112"/>
      <c r="N398" s="72"/>
      <c r="O398" s="72"/>
      <c r="P398" s="72"/>
      <c r="Q398" s="72"/>
      <c r="R398" s="72"/>
      <c r="S398" s="111"/>
      <c r="T398" s="72"/>
      <c r="U398" s="111"/>
      <c r="V398" s="72"/>
      <c r="W398" s="72"/>
      <c r="X398" s="72"/>
      <c r="Y398" s="72"/>
      <c r="Z398" s="72"/>
    </row>
    <row r="399" spans="13:26" ht="12.75">
      <c r="M399" s="112"/>
      <c r="N399" s="72"/>
      <c r="O399" s="72"/>
      <c r="P399" s="72"/>
      <c r="Q399" s="72"/>
      <c r="R399" s="72"/>
      <c r="S399" s="72"/>
      <c r="T399" s="72"/>
      <c r="U399" s="72"/>
      <c r="V399" s="72"/>
      <c r="W399" s="72"/>
      <c r="X399" s="72"/>
      <c r="Y399" s="72"/>
      <c r="Z399" s="72"/>
    </row>
    <row r="400" spans="13:26" ht="12.75">
      <c r="M400" s="112"/>
      <c r="N400" s="72"/>
      <c r="O400" s="72"/>
      <c r="P400" s="72"/>
      <c r="Q400" s="72"/>
      <c r="R400" s="72"/>
      <c r="S400" s="72"/>
      <c r="T400" s="72"/>
      <c r="U400" s="72"/>
      <c r="V400" s="72"/>
      <c r="W400" s="72"/>
      <c r="X400" s="72"/>
      <c r="Y400" s="72"/>
      <c r="Z400" s="72"/>
    </row>
    <row r="401" spans="13:26" ht="12.75">
      <c r="M401" s="112"/>
      <c r="N401" s="72"/>
      <c r="O401" s="72"/>
      <c r="P401" s="72"/>
      <c r="Q401" s="72"/>
      <c r="R401" s="72"/>
      <c r="S401" s="111"/>
      <c r="T401" s="72"/>
      <c r="U401" s="111"/>
      <c r="V401" s="72"/>
      <c r="W401" s="72"/>
      <c r="X401" s="72"/>
      <c r="Y401" s="72"/>
      <c r="Z401" s="72"/>
    </row>
    <row r="402" spans="13:26" ht="12.75">
      <c r="M402" s="112"/>
      <c r="N402" s="72"/>
      <c r="O402" s="72"/>
      <c r="P402" s="72"/>
      <c r="Q402" s="72"/>
      <c r="R402" s="72"/>
      <c r="S402" s="111"/>
      <c r="T402" s="72"/>
      <c r="U402" s="111"/>
      <c r="V402" s="72"/>
      <c r="W402" s="72"/>
      <c r="X402" s="72"/>
      <c r="Y402" s="72"/>
      <c r="Z402" s="72"/>
    </row>
    <row r="403" spans="13:26" ht="12.75">
      <c r="M403" s="112"/>
      <c r="N403" s="72"/>
      <c r="O403" s="72"/>
      <c r="P403" s="72"/>
      <c r="Q403" s="72"/>
      <c r="R403" s="72"/>
      <c r="S403" s="111"/>
      <c r="T403" s="72"/>
      <c r="U403" s="111"/>
      <c r="V403" s="72"/>
      <c r="W403" s="72"/>
      <c r="X403" s="72"/>
      <c r="Y403" s="72"/>
      <c r="Z403" s="72"/>
    </row>
    <row r="404" spans="13:26" ht="12.75">
      <c r="M404" s="112"/>
      <c r="N404" s="72"/>
      <c r="O404" s="72"/>
      <c r="P404" s="72"/>
      <c r="Q404" s="72"/>
      <c r="R404" s="72"/>
      <c r="S404" s="111"/>
      <c r="T404" s="72"/>
      <c r="U404" s="111"/>
      <c r="V404" s="72"/>
      <c r="W404" s="72"/>
      <c r="X404" s="72"/>
      <c r="Y404" s="72"/>
      <c r="Z404" s="72"/>
    </row>
    <row r="405" spans="13:26" ht="12.75">
      <c r="M405" s="112"/>
      <c r="N405" s="72"/>
      <c r="O405" s="72"/>
      <c r="P405" s="72"/>
      <c r="Q405" s="72"/>
      <c r="R405" s="72"/>
      <c r="S405" s="72"/>
      <c r="T405" s="72"/>
      <c r="U405" s="111"/>
      <c r="V405" s="72"/>
      <c r="W405" s="72"/>
      <c r="X405" s="72"/>
      <c r="Y405" s="72"/>
      <c r="Z405" s="72"/>
    </row>
    <row r="406" spans="13:26" ht="12.75">
      <c r="M406" s="112"/>
      <c r="N406" s="72"/>
      <c r="O406" s="72"/>
      <c r="P406" s="72"/>
      <c r="Q406" s="72"/>
      <c r="R406" s="72"/>
      <c r="S406" s="72"/>
      <c r="T406" s="72"/>
      <c r="U406" s="72"/>
      <c r="V406" s="72"/>
      <c r="W406" s="72"/>
      <c r="X406" s="72"/>
      <c r="Y406" s="72"/>
      <c r="Z406" s="72"/>
    </row>
    <row r="407" spans="13:26" ht="12.75">
      <c r="M407" s="112"/>
      <c r="N407" s="72"/>
      <c r="O407" s="72"/>
      <c r="P407" s="72"/>
      <c r="Q407" s="72"/>
      <c r="R407" s="72"/>
      <c r="S407" s="111"/>
      <c r="T407" s="72"/>
      <c r="U407" s="111"/>
      <c r="V407" s="72"/>
      <c r="W407" s="72"/>
      <c r="X407" s="72"/>
      <c r="Y407" s="72"/>
      <c r="Z407" s="72"/>
    </row>
    <row r="408" spans="13:26" ht="12.75">
      <c r="M408" s="112"/>
      <c r="N408" s="72"/>
      <c r="O408" s="72"/>
      <c r="P408" s="72"/>
      <c r="Q408" s="72"/>
      <c r="R408" s="72"/>
      <c r="S408" s="111"/>
      <c r="T408" s="72"/>
      <c r="U408" s="111"/>
      <c r="V408" s="72"/>
      <c r="W408" s="72"/>
      <c r="X408" s="72"/>
      <c r="Y408" s="72"/>
      <c r="Z408" s="72"/>
    </row>
    <row r="409" spans="13:26" ht="12.75">
      <c r="M409" s="112"/>
      <c r="N409" s="72"/>
      <c r="O409" s="72"/>
      <c r="P409" s="72"/>
      <c r="Q409" s="72"/>
      <c r="R409" s="72"/>
      <c r="S409" s="111"/>
      <c r="T409" s="72"/>
      <c r="U409" s="111"/>
      <c r="V409" s="72"/>
      <c r="W409" s="72"/>
      <c r="X409" s="72"/>
      <c r="Y409" s="72"/>
      <c r="Z409" s="72"/>
    </row>
    <row r="410" spans="13:26" ht="12.75">
      <c r="M410" s="112"/>
      <c r="N410" s="72"/>
      <c r="O410" s="72"/>
      <c r="P410" s="72"/>
      <c r="Q410" s="72"/>
      <c r="R410" s="72"/>
      <c r="S410" s="111"/>
      <c r="T410" s="72"/>
      <c r="U410" s="111"/>
      <c r="V410" s="72"/>
      <c r="W410" s="72"/>
      <c r="X410" s="72"/>
      <c r="Y410" s="72"/>
      <c r="Z410" s="72"/>
    </row>
    <row r="411" spans="13:26" ht="12.75">
      <c r="M411" s="112"/>
      <c r="N411" s="72"/>
      <c r="O411" s="72"/>
      <c r="P411" s="72"/>
      <c r="Q411" s="72"/>
      <c r="R411" s="72"/>
      <c r="S411" s="72"/>
      <c r="T411" s="72"/>
      <c r="U411" s="72"/>
      <c r="V411" s="72"/>
      <c r="W411" s="72"/>
      <c r="X411" s="72"/>
      <c r="Y411" s="72"/>
      <c r="Z411" s="72"/>
    </row>
    <row r="412" spans="13:26" ht="12.75">
      <c r="M412" s="112"/>
      <c r="N412" s="72"/>
      <c r="O412" s="72"/>
      <c r="P412" s="72"/>
      <c r="Q412" s="72"/>
      <c r="R412" s="72"/>
      <c r="S412" s="72"/>
      <c r="T412" s="72"/>
      <c r="U412" s="72"/>
      <c r="V412" s="72"/>
      <c r="W412" s="72"/>
      <c r="X412" s="72"/>
      <c r="Y412" s="72"/>
      <c r="Z412" s="72"/>
    </row>
    <row r="413" spans="13:26" ht="12.75">
      <c r="M413" s="112"/>
      <c r="N413" s="72"/>
      <c r="O413" s="72"/>
      <c r="P413" s="72"/>
      <c r="Q413" s="72"/>
      <c r="R413" s="72"/>
      <c r="S413" s="111"/>
      <c r="T413" s="72"/>
      <c r="U413" s="111"/>
      <c r="V413" s="72"/>
      <c r="W413" s="72"/>
      <c r="X413" s="72"/>
      <c r="Y413" s="72"/>
      <c r="Z413" s="72"/>
    </row>
    <row r="414" spans="13:26" ht="12.75">
      <c r="M414" s="112"/>
      <c r="N414" s="72"/>
      <c r="O414" s="72"/>
      <c r="P414" s="72"/>
      <c r="Q414" s="72"/>
      <c r="R414" s="72"/>
      <c r="S414" s="111"/>
      <c r="T414" s="72"/>
      <c r="U414" s="111"/>
      <c r="V414" s="72"/>
      <c r="W414" s="72"/>
      <c r="X414" s="72"/>
      <c r="Y414" s="72"/>
      <c r="Z414" s="72"/>
    </row>
    <row r="415" spans="13:26" ht="12.75">
      <c r="M415" s="112"/>
      <c r="N415" s="72"/>
      <c r="O415" s="72"/>
      <c r="P415" s="72"/>
      <c r="Q415" s="72"/>
      <c r="R415" s="72"/>
      <c r="S415" s="72"/>
      <c r="T415" s="72"/>
      <c r="U415" s="111"/>
      <c r="V415" s="72"/>
      <c r="W415" s="72"/>
      <c r="X415" s="72"/>
      <c r="Y415" s="72"/>
      <c r="Z415" s="72"/>
    </row>
    <row r="416" spans="13:26" ht="12.75">
      <c r="M416" s="112"/>
      <c r="N416" s="72"/>
      <c r="O416" s="72"/>
      <c r="P416" s="72"/>
      <c r="Q416" s="72"/>
      <c r="R416" s="72"/>
      <c r="S416" s="72"/>
      <c r="T416" s="72"/>
      <c r="U416" s="72"/>
      <c r="V416" s="72"/>
      <c r="W416" s="72"/>
      <c r="X416" s="72"/>
      <c r="Y416" s="72"/>
      <c r="Z416" s="72"/>
    </row>
    <row r="417" spans="13:26" ht="12.75">
      <c r="M417" s="112"/>
      <c r="N417" s="72"/>
      <c r="O417" s="72"/>
      <c r="P417" s="72"/>
      <c r="Q417" s="72"/>
      <c r="R417" s="72"/>
      <c r="S417" s="111"/>
      <c r="T417" s="72"/>
      <c r="U417" s="111"/>
      <c r="V417" s="72"/>
      <c r="W417" s="72"/>
      <c r="X417" s="72"/>
      <c r="Y417" s="72"/>
      <c r="Z417" s="72"/>
    </row>
    <row r="418" spans="13:26" ht="12.75">
      <c r="M418" s="112"/>
      <c r="N418" s="72"/>
      <c r="O418" s="72"/>
      <c r="P418" s="72"/>
      <c r="Q418" s="72"/>
      <c r="R418" s="72"/>
      <c r="S418" s="72"/>
      <c r="T418" s="72"/>
      <c r="U418" s="111"/>
      <c r="V418" s="72"/>
      <c r="W418" s="72"/>
      <c r="X418" s="72"/>
      <c r="Y418" s="72"/>
      <c r="Z418" s="72"/>
    </row>
    <row r="419" spans="13:26" ht="12.75">
      <c r="M419" s="112"/>
      <c r="N419" s="72"/>
      <c r="O419" s="72"/>
      <c r="P419" s="72"/>
      <c r="Q419" s="72"/>
      <c r="R419" s="72"/>
      <c r="S419" s="111"/>
      <c r="T419" s="72"/>
      <c r="U419" s="111"/>
      <c r="V419" s="72"/>
      <c r="W419" s="72"/>
      <c r="X419" s="72"/>
      <c r="Y419" s="72"/>
      <c r="Z419" s="72"/>
    </row>
    <row r="420" spans="13:26" ht="12.75">
      <c r="M420" s="112"/>
      <c r="N420" s="72"/>
      <c r="O420" s="72"/>
      <c r="P420" s="72"/>
      <c r="Q420" s="72"/>
      <c r="R420" s="72"/>
      <c r="S420" s="111"/>
      <c r="T420" s="72"/>
      <c r="U420" s="111"/>
      <c r="V420" s="72"/>
      <c r="W420" s="72"/>
      <c r="X420" s="72"/>
      <c r="Y420" s="72"/>
      <c r="Z420" s="72"/>
    </row>
    <row r="421" spans="13:26" ht="12.75">
      <c r="M421" s="112"/>
      <c r="N421" s="72"/>
      <c r="O421" s="72"/>
      <c r="P421" s="72"/>
      <c r="Q421" s="72"/>
      <c r="R421" s="72"/>
      <c r="S421" s="111"/>
      <c r="T421" s="72"/>
      <c r="U421" s="111"/>
      <c r="V421" s="72"/>
      <c r="W421" s="72"/>
      <c r="X421" s="72"/>
      <c r="Y421" s="72"/>
      <c r="Z421" s="72"/>
    </row>
    <row r="422" spans="13:26" ht="12.75">
      <c r="M422" s="112"/>
      <c r="N422" s="72"/>
      <c r="O422" s="72"/>
      <c r="P422" s="72"/>
      <c r="Q422" s="72"/>
      <c r="R422" s="72"/>
      <c r="S422" s="111"/>
      <c r="T422" s="72"/>
      <c r="U422" s="111"/>
      <c r="V422" s="72"/>
      <c r="W422" s="72"/>
      <c r="X422" s="72"/>
      <c r="Y422" s="72"/>
      <c r="Z422" s="72"/>
    </row>
    <row r="423" spans="13:26" ht="12.75">
      <c r="M423" s="112"/>
      <c r="N423" s="72"/>
      <c r="O423" s="72"/>
      <c r="P423" s="72"/>
      <c r="Q423" s="72"/>
      <c r="R423" s="72"/>
      <c r="S423" s="111"/>
      <c r="T423" s="72"/>
      <c r="U423" s="111"/>
      <c r="V423" s="72"/>
      <c r="W423" s="72"/>
      <c r="X423" s="72"/>
      <c r="Y423" s="72"/>
      <c r="Z423" s="72"/>
    </row>
    <row r="424" spans="13:26" ht="12.75">
      <c r="M424" s="112"/>
      <c r="N424" s="72"/>
      <c r="O424" s="72"/>
      <c r="P424" s="72"/>
      <c r="Q424" s="72"/>
      <c r="R424" s="72"/>
      <c r="S424" s="111"/>
      <c r="T424" s="72"/>
      <c r="U424" s="111"/>
      <c r="V424" s="72"/>
      <c r="W424" s="72"/>
      <c r="X424" s="72"/>
      <c r="Y424" s="72"/>
      <c r="Z424" s="72"/>
    </row>
    <row r="425" spans="13:26" ht="12.75">
      <c r="M425" s="112"/>
      <c r="N425" s="72"/>
      <c r="O425" s="72"/>
      <c r="P425" s="72"/>
      <c r="Q425" s="72"/>
      <c r="R425" s="72"/>
      <c r="S425" s="72"/>
      <c r="T425" s="72"/>
      <c r="U425" s="111"/>
      <c r="V425" s="72"/>
      <c r="W425" s="72"/>
      <c r="X425" s="72"/>
      <c r="Y425" s="72"/>
      <c r="Z425" s="72"/>
    </row>
    <row r="426" spans="13:26" ht="12.75">
      <c r="M426" s="112"/>
      <c r="N426" s="72"/>
      <c r="O426" s="72"/>
      <c r="P426" s="72"/>
      <c r="Q426" s="72"/>
      <c r="R426" s="72"/>
      <c r="S426" s="72"/>
      <c r="T426" s="72"/>
      <c r="U426" s="72"/>
      <c r="V426" s="72"/>
      <c r="W426" s="72"/>
      <c r="X426" s="72"/>
      <c r="Y426" s="72"/>
      <c r="Z426" s="72"/>
    </row>
    <row r="427" spans="13:26" ht="12.75">
      <c r="M427" s="112"/>
      <c r="N427" s="72"/>
      <c r="O427" s="72"/>
      <c r="P427" s="72"/>
      <c r="Q427" s="72"/>
      <c r="R427" s="72"/>
      <c r="S427" s="72"/>
      <c r="T427" s="72"/>
      <c r="U427" s="111"/>
      <c r="V427" s="72"/>
      <c r="W427" s="72"/>
      <c r="X427" s="72"/>
      <c r="Y427" s="72"/>
      <c r="Z427" s="72"/>
    </row>
    <row r="428" spans="13:26" ht="12.75">
      <c r="M428" s="112"/>
      <c r="N428" s="72"/>
      <c r="O428" s="72"/>
      <c r="P428" s="72"/>
      <c r="Q428" s="72"/>
      <c r="R428" s="72"/>
      <c r="S428" s="72"/>
      <c r="T428" s="72"/>
      <c r="U428" s="72"/>
      <c r="V428" s="72"/>
      <c r="W428" s="72"/>
      <c r="X428" s="72"/>
      <c r="Y428" s="72"/>
      <c r="Z428" s="72"/>
    </row>
    <row r="429" spans="13:26" ht="12.75">
      <c r="M429" s="112"/>
      <c r="N429" s="72"/>
      <c r="O429" s="72"/>
      <c r="P429" s="72"/>
      <c r="Q429" s="72"/>
      <c r="R429" s="72"/>
      <c r="S429" s="111"/>
      <c r="T429" s="72"/>
      <c r="U429" s="111"/>
      <c r="V429" s="72"/>
      <c r="W429" s="72"/>
      <c r="X429" s="72"/>
      <c r="Y429" s="72"/>
      <c r="Z429" s="72"/>
    </row>
    <row r="430" spans="13:26" ht="12.75">
      <c r="M430" s="112"/>
      <c r="N430" s="72"/>
      <c r="O430" s="72"/>
      <c r="P430" s="72"/>
      <c r="Q430" s="72"/>
      <c r="R430" s="72"/>
      <c r="S430" s="72"/>
      <c r="T430" s="72"/>
      <c r="U430" s="72"/>
      <c r="V430" s="72"/>
      <c r="W430" s="72"/>
      <c r="X430" s="72"/>
      <c r="Y430" s="72"/>
      <c r="Z430" s="72"/>
    </row>
    <row r="431" spans="13:26" ht="12.75">
      <c r="M431" s="112"/>
      <c r="N431" s="72"/>
      <c r="O431" s="72"/>
      <c r="P431" s="72"/>
      <c r="Q431" s="72"/>
      <c r="R431" s="72"/>
      <c r="S431" s="72"/>
      <c r="T431" s="72"/>
      <c r="U431" s="72"/>
      <c r="V431" s="72"/>
      <c r="W431" s="72"/>
      <c r="X431" s="72"/>
      <c r="Y431" s="72"/>
      <c r="Z431" s="72"/>
    </row>
    <row r="432" spans="13:26" ht="12.75">
      <c r="M432" s="112"/>
      <c r="N432" s="72"/>
      <c r="O432" s="72"/>
      <c r="P432" s="72"/>
      <c r="Q432" s="72"/>
      <c r="R432" s="72"/>
      <c r="S432" s="72"/>
      <c r="T432" s="72"/>
      <c r="U432" s="72"/>
      <c r="V432" s="72"/>
      <c r="W432" s="72"/>
      <c r="X432" s="72"/>
      <c r="Y432" s="72"/>
      <c r="Z432" s="72"/>
    </row>
    <row r="433" spans="13:26" ht="12.75">
      <c r="M433" s="112"/>
      <c r="N433" s="72"/>
      <c r="O433" s="72"/>
      <c r="P433" s="72"/>
      <c r="Q433" s="72"/>
      <c r="R433" s="72"/>
      <c r="S433" s="72"/>
      <c r="T433" s="72"/>
      <c r="U433" s="72"/>
      <c r="V433" s="72"/>
      <c r="W433" s="72"/>
      <c r="X433" s="72"/>
      <c r="Y433" s="72"/>
      <c r="Z433" s="72"/>
    </row>
    <row r="434" spans="13:26" ht="12.75">
      <c r="M434" s="112"/>
      <c r="N434" s="72"/>
      <c r="O434" s="72"/>
      <c r="P434" s="72"/>
      <c r="Q434" s="72"/>
      <c r="R434" s="72"/>
      <c r="S434" s="72"/>
      <c r="T434" s="72"/>
      <c r="U434" s="72"/>
      <c r="V434" s="72"/>
      <c r="W434" s="72"/>
      <c r="X434" s="72"/>
      <c r="Y434" s="72"/>
      <c r="Z434" s="72"/>
    </row>
    <row r="435" spans="13:26" ht="12.75">
      <c r="M435" s="112"/>
      <c r="N435" s="72"/>
      <c r="O435" s="72"/>
      <c r="P435" s="72"/>
      <c r="Q435" s="72"/>
      <c r="R435" s="72"/>
      <c r="S435" s="72"/>
      <c r="T435" s="72"/>
      <c r="U435" s="72"/>
      <c r="V435" s="72"/>
      <c r="W435" s="72"/>
      <c r="X435" s="72"/>
      <c r="Y435" s="72"/>
      <c r="Z435" s="72"/>
    </row>
    <row r="436" spans="13:26" ht="12.75">
      <c r="M436" s="112"/>
      <c r="N436" s="72"/>
      <c r="O436" s="72"/>
      <c r="P436" s="72"/>
      <c r="Q436" s="72"/>
      <c r="R436" s="72"/>
      <c r="S436" s="72"/>
      <c r="T436" s="72"/>
      <c r="U436" s="72"/>
      <c r="V436" s="72"/>
      <c r="W436" s="72"/>
      <c r="X436" s="72"/>
      <c r="Y436" s="72"/>
      <c r="Z436" s="72"/>
    </row>
    <row r="437" spans="13:26" ht="12.75">
      <c r="M437" s="112"/>
      <c r="N437" s="72"/>
      <c r="O437" s="72"/>
      <c r="P437" s="72"/>
      <c r="Q437" s="72"/>
      <c r="R437" s="72"/>
      <c r="S437" s="72"/>
      <c r="T437" s="72"/>
      <c r="U437" s="72"/>
      <c r="V437" s="72"/>
      <c r="W437" s="72"/>
      <c r="X437" s="72"/>
      <c r="Y437" s="72"/>
      <c r="Z437" s="72"/>
    </row>
    <row r="438" spans="13:26" ht="12.75">
      <c r="M438" s="112"/>
      <c r="N438" s="72"/>
      <c r="O438" s="72"/>
      <c r="P438" s="72"/>
      <c r="Q438" s="72"/>
      <c r="R438" s="72"/>
      <c r="S438" s="72"/>
      <c r="T438" s="72"/>
      <c r="U438" s="72"/>
      <c r="V438" s="72"/>
      <c r="W438" s="72"/>
      <c r="X438" s="72"/>
      <c r="Y438" s="72"/>
      <c r="Z438" s="72"/>
    </row>
    <row r="439" spans="13:26" ht="12.75">
      <c r="M439" s="112"/>
      <c r="N439" s="72"/>
      <c r="O439" s="72"/>
      <c r="P439" s="72"/>
      <c r="Q439" s="72"/>
      <c r="R439" s="72"/>
      <c r="S439" s="72"/>
      <c r="T439" s="72"/>
      <c r="U439" s="72"/>
      <c r="V439" s="72"/>
      <c r="W439" s="72"/>
      <c r="X439" s="72"/>
      <c r="Y439" s="72"/>
      <c r="Z439" s="72"/>
    </row>
    <row r="440" spans="13:26" ht="12.75">
      <c r="M440" s="112"/>
      <c r="N440" s="72"/>
      <c r="O440" s="72"/>
      <c r="P440" s="72"/>
      <c r="Q440" s="72"/>
      <c r="R440" s="72"/>
      <c r="S440" s="72"/>
      <c r="T440" s="72"/>
      <c r="U440" s="72"/>
      <c r="V440" s="72"/>
      <c r="W440" s="72"/>
      <c r="X440" s="72"/>
      <c r="Y440" s="72"/>
      <c r="Z440" s="72"/>
    </row>
    <row r="441" spans="13:26" ht="12.75">
      <c r="M441" s="112"/>
      <c r="N441" s="72"/>
      <c r="O441" s="72"/>
      <c r="P441" s="72"/>
      <c r="Q441" s="72"/>
      <c r="R441" s="72"/>
      <c r="S441" s="72"/>
      <c r="T441" s="72"/>
      <c r="U441" s="72"/>
      <c r="V441" s="72"/>
      <c r="W441" s="72"/>
      <c r="X441" s="72"/>
      <c r="Y441" s="72"/>
      <c r="Z441" s="72"/>
    </row>
    <row r="442" spans="13:26" ht="12.75">
      <c r="M442" s="112"/>
      <c r="N442" s="72"/>
      <c r="O442" s="72"/>
      <c r="P442" s="72"/>
      <c r="Q442" s="72"/>
      <c r="R442" s="72"/>
      <c r="S442" s="72"/>
      <c r="T442" s="72"/>
      <c r="U442" s="72"/>
      <c r="V442" s="72"/>
      <c r="W442" s="72"/>
      <c r="X442" s="72"/>
      <c r="Y442" s="72"/>
      <c r="Z442" s="72"/>
    </row>
    <row r="443" spans="13:26" ht="12.75">
      <c r="M443" s="112"/>
      <c r="N443" s="72"/>
      <c r="O443" s="72"/>
      <c r="P443" s="72"/>
      <c r="Q443" s="72"/>
      <c r="R443" s="72"/>
      <c r="S443" s="72"/>
      <c r="T443" s="72"/>
      <c r="U443" s="72"/>
      <c r="V443" s="72"/>
      <c r="W443" s="72"/>
      <c r="X443" s="72"/>
      <c r="Y443" s="72"/>
      <c r="Z443" s="72"/>
    </row>
    <row r="444" spans="13:26" ht="12.75">
      <c r="M444" s="112"/>
      <c r="N444" s="72"/>
      <c r="O444" s="72"/>
      <c r="P444" s="72"/>
      <c r="Q444" s="72"/>
      <c r="R444" s="72"/>
      <c r="S444" s="72"/>
      <c r="T444" s="72"/>
      <c r="U444" s="72"/>
      <c r="V444" s="72"/>
      <c r="W444" s="72"/>
      <c r="X444" s="72"/>
      <c r="Y444" s="72"/>
      <c r="Z444" s="72"/>
    </row>
    <row r="445" spans="13:26" ht="12.75">
      <c r="M445" s="112"/>
      <c r="N445" s="72"/>
      <c r="O445" s="72"/>
      <c r="P445" s="72"/>
      <c r="Q445" s="72"/>
      <c r="R445" s="72"/>
      <c r="S445" s="72"/>
      <c r="T445" s="72"/>
      <c r="U445" s="72"/>
      <c r="V445" s="72"/>
      <c r="W445" s="72"/>
      <c r="X445" s="72"/>
      <c r="Y445" s="72"/>
      <c r="Z445" s="72"/>
    </row>
    <row r="446" spans="13:26" ht="12.75">
      <c r="M446" s="112"/>
      <c r="N446" s="72"/>
      <c r="O446" s="72"/>
      <c r="P446" s="72"/>
      <c r="Q446" s="72"/>
      <c r="R446" s="72"/>
      <c r="S446" s="72"/>
      <c r="T446" s="72"/>
      <c r="U446" s="72"/>
      <c r="V446" s="72"/>
      <c r="W446" s="72"/>
      <c r="X446" s="72"/>
      <c r="Y446" s="72"/>
      <c r="Z446" s="72"/>
    </row>
    <row r="447" spans="13:26" ht="12.75">
      <c r="M447" s="112"/>
      <c r="N447" s="72"/>
      <c r="O447" s="72"/>
      <c r="P447" s="72"/>
      <c r="Q447" s="72"/>
      <c r="R447" s="72"/>
      <c r="S447" s="72"/>
      <c r="T447" s="72"/>
      <c r="U447" s="72"/>
      <c r="V447" s="72"/>
      <c r="W447" s="72"/>
      <c r="X447" s="72"/>
      <c r="Y447" s="72"/>
      <c r="Z447" s="72"/>
    </row>
    <row r="448" spans="13:26" ht="12.75">
      <c r="M448" s="112"/>
      <c r="N448" s="72"/>
      <c r="O448" s="72"/>
      <c r="P448" s="72"/>
      <c r="Q448" s="72"/>
      <c r="R448" s="72"/>
      <c r="S448" s="72"/>
      <c r="T448" s="72"/>
      <c r="U448" s="72"/>
      <c r="V448" s="72"/>
      <c r="W448" s="72"/>
      <c r="X448" s="72"/>
      <c r="Y448" s="72"/>
      <c r="Z448" s="72"/>
    </row>
    <row r="449" spans="13:26" ht="12.75">
      <c r="M449" s="112"/>
      <c r="N449" s="72"/>
      <c r="O449" s="72"/>
      <c r="P449" s="72"/>
      <c r="Q449" s="72"/>
      <c r="R449" s="72"/>
      <c r="S449" s="72"/>
      <c r="T449" s="72"/>
      <c r="U449" s="72"/>
      <c r="V449" s="72"/>
      <c r="W449" s="72"/>
      <c r="X449" s="72"/>
      <c r="Y449" s="72"/>
      <c r="Z449" s="72"/>
    </row>
    <row r="450" spans="13:26" ht="12.75">
      <c r="M450" s="112"/>
      <c r="N450" s="72"/>
      <c r="O450" s="72"/>
      <c r="P450" s="72"/>
      <c r="Q450" s="72"/>
      <c r="R450" s="72"/>
      <c r="S450" s="72"/>
      <c r="T450" s="72"/>
      <c r="U450" s="72"/>
      <c r="V450" s="72"/>
      <c r="W450" s="72"/>
      <c r="X450" s="72"/>
      <c r="Y450" s="72"/>
      <c r="Z450" s="72"/>
    </row>
    <row r="451" spans="13:26" ht="12.75">
      <c r="M451" s="112"/>
      <c r="N451" s="72"/>
      <c r="O451" s="72"/>
      <c r="P451" s="72"/>
      <c r="Q451" s="72"/>
      <c r="R451" s="72"/>
      <c r="S451" s="72"/>
      <c r="T451" s="72"/>
      <c r="U451" s="72"/>
      <c r="V451" s="72"/>
      <c r="W451" s="72"/>
      <c r="X451" s="72"/>
      <c r="Y451" s="72"/>
      <c r="Z451" s="72"/>
    </row>
    <row r="452" spans="13:26" ht="12.75">
      <c r="M452" s="112"/>
      <c r="N452" s="72"/>
      <c r="O452" s="72"/>
      <c r="P452" s="72"/>
      <c r="Q452" s="72"/>
      <c r="R452" s="72"/>
      <c r="S452" s="72"/>
      <c r="T452" s="72"/>
      <c r="U452" s="72"/>
      <c r="V452" s="72"/>
      <c r="W452" s="72"/>
      <c r="X452" s="72"/>
      <c r="Y452" s="72"/>
      <c r="Z452" s="72"/>
    </row>
    <row r="453" spans="13:26" ht="12.75">
      <c r="M453" s="112"/>
      <c r="N453" s="72"/>
      <c r="O453" s="72"/>
      <c r="P453" s="72"/>
      <c r="Q453" s="72"/>
      <c r="R453" s="72"/>
      <c r="S453" s="72"/>
      <c r="T453" s="72"/>
      <c r="U453" s="72"/>
      <c r="V453" s="72"/>
      <c r="W453" s="72"/>
      <c r="X453" s="72"/>
      <c r="Y453" s="72"/>
      <c r="Z453" s="72"/>
    </row>
    <row r="454" spans="13:26" ht="12.75">
      <c r="M454" s="112"/>
      <c r="N454" s="72"/>
      <c r="O454" s="72"/>
      <c r="P454" s="72"/>
      <c r="Q454" s="72"/>
      <c r="R454" s="72"/>
      <c r="S454" s="72"/>
      <c r="T454" s="72"/>
      <c r="U454" s="72"/>
      <c r="V454" s="72"/>
      <c r="W454" s="72"/>
      <c r="X454" s="72"/>
      <c r="Y454" s="72"/>
      <c r="Z454" s="72"/>
    </row>
    <row r="455" spans="13:26" ht="12.75">
      <c r="M455" s="112"/>
      <c r="N455" s="72"/>
      <c r="O455" s="72"/>
      <c r="P455" s="72"/>
      <c r="Q455" s="72"/>
      <c r="R455" s="72"/>
      <c r="S455" s="72"/>
      <c r="T455" s="72"/>
      <c r="U455" s="72"/>
      <c r="V455" s="72"/>
      <c r="W455" s="72"/>
      <c r="X455" s="72"/>
      <c r="Y455" s="72"/>
      <c r="Z455" s="72"/>
    </row>
    <row r="456" spans="13:26" ht="12.75">
      <c r="M456" s="112"/>
      <c r="N456" s="72"/>
      <c r="O456" s="72"/>
      <c r="P456" s="72"/>
      <c r="Q456" s="72"/>
      <c r="R456" s="72"/>
      <c r="S456" s="72"/>
      <c r="T456" s="72"/>
      <c r="U456" s="72"/>
      <c r="V456" s="72"/>
      <c r="W456" s="72"/>
      <c r="X456" s="72"/>
      <c r="Y456" s="72"/>
      <c r="Z456" s="72"/>
    </row>
    <row r="457" spans="13:26" ht="12.75">
      <c r="M457" s="112"/>
      <c r="N457" s="72"/>
      <c r="O457" s="72"/>
      <c r="P457" s="72"/>
      <c r="Q457" s="72"/>
      <c r="R457" s="72"/>
      <c r="S457" s="72"/>
      <c r="T457" s="72"/>
      <c r="U457" s="72"/>
      <c r="V457" s="72"/>
      <c r="W457" s="72"/>
      <c r="X457" s="72"/>
      <c r="Y457" s="72"/>
      <c r="Z457" s="72"/>
    </row>
    <row r="458" spans="13:26" ht="12.75">
      <c r="M458" s="112"/>
      <c r="N458" s="72"/>
      <c r="O458" s="72"/>
      <c r="P458" s="72"/>
      <c r="Q458" s="72"/>
      <c r="R458" s="72"/>
      <c r="S458" s="72"/>
      <c r="T458" s="72"/>
      <c r="U458" s="72"/>
      <c r="V458" s="72"/>
      <c r="W458" s="72"/>
      <c r="X458" s="72"/>
      <c r="Y458" s="72"/>
      <c r="Z458" s="72"/>
    </row>
    <row r="459" spans="13:26" ht="12.75">
      <c r="M459" s="112"/>
      <c r="N459" s="72"/>
      <c r="O459" s="72"/>
      <c r="P459" s="72"/>
      <c r="Q459" s="72"/>
      <c r="R459" s="72"/>
      <c r="S459" s="72"/>
      <c r="T459" s="72"/>
      <c r="U459" s="72"/>
      <c r="V459" s="72"/>
      <c r="W459" s="72"/>
      <c r="X459" s="72"/>
      <c r="Y459" s="72"/>
      <c r="Z459" s="72"/>
    </row>
    <row r="460" spans="13:26" ht="12.75">
      <c r="M460" s="112"/>
      <c r="N460" s="72"/>
      <c r="O460" s="72"/>
      <c r="P460" s="72"/>
      <c r="Q460" s="72"/>
      <c r="R460" s="72"/>
      <c r="S460" s="72"/>
      <c r="T460" s="72"/>
      <c r="U460" s="72"/>
      <c r="V460" s="72"/>
      <c r="W460" s="72"/>
      <c r="X460" s="72"/>
      <c r="Y460" s="72"/>
      <c r="Z460" s="72"/>
    </row>
    <row r="461" spans="13:26" ht="12.75">
      <c r="M461" s="112"/>
      <c r="N461" s="72"/>
      <c r="O461" s="72"/>
      <c r="P461" s="72"/>
      <c r="Q461" s="72"/>
      <c r="R461" s="72"/>
      <c r="S461" s="72"/>
      <c r="T461" s="72"/>
      <c r="U461" s="72"/>
      <c r="V461" s="72"/>
      <c r="W461" s="72"/>
      <c r="X461" s="72"/>
      <c r="Y461" s="72"/>
      <c r="Z461" s="72"/>
    </row>
    <row r="462" spans="13:26" ht="12.75">
      <c r="M462" s="112"/>
      <c r="N462" s="72"/>
      <c r="O462" s="72"/>
      <c r="P462" s="72"/>
      <c r="Q462" s="72"/>
      <c r="R462" s="72"/>
      <c r="S462" s="72"/>
      <c r="T462" s="72"/>
      <c r="U462" s="72"/>
      <c r="V462" s="72"/>
      <c r="W462" s="72"/>
      <c r="X462" s="72"/>
      <c r="Y462" s="72"/>
      <c r="Z462" s="72"/>
    </row>
    <row r="463" spans="13:26" ht="12.75">
      <c r="M463" s="112"/>
      <c r="N463" s="72"/>
      <c r="O463" s="72"/>
      <c r="P463" s="72"/>
      <c r="Q463" s="72"/>
      <c r="R463" s="72"/>
      <c r="S463" s="72"/>
      <c r="T463" s="72"/>
      <c r="U463" s="72"/>
      <c r="V463" s="72"/>
      <c r="W463" s="72"/>
      <c r="X463" s="72"/>
      <c r="Y463" s="72"/>
      <c r="Z463" s="72"/>
    </row>
    <row r="464" spans="13:26" ht="12.75">
      <c r="M464" s="112"/>
      <c r="N464" s="72"/>
      <c r="O464" s="72"/>
      <c r="P464" s="72"/>
      <c r="Q464" s="72"/>
      <c r="R464" s="72"/>
      <c r="S464" s="72"/>
      <c r="T464" s="72"/>
      <c r="U464" s="72"/>
      <c r="V464" s="72"/>
      <c r="W464" s="72"/>
      <c r="X464" s="72"/>
      <c r="Y464" s="72"/>
      <c r="Z464" s="72"/>
    </row>
    <row r="465" spans="13:26" ht="12.75">
      <c r="M465" s="112"/>
      <c r="N465" s="72"/>
      <c r="O465" s="72"/>
      <c r="P465" s="72"/>
      <c r="Q465" s="72"/>
      <c r="R465" s="72"/>
      <c r="S465" s="72"/>
      <c r="T465" s="72"/>
      <c r="U465" s="72"/>
      <c r="V465" s="72"/>
      <c r="W465" s="72"/>
      <c r="X465" s="72"/>
      <c r="Y465" s="72"/>
      <c r="Z465" s="72"/>
    </row>
    <row r="466" spans="13:26" ht="12.75">
      <c r="M466" s="112"/>
      <c r="N466" s="72"/>
      <c r="O466" s="72"/>
      <c r="P466" s="72"/>
      <c r="Q466" s="72"/>
      <c r="R466" s="72"/>
      <c r="S466" s="72"/>
      <c r="T466" s="72"/>
      <c r="U466" s="72"/>
      <c r="V466" s="72"/>
      <c r="W466" s="72"/>
      <c r="X466" s="72"/>
      <c r="Y466" s="72"/>
      <c r="Z466" s="72"/>
    </row>
    <row r="467" spans="13:26" ht="12.75">
      <c r="M467" s="112"/>
      <c r="N467" s="72"/>
      <c r="O467" s="72"/>
      <c r="P467" s="72"/>
      <c r="Q467" s="72"/>
      <c r="R467" s="72"/>
      <c r="S467" s="72"/>
      <c r="T467" s="72"/>
      <c r="U467" s="72"/>
      <c r="V467" s="72"/>
      <c r="W467" s="72"/>
      <c r="X467" s="72"/>
      <c r="Y467" s="72"/>
      <c r="Z467" s="72"/>
    </row>
    <row r="468" spans="13:26" ht="12.75">
      <c r="M468" s="112"/>
      <c r="N468" s="72"/>
      <c r="O468" s="72"/>
      <c r="P468" s="72"/>
      <c r="Q468" s="72"/>
      <c r="R468" s="72"/>
      <c r="S468" s="72"/>
      <c r="T468" s="72"/>
      <c r="U468" s="72"/>
      <c r="V468" s="72"/>
      <c r="W468" s="72"/>
      <c r="X468" s="72"/>
      <c r="Y468" s="72"/>
      <c r="Z468" s="72"/>
    </row>
    <row r="469" spans="13:26" ht="12.75">
      <c r="M469" s="112"/>
      <c r="N469" s="72"/>
      <c r="O469" s="72"/>
      <c r="P469" s="72"/>
      <c r="Q469" s="72"/>
      <c r="R469" s="72"/>
      <c r="S469" s="72"/>
      <c r="T469" s="72"/>
      <c r="U469" s="72"/>
      <c r="V469" s="72"/>
      <c r="W469" s="72"/>
      <c r="X469" s="72"/>
      <c r="Y469" s="72"/>
      <c r="Z469" s="72"/>
    </row>
    <row r="470" spans="13:26" ht="12.75">
      <c r="M470" s="112"/>
      <c r="N470" s="72"/>
      <c r="O470" s="72"/>
      <c r="P470" s="72"/>
      <c r="Q470" s="72"/>
      <c r="R470" s="72"/>
      <c r="S470" s="72"/>
      <c r="T470" s="72"/>
      <c r="U470" s="72"/>
      <c r="V470" s="72"/>
      <c r="W470" s="72"/>
      <c r="X470" s="72"/>
      <c r="Y470" s="72"/>
      <c r="Z470" s="72"/>
    </row>
    <row r="471" spans="13:26" ht="12.75">
      <c r="M471" s="112"/>
      <c r="N471" s="72"/>
      <c r="O471" s="72"/>
      <c r="P471" s="72"/>
      <c r="Q471" s="72"/>
      <c r="R471" s="72"/>
      <c r="S471" s="72"/>
      <c r="T471" s="72"/>
      <c r="U471" s="72"/>
      <c r="V471" s="72"/>
      <c r="W471" s="72"/>
      <c r="X471" s="72"/>
      <c r="Y471" s="72"/>
      <c r="Z471" s="72"/>
    </row>
    <row r="472" spans="13:26" ht="12.75">
      <c r="M472" s="112"/>
      <c r="N472" s="72"/>
      <c r="O472" s="72"/>
      <c r="P472" s="72"/>
      <c r="Q472" s="72"/>
      <c r="R472" s="72"/>
      <c r="S472" s="72"/>
      <c r="T472" s="72"/>
      <c r="U472" s="72"/>
      <c r="V472" s="72"/>
      <c r="W472" s="72"/>
      <c r="X472" s="72"/>
      <c r="Y472" s="72"/>
      <c r="Z472" s="72"/>
    </row>
    <row r="473" spans="13:26" ht="12.75">
      <c r="M473" s="112"/>
      <c r="N473" s="72"/>
      <c r="O473" s="72"/>
      <c r="P473" s="72"/>
      <c r="Q473" s="72"/>
      <c r="R473" s="72"/>
      <c r="S473" s="72"/>
      <c r="T473" s="72"/>
      <c r="U473" s="72"/>
      <c r="V473" s="72"/>
      <c r="W473" s="72"/>
      <c r="X473" s="72"/>
      <c r="Y473" s="72"/>
      <c r="Z473" s="72"/>
    </row>
    <row r="474" spans="13:26" ht="12.75">
      <c r="M474" s="112"/>
      <c r="N474" s="72"/>
      <c r="O474" s="72"/>
      <c r="P474" s="72"/>
      <c r="Q474" s="72"/>
      <c r="R474" s="72"/>
      <c r="S474" s="72"/>
      <c r="T474" s="72"/>
      <c r="U474" s="72"/>
      <c r="V474" s="72"/>
      <c r="W474" s="72"/>
      <c r="X474" s="72"/>
      <c r="Y474" s="72"/>
      <c r="Z474" s="72"/>
    </row>
    <row r="475" spans="13:26" ht="12.75">
      <c r="M475" s="112"/>
      <c r="N475" s="72"/>
      <c r="O475" s="72"/>
      <c r="P475" s="72"/>
      <c r="Q475" s="72"/>
      <c r="R475" s="72"/>
      <c r="S475" s="72"/>
      <c r="T475" s="72"/>
      <c r="U475" s="72"/>
      <c r="V475" s="72"/>
      <c r="W475" s="72"/>
      <c r="X475" s="72"/>
      <c r="Y475" s="72"/>
      <c r="Z475" s="72"/>
    </row>
    <row r="476" spans="13:26" ht="12.75">
      <c r="M476" s="112"/>
      <c r="N476" s="72"/>
      <c r="O476" s="72"/>
      <c r="P476" s="72"/>
      <c r="Q476" s="72"/>
      <c r="R476" s="72"/>
      <c r="S476" s="72"/>
      <c r="T476" s="72"/>
      <c r="U476" s="72"/>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72"/>
      <c r="T478" s="72"/>
      <c r="U478" s="72"/>
      <c r="V478" s="72"/>
      <c r="W478" s="72"/>
      <c r="X478" s="72"/>
      <c r="Y478" s="72"/>
      <c r="Z478" s="72"/>
    </row>
    <row r="479" spans="13:26" ht="12.75">
      <c r="M479" s="112"/>
      <c r="N479" s="72"/>
      <c r="O479" s="72"/>
      <c r="P479" s="72"/>
      <c r="Q479" s="72"/>
      <c r="R479" s="72"/>
      <c r="S479" s="72"/>
      <c r="T479" s="72"/>
      <c r="U479" s="72"/>
      <c r="V479" s="72"/>
      <c r="W479" s="72"/>
      <c r="X479" s="72"/>
      <c r="Y479" s="72"/>
      <c r="Z479" s="72"/>
    </row>
    <row r="480" spans="13:26" ht="12.75">
      <c r="M480" s="112"/>
      <c r="N480" s="72"/>
      <c r="O480" s="72"/>
      <c r="P480" s="72"/>
      <c r="Q480" s="72"/>
      <c r="R480" s="72"/>
      <c r="S480" s="72"/>
      <c r="T480" s="72"/>
      <c r="U480" s="72"/>
      <c r="V480" s="72"/>
      <c r="W480" s="72"/>
      <c r="X480" s="72"/>
      <c r="Y480" s="72"/>
      <c r="Z480" s="72"/>
    </row>
    <row r="481" spans="13:26" ht="12.75">
      <c r="M481" s="112"/>
      <c r="N481" s="72"/>
      <c r="O481" s="72"/>
      <c r="P481" s="72"/>
      <c r="Q481" s="72"/>
      <c r="R481" s="72"/>
      <c r="S481" s="72"/>
      <c r="T481" s="72"/>
      <c r="U481" s="72"/>
      <c r="V481" s="72"/>
      <c r="W481" s="72"/>
      <c r="X481" s="72"/>
      <c r="Y481" s="72"/>
      <c r="Z481" s="72"/>
    </row>
    <row r="482" spans="13:26" ht="12.75">
      <c r="M482" s="112"/>
      <c r="N482" s="72"/>
      <c r="O482" s="72"/>
      <c r="P482" s="72"/>
      <c r="Q482" s="72"/>
      <c r="R482" s="72"/>
      <c r="S482" s="72"/>
      <c r="T482" s="72"/>
      <c r="U482" s="72"/>
      <c r="V482" s="72"/>
      <c r="W482" s="72"/>
      <c r="X482" s="72"/>
      <c r="Y482" s="72"/>
      <c r="Z482" s="72"/>
    </row>
    <row r="483" spans="13:26" ht="12.75">
      <c r="M483" s="112"/>
      <c r="N483" s="72"/>
      <c r="O483" s="72"/>
      <c r="P483" s="72"/>
      <c r="Q483" s="72"/>
      <c r="R483" s="72"/>
      <c r="S483" s="72"/>
      <c r="T483" s="72"/>
      <c r="U483" s="72"/>
      <c r="V483" s="72"/>
      <c r="W483" s="72"/>
      <c r="X483" s="72"/>
      <c r="Y483" s="72"/>
      <c r="Z483" s="72"/>
    </row>
    <row r="484" spans="13:26" ht="12.75">
      <c r="M484" s="112"/>
      <c r="N484" s="72"/>
      <c r="O484" s="72"/>
      <c r="P484" s="72"/>
      <c r="Q484" s="72"/>
      <c r="R484" s="72"/>
      <c r="S484" s="72"/>
      <c r="T484" s="72"/>
      <c r="U484" s="72"/>
      <c r="V484" s="72"/>
      <c r="W484" s="72"/>
      <c r="X484" s="72"/>
      <c r="Y484" s="72"/>
      <c r="Z484" s="72"/>
    </row>
    <row r="485" spans="13:26" ht="12.75">
      <c r="M485" s="112"/>
      <c r="N485" s="72"/>
      <c r="O485" s="72"/>
      <c r="P485" s="72"/>
      <c r="Q485" s="72"/>
      <c r="R485" s="72"/>
      <c r="S485" s="72"/>
      <c r="T485" s="72"/>
      <c r="U485" s="72"/>
      <c r="V485" s="72"/>
      <c r="W485" s="72"/>
      <c r="X485" s="72"/>
      <c r="Y485" s="72"/>
      <c r="Z485" s="72"/>
    </row>
    <row r="486" spans="13:26" ht="12.75">
      <c r="M486" s="112"/>
      <c r="N486" s="72"/>
      <c r="O486" s="72"/>
      <c r="P486" s="72"/>
      <c r="Q486" s="72"/>
      <c r="R486" s="72"/>
      <c r="S486" s="72"/>
      <c r="T486" s="72"/>
      <c r="U486" s="72"/>
      <c r="V486" s="72"/>
      <c r="W486" s="72"/>
      <c r="X486" s="72"/>
      <c r="Y486" s="72"/>
      <c r="Z486" s="72"/>
    </row>
    <row r="487" spans="13:26" ht="12.75">
      <c r="M487" s="112"/>
      <c r="N487" s="72"/>
      <c r="O487" s="72"/>
      <c r="P487" s="72"/>
      <c r="Q487" s="72"/>
      <c r="R487" s="72"/>
      <c r="S487" s="72"/>
      <c r="T487" s="72"/>
      <c r="U487" s="72"/>
      <c r="V487" s="72"/>
      <c r="W487" s="72"/>
      <c r="X487" s="72"/>
      <c r="Y487" s="72"/>
      <c r="Z487" s="72"/>
    </row>
    <row r="488" spans="13:26" ht="12.75">
      <c r="M488" s="112"/>
      <c r="N488" s="72"/>
      <c r="O488" s="72"/>
      <c r="P488" s="72"/>
      <c r="Q488" s="72"/>
      <c r="R488" s="72"/>
      <c r="S488" s="72"/>
      <c r="T488" s="72"/>
      <c r="U488" s="72"/>
      <c r="V488" s="72"/>
      <c r="W488" s="72"/>
      <c r="X488" s="72"/>
      <c r="Y488" s="72"/>
      <c r="Z488" s="72"/>
    </row>
    <row r="489" spans="13:26" ht="12.75">
      <c r="M489" s="112"/>
      <c r="N489" s="72"/>
      <c r="O489" s="72"/>
      <c r="P489" s="72"/>
      <c r="Q489" s="72"/>
      <c r="R489" s="72"/>
      <c r="S489" s="72"/>
      <c r="T489" s="72"/>
      <c r="U489" s="72"/>
      <c r="V489" s="72"/>
      <c r="W489" s="72"/>
      <c r="X489" s="72"/>
      <c r="Y489" s="72"/>
      <c r="Z489" s="72"/>
    </row>
    <row r="490" spans="13:26" ht="12.75">
      <c r="M490" s="112"/>
      <c r="N490" s="72"/>
      <c r="O490" s="72"/>
      <c r="P490" s="72"/>
      <c r="Q490" s="72"/>
      <c r="R490" s="72"/>
      <c r="S490" s="72"/>
      <c r="T490" s="72"/>
      <c r="U490" s="72"/>
      <c r="V490" s="72"/>
      <c r="W490" s="72"/>
      <c r="X490" s="72"/>
      <c r="Y490" s="72"/>
      <c r="Z490" s="72"/>
    </row>
    <row r="491" spans="13:26" ht="12.75">
      <c r="M491" s="112"/>
      <c r="N491" s="72"/>
      <c r="O491" s="72"/>
      <c r="P491" s="72"/>
      <c r="Q491" s="72"/>
      <c r="R491" s="72"/>
      <c r="S491" s="72"/>
      <c r="T491" s="72"/>
      <c r="U491" s="72"/>
      <c r="V491" s="72"/>
      <c r="W491" s="72"/>
      <c r="X491" s="72"/>
      <c r="Y491" s="72"/>
      <c r="Z491" s="72"/>
    </row>
    <row r="492" spans="13:26" ht="12.75">
      <c r="M492" s="112"/>
      <c r="N492" s="72"/>
      <c r="O492" s="72"/>
      <c r="P492" s="72"/>
      <c r="Q492" s="72"/>
      <c r="R492" s="72"/>
      <c r="S492" s="72"/>
      <c r="T492" s="72"/>
      <c r="U492" s="72"/>
      <c r="V492" s="72"/>
      <c r="W492" s="72"/>
      <c r="X492" s="72"/>
      <c r="Y492" s="72"/>
      <c r="Z492" s="72"/>
    </row>
    <row r="493" spans="13:26" ht="12.75">
      <c r="M493" s="112"/>
      <c r="N493" s="72"/>
      <c r="O493" s="72"/>
      <c r="P493" s="72"/>
      <c r="Q493" s="72"/>
      <c r="R493" s="72"/>
      <c r="S493" s="72"/>
      <c r="T493" s="72"/>
      <c r="U493" s="72"/>
      <c r="V493" s="72"/>
      <c r="W493" s="72"/>
      <c r="X493" s="72"/>
      <c r="Y493" s="72"/>
      <c r="Z493" s="72"/>
    </row>
    <row r="494" spans="13:26" ht="12.75">
      <c r="M494" s="112"/>
      <c r="N494" s="72"/>
      <c r="O494" s="72"/>
      <c r="P494" s="72"/>
      <c r="Q494" s="72"/>
      <c r="R494" s="72"/>
      <c r="S494" s="72"/>
      <c r="T494" s="72"/>
      <c r="U494" s="72"/>
      <c r="V494" s="72"/>
      <c r="W494" s="72"/>
      <c r="X494" s="72"/>
      <c r="Y494" s="72"/>
      <c r="Z494" s="72"/>
    </row>
    <row r="495" spans="13:26" ht="12.75">
      <c r="M495" s="112"/>
      <c r="N495" s="72"/>
      <c r="O495" s="72"/>
      <c r="P495" s="72"/>
      <c r="Q495" s="72"/>
      <c r="R495" s="72"/>
      <c r="S495" s="72"/>
      <c r="T495" s="72"/>
      <c r="U495" s="72"/>
      <c r="V495" s="72"/>
      <c r="W495" s="72"/>
      <c r="X495" s="72"/>
      <c r="Y495" s="72"/>
      <c r="Z495" s="72"/>
    </row>
    <row r="496" spans="13:26" ht="12.75">
      <c r="M496" s="112"/>
      <c r="N496" s="72"/>
      <c r="O496" s="72"/>
      <c r="P496" s="72"/>
      <c r="Q496" s="72"/>
      <c r="R496" s="72"/>
      <c r="S496" s="72"/>
      <c r="T496" s="72"/>
      <c r="U496" s="72"/>
      <c r="V496" s="72"/>
      <c r="W496" s="72"/>
      <c r="X496" s="72"/>
      <c r="Y496" s="72"/>
      <c r="Z496" s="72"/>
    </row>
    <row r="497" spans="13:26" ht="12.75">
      <c r="M497" s="112"/>
      <c r="N497" s="72"/>
      <c r="O497" s="72"/>
      <c r="P497" s="72"/>
      <c r="Q497" s="72"/>
      <c r="R497" s="72"/>
      <c r="S497" s="72"/>
      <c r="T497" s="72"/>
      <c r="U497" s="72"/>
      <c r="V497" s="72"/>
      <c r="W497" s="72"/>
      <c r="X497" s="72"/>
      <c r="Y497" s="72"/>
      <c r="Z497" s="72"/>
    </row>
    <row r="498" spans="13:26" ht="12.75">
      <c r="M498" s="112"/>
      <c r="N498" s="72"/>
      <c r="O498" s="72"/>
      <c r="P498" s="72"/>
      <c r="Q498" s="72"/>
      <c r="R498" s="72"/>
      <c r="S498" s="72"/>
      <c r="T498" s="72"/>
      <c r="U498" s="72"/>
      <c r="V498" s="72"/>
      <c r="W498" s="72"/>
      <c r="X498" s="72"/>
      <c r="Y498" s="72"/>
      <c r="Z498" s="72"/>
    </row>
    <row r="499" spans="13:26" ht="12.75">
      <c r="M499" s="112"/>
      <c r="N499" s="72"/>
      <c r="O499" s="72"/>
      <c r="P499" s="72"/>
      <c r="Q499" s="72"/>
      <c r="R499" s="72"/>
      <c r="S499" s="72"/>
      <c r="T499" s="72"/>
      <c r="U499" s="72"/>
      <c r="V499" s="72"/>
      <c r="W499" s="72"/>
      <c r="X499" s="72"/>
      <c r="Y499" s="72"/>
      <c r="Z499" s="72"/>
    </row>
    <row r="500" spans="13:26" ht="12.75">
      <c r="M500" s="112"/>
      <c r="N500" s="72"/>
      <c r="O500" s="72"/>
      <c r="P500" s="72"/>
      <c r="Q500" s="72"/>
      <c r="R500" s="72"/>
      <c r="S500" s="72"/>
      <c r="T500" s="72"/>
      <c r="U500" s="72"/>
      <c r="V500" s="72"/>
      <c r="W500" s="72"/>
      <c r="X500" s="72"/>
      <c r="Y500" s="72"/>
      <c r="Z500" s="72"/>
    </row>
    <row r="501" spans="13:26" ht="12.75">
      <c r="M501" s="112"/>
      <c r="N501" s="72"/>
      <c r="O501" s="72"/>
      <c r="P501" s="72"/>
      <c r="Q501" s="72"/>
      <c r="R501" s="72"/>
      <c r="S501" s="72"/>
      <c r="T501" s="72"/>
      <c r="U501" s="72"/>
      <c r="V501" s="72"/>
      <c r="W501" s="72"/>
      <c r="X501" s="72"/>
      <c r="Y501" s="72"/>
      <c r="Z501" s="72"/>
    </row>
    <row r="502" spans="13:26" ht="12.75">
      <c r="M502" s="112"/>
      <c r="N502" s="72"/>
      <c r="O502" s="72"/>
      <c r="P502" s="72"/>
      <c r="Q502" s="72"/>
      <c r="R502" s="72"/>
      <c r="S502" s="72"/>
      <c r="T502" s="72"/>
      <c r="U502" s="72"/>
      <c r="V502" s="72"/>
      <c r="W502" s="72"/>
      <c r="X502" s="72"/>
      <c r="Y502" s="72"/>
      <c r="Z502" s="72"/>
    </row>
    <row r="503" spans="13:26" ht="12.75">
      <c r="M503" s="112"/>
      <c r="N503" s="72"/>
      <c r="O503" s="72"/>
      <c r="P503" s="72"/>
      <c r="Q503" s="72"/>
      <c r="R503" s="72"/>
      <c r="S503" s="72"/>
      <c r="T503" s="72"/>
      <c r="U503" s="72"/>
      <c r="V503" s="72"/>
      <c r="W503" s="72"/>
      <c r="X503" s="72"/>
      <c r="Y503" s="72"/>
      <c r="Z503" s="72"/>
    </row>
    <row r="504" spans="13:26" ht="12.75">
      <c r="M504" s="112"/>
      <c r="N504" s="72"/>
      <c r="O504" s="72"/>
      <c r="P504" s="72"/>
      <c r="Q504" s="72"/>
      <c r="R504" s="72"/>
      <c r="S504" s="72"/>
      <c r="T504" s="72"/>
      <c r="U504" s="72"/>
      <c r="V504" s="72"/>
      <c r="W504" s="72"/>
      <c r="X504" s="72"/>
      <c r="Y504" s="72"/>
      <c r="Z504" s="72"/>
    </row>
    <row r="505" spans="13:26" ht="12.75">
      <c r="M505" s="112"/>
      <c r="N505" s="72"/>
      <c r="O505" s="72"/>
      <c r="P505" s="72"/>
      <c r="Q505" s="72"/>
      <c r="R505" s="72"/>
      <c r="S505" s="72"/>
      <c r="T505" s="72"/>
      <c r="U505" s="72"/>
      <c r="V505" s="72"/>
      <c r="W505" s="72"/>
      <c r="X505" s="72"/>
      <c r="Y505" s="72"/>
      <c r="Z505" s="72"/>
    </row>
    <row r="506" spans="13:26" ht="12.75">
      <c r="M506" s="112"/>
      <c r="N506" s="72"/>
      <c r="O506" s="72"/>
      <c r="P506" s="72"/>
      <c r="Q506" s="72"/>
      <c r="R506" s="72"/>
      <c r="S506" s="72"/>
      <c r="T506" s="72"/>
      <c r="U506" s="72"/>
      <c r="V506" s="72"/>
      <c r="W506" s="72"/>
      <c r="X506" s="72"/>
      <c r="Y506" s="72"/>
      <c r="Z506" s="72"/>
    </row>
    <row r="507" spans="13:26" ht="12.75">
      <c r="M507" s="112"/>
      <c r="N507" s="72"/>
      <c r="O507" s="72"/>
      <c r="P507" s="72"/>
      <c r="Q507" s="72"/>
      <c r="R507" s="72"/>
      <c r="S507" s="72"/>
      <c r="T507" s="72"/>
      <c r="U507" s="72"/>
      <c r="V507" s="72"/>
      <c r="W507" s="72"/>
      <c r="X507" s="72"/>
      <c r="Y507" s="72"/>
      <c r="Z507" s="72"/>
    </row>
    <row r="508" spans="13:26" ht="12.75">
      <c r="M508" s="112"/>
      <c r="N508" s="72"/>
      <c r="O508" s="72"/>
      <c r="P508" s="72"/>
      <c r="Q508" s="72"/>
      <c r="R508" s="72"/>
      <c r="S508" s="72"/>
      <c r="T508" s="72"/>
      <c r="U508" s="72"/>
      <c r="V508" s="72"/>
      <c r="W508" s="72"/>
      <c r="X508" s="72"/>
      <c r="Y508" s="72"/>
      <c r="Z508" s="72"/>
    </row>
    <row r="509" spans="13:26" ht="12.75">
      <c r="M509" s="112"/>
      <c r="N509" s="72"/>
      <c r="O509" s="72"/>
      <c r="P509" s="72"/>
      <c r="Q509" s="72"/>
      <c r="R509" s="72"/>
      <c r="S509" s="72"/>
      <c r="T509" s="72"/>
      <c r="U509" s="72"/>
      <c r="V509" s="72"/>
      <c r="W509" s="72"/>
      <c r="X509" s="72"/>
      <c r="Y509" s="72"/>
      <c r="Z509" s="72"/>
    </row>
    <row r="510" spans="13:26" ht="12.75">
      <c r="M510" s="112"/>
      <c r="N510" s="72"/>
      <c r="O510" s="72"/>
      <c r="P510" s="72"/>
      <c r="Q510" s="72"/>
      <c r="R510" s="72"/>
      <c r="S510" s="72"/>
      <c r="T510" s="72"/>
      <c r="U510" s="72"/>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72"/>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72"/>
      <c r="T514" s="72"/>
      <c r="U514" s="72"/>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sheetData>
  <sheetProtection/>
  <mergeCells count="120">
    <mergeCell ref="B296:M296"/>
    <mergeCell ref="B297:M297"/>
    <mergeCell ref="E299:G299"/>
    <mergeCell ref="H299:M299"/>
    <mergeCell ref="E300:F300"/>
    <mergeCell ref="H300:I300"/>
    <mergeCell ref="E315:F315"/>
    <mergeCell ref="H315:I315"/>
    <mergeCell ref="B1:M1"/>
    <mergeCell ref="B2:M2"/>
    <mergeCell ref="B3:M3"/>
    <mergeCell ref="E5:G5"/>
    <mergeCell ref="H5:M5"/>
    <mergeCell ref="E6:F6"/>
    <mergeCell ref="H6:I6"/>
    <mergeCell ref="B295:M295"/>
    <mergeCell ref="B356:M356"/>
    <mergeCell ref="B343:M343"/>
    <mergeCell ref="B344:M344"/>
    <mergeCell ref="B342:M342"/>
    <mergeCell ref="B357:M357"/>
    <mergeCell ref="E347:F347"/>
    <mergeCell ref="H347:I347"/>
    <mergeCell ref="E346:G346"/>
    <mergeCell ref="H346:M346"/>
    <mergeCell ref="H268:I268"/>
    <mergeCell ref="E267:G267"/>
    <mergeCell ref="E268:F268"/>
    <mergeCell ref="B265:M265"/>
    <mergeCell ref="H267:M267"/>
    <mergeCell ref="H314:M314"/>
    <mergeCell ref="B310:M310"/>
    <mergeCell ref="E314:G314"/>
    <mergeCell ref="B311:M311"/>
    <mergeCell ref="B312:M312"/>
    <mergeCell ref="E82:F82"/>
    <mergeCell ref="H82:I82"/>
    <mergeCell ref="E112:G112"/>
    <mergeCell ref="E206:F206"/>
    <mergeCell ref="H206:I206"/>
    <mergeCell ref="E205:G205"/>
    <mergeCell ref="E175:F175"/>
    <mergeCell ref="H175:I175"/>
    <mergeCell ref="B110:M110"/>
    <mergeCell ref="H143:M143"/>
    <mergeCell ref="B38:M38"/>
    <mergeCell ref="H42:M42"/>
    <mergeCell ref="B79:M79"/>
    <mergeCell ref="B78:M78"/>
    <mergeCell ref="B77:M77"/>
    <mergeCell ref="E43:F43"/>
    <mergeCell ref="B58:M58"/>
    <mergeCell ref="B59:M59"/>
    <mergeCell ref="B60:M60"/>
    <mergeCell ref="E23:F23"/>
    <mergeCell ref="H23:I23"/>
    <mergeCell ref="E63:F63"/>
    <mergeCell ref="H63:I63"/>
    <mergeCell ref="E62:G62"/>
    <mergeCell ref="E42:G42"/>
    <mergeCell ref="H43:I43"/>
    <mergeCell ref="B39:M39"/>
    <mergeCell ref="B40:M40"/>
    <mergeCell ref="H62:M62"/>
    <mergeCell ref="E360:G360"/>
    <mergeCell ref="E361:F361"/>
    <mergeCell ref="H361:I361"/>
    <mergeCell ref="B358:M358"/>
    <mergeCell ref="H360:M360"/>
    <mergeCell ref="B18:M18"/>
    <mergeCell ref="B19:M19"/>
    <mergeCell ref="B20:M20"/>
    <mergeCell ref="H22:M22"/>
    <mergeCell ref="E22:G22"/>
    <mergeCell ref="B140:M140"/>
    <mergeCell ref="B141:M141"/>
    <mergeCell ref="H81:M81"/>
    <mergeCell ref="H112:M112"/>
    <mergeCell ref="B108:M108"/>
    <mergeCell ref="B109:M109"/>
    <mergeCell ref="H113:I113"/>
    <mergeCell ref="E113:F113"/>
    <mergeCell ref="B139:M139"/>
    <mergeCell ref="E81:G81"/>
    <mergeCell ref="E143:G143"/>
    <mergeCell ref="H174:M174"/>
    <mergeCell ref="B201:M201"/>
    <mergeCell ref="B202:M202"/>
    <mergeCell ref="B170:M170"/>
    <mergeCell ref="B171:M171"/>
    <mergeCell ref="B172:M172"/>
    <mergeCell ref="E144:F144"/>
    <mergeCell ref="H144:I144"/>
    <mergeCell ref="B168:M168"/>
    <mergeCell ref="H205:M205"/>
    <mergeCell ref="B232:M232"/>
    <mergeCell ref="B233:M233"/>
    <mergeCell ref="B234:M234"/>
    <mergeCell ref="B199:M199"/>
    <mergeCell ref="B230:M230"/>
    <mergeCell ref="B137:M137"/>
    <mergeCell ref="E237:F237"/>
    <mergeCell ref="H236:M236"/>
    <mergeCell ref="B263:M263"/>
    <mergeCell ref="B264:M264"/>
    <mergeCell ref="H237:I237"/>
    <mergeCell ref="E236:G236"/>
    <mergeCell ref="B261:M261"/>
    <mergeCell ref="B203:M203"/>
    <mergeCell ref="E174:G174"/>
    <mergeCell ref="B293:M293"/>
    <mergeCell ref="B308:M308"/>
    <mergeCell ref="B340:M340"/>
    <mergeCell ref="B354:M354"/>
    <mergeCell ref="B385:M385"/>
    <mergeCell ref="B16:M16"/>
    <mergeCell ref="B36:M36"/>
    <mergeCell ref="B56:M56"/>
    <mergeCell ref="B75:M75"/>
    <mergeCell ref="B106:M106"/>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17" min="1" max="11" man="1"/>
    <brk id="37" min="1" max="11" man="1"/>
    <brk id="57" min="1" max="11" man="1"/>
    <brk id="76" min="1" max="11" man="1"/>
    <brk id="107" min="1" max="11" man="1"/>
    <brk id="138" min="1" max="11" man="1"/>
    <brk id="169" min="1" max="11" man="1"/>
    <brk id="200" min="1" max="11" man="1"/>
    <brk id="231" min="1" max="11" man="1"/>
    <brk id="262" min="1" max="11" man="1"/>
    <brk id="294" min="1" max="11" man="1"/>
    <brk id="309" min="1" max="11" man="1"/>
    <brk id="341" min="1" max="11" man="1"/>
    <brk id="35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2010-02-26T19:45:05Z</cp:lastPrinted>
  <dcterms:created xsi:type="dcterms:W3CDTF">2008-04-15T15:00:43Z</dcterms:created>
  <dcterms:modified xsi:type="dcterms:W3CDTF">2010-02-26T20:00:34Z</dcterms:modified>
  <cp:category/>
  <cp:version/>
  <cp:contentType/>
  <cp:contentStatus/>
</cp:coreProperties>
</file>