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'Comentario'!$A$1:$G$105</definedName>
    <definedName name="_xlnm.Print_Area" localSheetId="12">'export'!$A$1:$J$43</definedName>
    <definedName name="_xlnm.Print_Area" localSheetId="13">'import'!$A$1:$J$70</definedName>
    <definedName name="_xlnm.Print_Area" localSheetId="2">'Índice'!$A$1:$C$33</definedName>
    <definedName name="_xlnm.Print_Area" localSheetId="0">'Portada'!$A$1:$I$54</definedName>
    <definedName name="_xlnm.Print_Area" localSheetId="4">'precio mayorista'!$A$1:$F$44</definedName>
    <definedName name="_xlnm.Print_Area" localSheetId="5">'precio mayorista2'!$A$1:$H$57</definedName>
    <definedName name="_xlnm.Print_Area" localSheetId="6">'precio minorista'!$A$1:$L$44</definedName>
    <definedName name="_xlnm.Print_Area" localSheetId="7">'precio minorista Talca'!$A$1:$E$55</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<sst xmlns="http://schemas.openxmlformats.org/spreadsheetml/2006/main" count="525" uniqueCount="180">
  <si>
    <t>del Ministerio de Agricultura, Gobierno de Chile</t>
  </si>
  <si>
    <t>Director y Representante Legal</t>
  </si>
  <si>
    <t>Gustavo Rojas Le-Bert</t>
  </si>
  <si>
    <t>www.odepa.gob.cl</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</si>
  <si>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</si>
  <si>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</si>
  <si>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</si>
  <si>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</si>
  <si>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</si>
  <si>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</si>
  <si>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</si>
  <si>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</si>
  <si>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</si>
  <si>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</si>
  <si>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</si>
  <si>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</si>
  <si>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</si>
  <si>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</si>
  <si>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</si>
  <si>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</si>
  <si>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</si>
  <si>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</si>
  <si>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</si>
  <si>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</si>
  <si>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</si>
  <si>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</si>
  <si>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</si>
  <si>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</si>
  <si>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</si>
  <si>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</si>
  <si>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</si>
  <si>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</si>
  <si>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</si>
  <si>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</si>
  <si>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</si>
  <si>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</si>
  <si>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</si>
  <si>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</si>
  <si>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</si>
  <si>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</si>
  <si>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</si>
  <si>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</si>
  <si>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</si>
  <si>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</si>
  <si>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</si>
  <si>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</si>
  <si>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</si>
  <si>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</si>
  <si>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</si>
  <si>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</si>
  <si>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</si>
  <si>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</si>
  <si>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</si>
  <si>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</si>
  <si>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</si>
  <si>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</si>
  <si>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</si>
  <si>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</si>
  <si>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</si>
  <si>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</si>
  <si>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</si>
  <si>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</si>
  <si>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</si>
  <si>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</si>
  <si>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</si>
  <si>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</si>
  <si>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</si>
  <si>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</si>
  <si>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</si>
  <si>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</si>
  <si>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</si>
  <si>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</si>
  <si>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</si>
  <si>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</si>
  <si>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</si>
  <si>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</si>
  <si>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</si>
  <si>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</si>
  <si>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</si>
  <si>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</si>
  <si>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</si>
  <si>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</si>
  <si>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</si>
  <si>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</si>
  <si>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</si>
  <si>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</si>
  <si>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</si>
  <si>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</si>
  <si>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</si>
  <si>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</si>
  <si>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</si>
  <si>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</si>
  <si>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</si>
  <si>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</si>
  <si>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</si>
  <si>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</si>
  <si>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</si>
  <si>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</si>
  <si>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</si>
  <si>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</si>
  <si>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</si>
  <si>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</si>
  <si>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</si>
  <si>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</si>
  <si>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</si>
  <si>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</si>
  <si>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</si>
  <si>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</si>
  <si>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</si>
  <si>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</si>
  <si>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Costa Rica</t>
  </si>
  <si>
    <t>Paraguay</t>
  </si>
  <si>
    <t>Preparadas sin congelar</t>
  </si>
  <si>
    <t>Uruguay</t>
  </si>
  <si>
    <t>Total</t>
  </si>
  <si>
    <t>Valor CIF (dólares)</t>
  </si>
  <si>
    <t>EE.UU.</t>
  </si>
  <si>
    <t>Alemania</t>
  </si>
  <si>
    <t>Bélgica</t>
  </si>
  <si>
    <t>México</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</si>
  <si>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</si>
  <si>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</si>
  <si>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</si>
  <si>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</si>
  <si>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</si>
  <si>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</si>
  <si>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</si>
  <si>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</si>
  <si>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</si>
  <si>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</si>
  <si>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</si>
  <si>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</si>
  <si>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</si>
  <si>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</si>
  <si>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</si>
  <si>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</si>
  <si>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</si>
  <si>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</si>
  <si>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</si>
  <si>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</si>
  <si>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Precios mensuales promedio de papa en mercados mayoristas de Santiago</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</si>
  <si>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</si>
  <si>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</si>
  <si>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</si>
  <si>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</si>
  <si>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</si>
  <si>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</si>
  <si>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</si>
  <si>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</si>
  <si>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</si>
  <si>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</si>
  <si>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</si>
  <si>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</si>
  <si>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</si>
  <si>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</si>
  <si>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</si>
  <si>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</si>
  <si>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2011/12</t>
  </si>
  <si>
    <t>Nueva Zelanda</t>
  </si>
  <si>
    <t>Producción y rendimiento de papa 2011/12</t>
  </si>
  <si>
    <t>Superficie, producción y rendimiento de papa a nivel nacional</t>
  </si>
  <si>
    <r>
      <t>2012/13</t>
    </r>
    <r>
      <rPr>
        <sz val="10"/>
        <rFont val="Calibri"/>
        <family val="2"/>
      </rPr>
      <t>¹</t>
    </r>
  </si>
  <si>
    <t>Otra</t>
  </si>
  <si>
    <t>Intenciones de siembra 2012/13</t>
  </si>
  <si>
    <t>Rusia</t>
  </si>
  <si>
    <t>Tailandia</t>
  </si>
  <si>
    <r>
      <rPr>
        <sz val="8"/>
        <rFont val="Calibri"/>
        <family val="2"/>
      </rPr>
      <t>¹</t>
    </r>
    <r>
      <rPr>
        <sz val="8"/>
        <rFont val="Arial"/>
        <family val="2"/>
      </rPr>
      <t xml:space="preserve"> Superficie estimada según intenciones de siembra de INE de octubre 2012 y rendimiento estimado con el promedio de las últimas dos temporadas.</t>
    </r>
  </si>
  <si>
    <t>Cardinal</t>
  </si>
  <si>
    <t>Febrero 2013</t>
  </si>
  <si>
    <t>Promedio ene-ene</t>
  </si>
  <si>
    <t>2012</t>
  </si>
  <si>
    <t>ene-ene 2012</t>
  </si>
  <si>
    <t>ene-ene 2013</t>
  </si>
  <si>
    <t>Origen o destino no precisado</t>
  </si>
  <si>
    <r>
      <rPr>
        <i/>
        <sz val="8"/>
        <rFont val="Arial"/>
        <family val="2"/>
      </rPr>
      <t>Fuente</t>
    </r>
    <r>
      <rPr>
        <sz val="8"/>
        <rFont val="Arial"/>
        <family val="2"/>
      </rPr>
      <t>: Odepa</t>
    </r>
  </si>
  <si>
    <r>
      <rPr>
        <i/>
        <sz val="9"/>
        <rFont val="Arial"/>
        <family val="2"/>
      </rPr>
      <t>Fuente</t>
    </r>
    <r>
      <rPr>
        <sz val="9"/>
        <rFont val="Arial"/>
        <family val="2"/>
      </rPr>
      <t>: Odepa</t>
    </r>
  </si>
  <si>
    <r>
      <rPr>
        <i/>
        <sz val="8"/>
        <rFont val="Arial"/>
        <family val="2"/>
      </rPr>
      <t>Fuente</t>
    </r>
    <r>
      <rPr>
        <sz val="8"/>
        <rFont val="Arial"/>
        <family val="2"/>
      </rPr>
      <t>: Seremi de Agricultura de la Región del Maule</t>
    </r>
  </si>
  <si>
    <r>
      <rPr>
        <i/>
        <sz val="8"/>
        <rFont val="Arial"/>
        <family val="2"/>
      </rPr>
      <t>Fuente</t>
    </r>
    <r>
      <rPr>
        <sz val="8"/>
        <rFont val="Arial"/>
        <family val="2"/>
      </rPr>
      <t>: elaborado por Odepa con información del INE.</t>
    </r>
  </si>
  <si>
    <t>Países Bajos</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</si>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</sst>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
    <numFmt numFmtId="183" formatCode="0.0%"/>
    <numFmt numFmtId="184" formatCode="_(* #,##0.00_);_(* \(#,##0.00\);_(* &quot;-&quot;??_);_(@_)"/>
    <numFmt numFmtId="185" formatCode="_(* #,##0_);_(* \(#,##0\);_(* &quot;-&quot;??_);_(@_)"/>
    <numFmt numFmtId="186" formatCode="_(* #,##0.0_);_(* \(#,##0.0\);_(* &quot;-&quot;_);_(@_)"/>
    <numFmt numFmtId="187" formatCode="_(* #,##0.000_);_(* \(#,##0.000\);_(* &quot;-&quot;_);_(@_)"/>
    <numFmt numFmtId="188" formatCode="_(* #,##0.0000_);_(* \(#,##0.0000\);_(* &quot;-&quot;_);_(@_)"/>
    <numFmt numFmtId="189" formatCode="#,##0\ \ \ \ \ \ \ \ \ \ "/>
    <numFmt numFmtId="190" formatCode="#,##0.0\ \ \ \ \ \ \ \ \ \ "/>
    <numFmt numFmtId="191" formatCode="_-* #,##0.000\ _€_-;\-* #,##0.000\ _€_-;_-* &quot;-&quot;?\ _€_-;_-@_-"/>
    <numFmt numFmtId="192" formatCode="_-* #,##0.0000\ _€_-;\-* #,##0.0000\ _€_-;_-* &quot;-&quot;?\ _€_-;_-@_-"/>
  </numFmts>
  <fonts count="102">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i/>
      <sz val="10"/>
      <name val="Arial"/>
      <family val="2"/>
    </font>
    <font>
      <sz val="8"/>
      <name val="Calibri"/>
      <family val="2"/>
    </font>
    <font>
      <sz val="10"/>
      <name val="Calibri"/>
      <family val="2"/>
    </font>
    <font>
      <sz val="9"/>
      <name val="Arial"/>
      <family val="2"/>
    </font>
    <font>
      <i/>
      <sz val="8"/>
      <name val="Arial"/>
      <family val="2"/>
    </font>
    <font>
      <i/>
      <sz val="9"/>
      <name val="Arial"/>
      <family val="2"/>
    </font>
    <font>
      <i/>
      <sz val="10"/>
      <color indexed="8"/>
      <name val="Arial"/>
      <family val="2"/>
    </font>
    <font>
      <sz val="9"/>
      <color indexed="8"/>
      <name val="Arial"/>
      <family val="0"/>
    </font>
    <font>
      <sz val="7.55"/>
      <color indexed="8"/>
      <name val="Arial"/>
      <family val="0"/>
    </font>
    <font>
      <sz val="8.25"/>
      <color indexed="8"/>
      <name val="Arial"/>
      <family val="0"/>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2"/>
      <color indexed="8"/>
      <name val="Verdana"/>
      <family val="2"/>
    </font>
    <font>
      <b/>
      <sz val="12"/>
      <color indexed="63"/>
      <name val="Arial"/>
      <family val="2"/>
    </font>
    <font>
      <sz val="20"/>
      <color indexed="30"/>
      <name val="Arial"/>
      <family val="2"/>
    </font>
    <font>
      <b/>
      <sz val="9"/>
      <color indexed="8"/>
      <name val="Arial"/>
      <family val="0"/>
    </font>
    <font>
      <i/>
      <sz val="8"/>
      <color indexed="8"/>
      <name val="Arial"/>
      <family val="0"/>
    </font>
    <font>
      <sz val="8"/>
      <color indexed="8"/>
      <name val="Arial"/>
      <family val="0"/>
    </font>
    <font>
      <i/>
      <sz val="9"/>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2"/>
      <color theme="1"/>
      <name val="Verdana"/>
      <family val="2"/>
    </font>
    <font>
      <b/>
      <sz val="12"/>
      <color rgb="FF333333"/>
      <name val="Arial"/>
      <family val="2"/>
    </font>
    <font>
      <sz val="20"/>
      <color rgb="FF0066CC"/>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color indexed="8"/>
      </top>
      <bottom/>
    </border>
    <border>
      <left/>
      <right style="thin"/>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right style="thin"/>
      <top style="thin">
        <color indexed="8"/>
      </top>
      <bottom style="thin"/>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0" fillId="24" borderId="0" applyNumberFormat="0" applyBorder="0" applyAlignment="0" applyProtection="0"/>
    <xf numFmtId="0" fontId="9" fillId="25"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9" fillId="25"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9" fillId="25" borderId="0" applyNumberFormat="0" applyBorder="0" applyAlignment="0" applyProtection="0"/>
    <xf numFmtId="0" fontId="70" fillId="26" borderId="0" applyNumberFormat="0" applyBorder="0" applyAlignment="0" applyProtection="0"/>
    <xf numFmtId="0" fontId="9" fillId="17"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9" fillId="17"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9" fillId="17" borderId="0" applyNumberFormat="0" applyBorder="0" applyAlignment="0" applyProtection="0"/>
    <xf numFmtId="0" fontId="70" fillId="27"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9" fillId="19"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9" fillId="31"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9" fillId="31"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9" fillId="31" borderId="0" applyNumberFormat="0" applyBorder="0" applyAlignment="0" applyProtection="0"/>
    <xf numFmtId="0" fontId="70" fillId="32" borderId="0" applyNumberFormat="0" applyBorder="0" applyAlignment="0" applyProtection="0"/>
    <xf numFmtId="0" fontId="9" fillId="33"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9" fillId="33"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10" fillId="7"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10" fillId="7" borderId="0" applyNumberFormat="0" applyBorder="0" applyAlignment="0" applyProtection="0"/>
    <xf numFmtId="0" fontId="71" fillId="34" borderId="0" applyNumberFormat="0" applyBorder="0" applyAlignment="0" applyProtection="0"/>
    <xf numFmtId="0" fontId="72" fillId="35" borderId="1" applyNumberFormat="0" applyAlignment="0" applyProtection="0"/>
    <xf numFmtId="0" fontId="11" fillId="36" borderId="2" applyNumberFormat="0" applyAlignment="0" applyProtection="0"/>
    <xf numFmtId="0" fontId="72" fillId="35" borderId="1" applyNumberFormat="0" applyAlignment="0" applyProtection="0"/>
    <xf numFmtId="0" fontId="72" fillId="35" borderId="1" applyNumberFormat="0" applyAlignment="0" applyProtection="0"/>
    <xf numFmtId="0" fontId="72" fillId="35" borderId="1" applyNumberFormat="0" applyAlignment="0" applyProtection="0"/>
    <xf numFmtId="0" fontId="11" fillId="36" borderId="2" applyNumberFormat="0" applyAlignment="0" applyProtection="0"/>
    <xf numFmtId="0" fontId="72" fillId="35" borderId="1" applyNumberFormat="0" applyAlignment="0" applyProtection="0"/>
    <xf numFmtId="0" fontId="72" fillId="35" borderId="1" applyNumberFormat="0" applyAlignment="0" applyProtection="0"/>
    <xf numFmtId="0" fontId="11" fillId="36" borderId="2" applyNumberFormat="0" applyAlignment="0" applyProtection="0"/>
    <xf numFmtId="0" fontId="73" fillId="37" borderId="3" applyNumberFormat="0" applyAlignment="0" applyProtection="0"/>
    <xf numFmtId="0" fontId="12" fillId="38" borderId="4" applyNumberFormat="0" applyAlignment="0" applyProtection="0"/>
    <xf numFmtId="0" fontId="73" fillId="37" borderId="3" applyNumberFormat="0" applyAlignment="0" applyProtection="0"/>
    <xf numFmtId="0" fontId="73" fillId="37" borderId="3" applyNumberFormat="0" applyAlignment="0" applyProtection="0"/>
    <xf numFmtId="0" fontId="73" fillId="37" borderId="3" applyNumberFormat="0" applyAlignment="0" applyProtection="0"/>
    <xf numFmtId="0" fontId="12" fillId="38" borderId="4" applyNumberFormat="0" applyAlignment="0" applyProtection="0"/>
    <xf numFmtId="0" fontId="73" fillId="37" borderId="3" applyNumberFormat="0" applyAlignment="0" applyProtection="0"/>
    <xf numFmtId="0" fontId="73" fillId="37" borderId="3" applyNumberFormat="0" applyAlignment="0" applyProtection="0"/>
    <xf numFmtId="0" fontId="12" fillId="38" borderId="4" applyNumberFormat="0" applyAlignment="0" applyProtection="0"/>
    <xf numFmtId="0" fontId="74" fillId="0" borderId="5" applyNumberFormat="0" applyFill="0" applyAlignment="0" applyProtection="0"/>
    <xf numFmtId="0" fontId="13" fillId="0" borderId="6"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13" fillId="0" borderId="6"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13" fillId="0" borderId="6" applyNumberFormat="0" applyFill="0" applyAlignment="0" applyProtection="0"/>
    <xf numFmtId="0" fontId="75" fillId="0" borderId="7" applyNumberFormat="0" applyFill="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0" fillId="39" borderId="0" applyNumberFormat="0" applyBorder="0" applyAlignment="0" applyProtection="0"/>
    <xf numFmtId="0" fontId="9" fillId="40"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9" fillId="40"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9" fillId="40" borderId="0" applyNumberFormat="0" applyBorder="0" applyAlignment="0" applyProtection="0"/>
    <xf numFmtId="0" fontId="70" fillId="41" borderId="0" applyNumberFormat="0" applyBorder="0" applyAlignment="0" applyProtection="0"/>
    <xf numFmtId="0" fontId="9" fillId="4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 fillId="4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 fillId="42" borderId="0" applyNumberFormat="0" applyBorder="0" applyAlignment="0" applyProtection="0"/>
    <xf numFmtId="0" fontId="70" fillId="43" borderId="0" applyNumberFormat="0" applyBorder="0" applyAlignment="0" applyProtection="0"/>
    <xf numFmtId="0" fontId="9" fillId="44"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9" fillId="44"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9" fillId="44" borderId="0" applyNumberFormat="0" applyBorder="0" applyAlignment="0" applyProtection="0"/>
    <xf numFmtId="0" fontId="70" fillId="45" borderId="0" applyNumberFormat="0" applyBorder="0" applyAlignment="0" applyProtection="0"/>
    <xf numFmtId="0" fontId="9" fillId="29"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 fillId="29"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 fillId="29" borderId="0" applyNumberFormat="0" applyBorder="0" applyAlignment="0" applyProtection="0"/>
    <xf numFmtId="0" fontId="70" fillId="46" borderId="0" applyNumberFormat="0" applyBorder="0" applyAlignment="0" applyProtection="0"/>
    <xf numFmtId="0" fontId="9" fillId="31"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 fillId="31"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 fillId="31" borderId="0" applyNumberFormat="0" applyBorder="0" applyAlignment="0" applyProtection="0"/>
    <xf numFmtId="0" fontId="70" fillId="47" borderId="0" applyNumberFormat="0" applyBorder="0" applyAlignment="0" applyProtection="0"/>
    <xf numFmtId="0" fontId="9" fillId="48"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9" fillId="48"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9" fillId="48" borderId="0" applyNumberFormat="0" applyBorder="0" applyAlignment="0" applyProtection="0"/>
    <xf numFmtId="0" fontId="77" fillId="49" borderId="1" applyNumberFormat="0" applyAlignment="0" applyProtection="0"/>
    <xf numFmtId="0" fontId="15" fillId="13" borderId="2" applyNumberFormat="0" applyAlignment="0" applyProtection="0"/>
    <xf numFmtId="0" fontId="77" fillId="49" borderId="1" applyNumberFormat="0" applyAlignment="0" applyProtection="0"/>
    <xf numFmtId="0" fontId="77" fillId="49" borderId="1" applyNumberFormat="0" applyAlignment="0" applyProtection="0"/>
    <xf numFmtId="0" fontId="77" fillId="49" borderId="1" applyNumberFormat="0" applyAlignment="0" applyProtection="0"/>
    <xf numFmtId="0" fontId="15" fillId="13" borderId="2" applyNumberFormat="0" applyAlignment="0" applyProtection="0"/>
    <xf numFmtId="0" fontId="77" fillId="49" borderId="1" applyNumberFormat="0" applyAlignment="0" applyProtection="0"/>
    <xf numFmtId="0" fontId="77" fillId="49" borderId="1" applyNumberFormat="0" applyAlignment="0" applyProtection="0"/>
    <xf numFmtId="0" fontId="15" fillId="13" borderId="2" applyNumberFormat="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79" fillId="0" borderId="0" applyNumberFormat="0" applyFill="0" applyBorder="0" applyAlignment="0" applyProtection="0"/>
    <xf numFmtId="0" fontId="80" fillId="50" borderId="0" applyNumberFormat="0" applyBorder="0" applyAlignment="0" applyProtection="0"/>
    <xf numFmtId="0" fontId="16" fillId="5"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16" fillId="5" borderId="0" applyNumberFormat="0" applyBorder="0" applyAlignment="0" applyProtection="0"/>
    <xf numFmtId="0" fontId="80" fillId="50" borderId="0" applyNumberFormat="0" applyBorder="0" applyAlignment="0" applyProtection="0"/>
    <xf numFmtId="0" fontId="80"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51" borderId="0" applyNumberFormat="0" applyBorder="0" applyAlignment="0" applyProtection="0"/>
    <xf numFmtId="0" fontId="17" fillId="52"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7" fillId="52"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8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3" fillId="35" borderId="10" applyNumberFormat="0" applyAlignment="0" applyProtection="0"/>
    <xf numFmtId="0" fontId="18" fillId="36" borderId="11" applyNumberFormat="0" applyAlignment="0" applyProtection="0"/>
    <xf numFmtId="0" fontId="83" fillId="35" borderId="10" applyNumberFormat="0" applyAlignment="0" applyProtection="0"/>
    <xf numFmtId="0" fontId="83" fillId="35" borderId="10" applyNumberFormat="0" applyAlignment="0" applyProtection="0"/>
    <xf numFmtId="0" fontId="83" fillId="35" borderId="10" applyNumberFormat="0" applyAlignment="0" applyProtection="0"/>
    <xf numFmtId="0" fontId="18" fillId="36" borderId="11" applyNumberFormat="0" applyAlignment="0" applyProtection="0"/>
    <xf numFmtId="0" fontId="83" fillId="35" borderId="10" applyNumberFormat="0" applyAlignment="0" applyProtection="0"/>
    <xf numFmtId="0" fontId="83" fillId="35" borderId="10" applyNumberFormat="0" applyAlignment="0" applyProtection="0"/>
    <xf numFmtId="0" fontId="18" fillId="36" borderId="11"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21" fillId="0" borderId="12"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21" fillId="0" borderId="12"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21" fillId="0" borderId="12" applyNumberFormat="0" applyFill="0" applyAlignment="0" applyProtection="0"/>
    <xf numFmtId="0" fontId="87" fillId="0" borderId="13" applyNumberFormat="0" applyFill="0" applyAlignment="0" applyProtection="0"/>
    <xf numFmtId="0" fontId="22" fillId="0" borderId="14"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22" fillId="0" borderId="14"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22" fillId="0" borderId="14" applyNumberFormat="0" applyFill="0" applyAlignment="0" applyProtection="0"/>
    <xf numFmtId="0" fontId="76" fillId="0" borderId="15" applyNumberFormat="0" applyFill="0" applyAlignment="0" applyProtection="0"/>
    <xf numFmtId="0" fontId="14" fillId="0" borderId="16"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14" fillId="0" borderId="16"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8" fillId="0" borderId="17" applyNumberFormat="0" applyFill="0" applyAlignment="0" applyProtection="0"/>
    <xf numFmtId="0" fontId="6" fillId="0" borderId="18"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6" fillId="0" borderId="18"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6" fillId="0" borderId="18" applyNumberFormat="0" applyFill="0" applyAlignment="0" applyProtection="0"/>
  </cellStyleXfs>
  <cellXfs count="216">
    <xf numFmtId="0" fontId="0" fillId="0" borderId="0" xfId="0" applyFont="1" applyAlignment="1">
      <alignment/>
    </xf>
    <xf numFmtId="0" fontId="89" fillId="0" borderId="0" xfId="0" applyFont="1" applyAlignment="1">
      <alignment/>
    </xf>
    <xf numFmtId="0" fontId="90" fillId="0" borderId="0" xfId="348" applyFont="1" applyAlignment="1">
      <alignment horizontal="left" vertical="top"/>
      <protection/>
    </xf>
    <xf numFmtId="0" fontId="91" fillId="0" borderId="0" xfId="348" applyFont="1" applyAlignment="1">
      <alignment horizontal="left" vertical="center"/>
      <protection/>
    </xf>
    <xf numFmtId="0" fontId="92" fillId="0" borderId="0" xfId="348" applyFont="1" applyAlignment="1">
      <alignment horizontal="center"/>
      <protection/>
    </xf>
    <xf numFmtId="0" fontId="89" fillId="0" borderId="0" xfId="348" applyFont="1">
      <alignment/>
      <protection/>
    </xf>
    <xf numFmtId="0" fontId="93" fillId="0" borderId="0" xfId="348" applyFont="1" applyAlignment="1">
      <alignment horizontal="center"/>
      <protection/>
    </xf>
    <xf numFmtId="0" fontId="94" fillId="0" borderId="0" xfId="348" applyFont="1">
      <alignment/>
      <protection/>
    </xf>
    <xf numFmtId="0" fontId="2" fillId="55" borderId="0" xfId="352" applyFill="1">
      <alignment/>
      <protection/>
    </xf>
    <xf numFmtId="18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180"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182" fontId="2" fillId="55" borderId="0" xfId="352" applyNumberFormat="1" applyFill="1" applyBorder="1">
      <alignment/>
      <protection/>
    </xf>
    <xf numFmtId="182" fontId="2" fillId="55" borderId="19" xfId="303" applyNumberFormat="1" applyFont="1" applyFill="1" applyBorder="1" applyAlignment="1">
      <alignment vertical="center" wrapText="1"/>
    </xf>
    <xf numFmtId="182" fontId="2" fillId="55" borderId="19" xfId="352" applyNumberFormat="1" applyFill="1" applyBorder="1">
      <alignment/>
      <protection/>
    </xf>
    <xf numFmtId="182" fontId="2" fillId="55" borderId="0" xfId="303" applyNumberFormat="1" applyFont="1" applyFill="1" applyBorder="1" applyAlignment="1">
      <alignment vertical="center" wrapText="1"/>
    </xf>
    <xf numFmtId="182"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182"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182"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2"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1" fontId="2" fillId="55" borderId="0" xfId="352" applyNumberFormat="1" applyFill="1" applyBorder="1">
      <alignment/>
      <protection/>
    </xf>
    <xf numFmtId="185" fontId="2" fillId="55" borderId="0" xfId="352" applyNumberFormat="1" applyFill="1" applyBorder="1">
      <alignment/>
      <protection/>
    </xf>
    <xf numFmtId="18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5"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5" fillId="55" borderId="0" xfId="362" applyFont="1" applyFill="1" applyBorder="1" applyAlignment="1" applyProtection="1">
      <alignment horizontal="center"/>
      <protection/>
    </xf>
    <xf numFmtId="0" fontId="95"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6"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7" fillId="0" borderId="0" xfId="0" applyNumberFormat="1" applyFont="1" applyAlignment="1">
      <alignment horizontal="left"/>
    </xf>
    <xf numFmtId="3" fontId="97" fillId="0" borderId="0" xfId="0" applyNumberFormat="1" applyFont="1" applyAlignment="1">
      <alignment/>
    </xf>
    <xf numFmtId="0" fontId="93" fillId="0" borderId="22" xfId="0" applyFont="1" applyBorder="1" applyAlignment="1">
      <alignment/>
    </xf>
    <xf numFmtId="0" fontId="93" fillId="0" borderId="22" xfId="0" applyFont="1" applyBorder="1" applyAlignment="1">
      <alignment horizontal="center"/>
    </xf>
    <xf numFmtId="14" fontId="97" fillId="0" borderId="23" xfId="0" applyNumberFormat="1" applyFont="1" applyBorder="1" applyAlignment="1">
      <alignment horizontal="left"/>
    </xf>
    <xf numFmtId="3" fontId="97"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185" fontId="2" fillId="55" borderId="26" xfId="352" applyNumberFormat="1" applyFill="1" applyBorder="1">
      <alignment/>
      <protection/>
    </xf>
    <xf numFmtId="181" fontId="2" fillId="55" borderId="27" xfId="352" applyNumberFormat="1" applyFill="1" applyBorder="1">
      <alignment/>
      <protection/>
    </xf>
    <xf numFmtId="185" fontId="2" fillId="55" borderId="28" xfId="352" applyNumberFormat="1" applyFill="1" applyBorder="1">
      <alignment/>
      <protection/>
    </xf>
    <xf numFmtId="181" fontId="2" fillId="55" borderId="23" xfId="352" applyNumberFormat="1" applyFill="1" applyBorder="1">
      <alignment/>
      <protection/>
    </xf>
    <xf numFmtId="181" fontId="2" fillId="55" borderId="29" xfId="352" applyNumberFormat="1" applyFill="1" applyBorder="1">
      <alignment/>
      <protection/>
    </xf>
    <xf numFmtId="0" fontId="2" fillId="55" borderId="0" xfId="352" applyFont="1" applyFill="1">
      <alignment/>
      <protection/>
    </xf>
    <xf numFmtId="0" fontId="2" fillId="55" borderId="22" xfId="352" applyFill="1" applyBorder="1">
      <alignment/>
      <protection/>
    </xf>
    <xf numFmtId="0" fontId="2" fillId="55" borderId="30" xfId="352" applyFill="1" applyBorder="1">
      <alignment/>
      <protection/>
    </xf>
    <xf numFmtId="17" fontId="2" fillId="55" borderId="0" xfId="352" applyNumberFormat="1" applyFill="1">
      <alignment/>
      <protection/>
    </xf>
    <xf numFmtId="0" fontId="93" fillId="0" borderId="22" xfId="0" applyFont="1" applyBorder="1" applyAlignment="1">
      <alignment horizontal="center" wrapText="1"/>
    </xf>
    <xf numFmtId="0" fontId="23" fillId="55" borderId="31"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7" fillId="56" borderId="0" xfId="0" applyFont="1" applyFill="1" applyAlignment="1">
      <alignment/>
    </xf>
    <xf numFmtId="0" fontId="98" fillId="55" borderId="0" xfId="286" applyFont="1" applyFill="1" applyAlignment="1" applyProtection="1">
      <alignment/>
      <protection/>
    </xf>
    <xf numFmtId="0" fontId="98" fillId="55" borderId="0" xfId="286" applyFont="1" applyFill="1" applyBorder="1" applyAlignment="1" applyProtection="1">
      <alignment horizontal="right"/>
      <protection/>
    </xf>
    <xf numFmtId="0" fontId="98"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3" fontId="23" fillId="55" borderId="0" xfId="352" applyNumberFormat="1" applyFont="1" applyFill="1" applyBorder="1">
      <alignment/>
      <protection/>
    </xf>
    <xf numFmtId="0" fontId="93" fillId="0" borderId="0" xfId="348" applyFont="1" applyAlignment="1">
      <alignment horizontal="center"/>
      <protection/>
    </xf>
    <xf numFmtId="0" fontId="78" fillId="55" borderId="0" xfId="286" applyFill="1" applyAlignment="1" applyProtection="1">
      <alignment/>
      <protection/>
    </xf>
    <xf numFmtId="180"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93" fillId="0" borderId="31" xfId="0" applyNumberFormat="1" applyFont="1" applyBorder="1" applyAlignment="1" quotePrefix="1">
      <alignment horizontal="center" wrapText="1"/>
    </xf>
    <xf numFmtId="3" fontId="93" fillId="0" borderId="32" xfId="0" applyNumberFormat="1" applyFont="1" applyBorder="1" applyAlignment="1">
      <alignment horizontal="center" wrapText="1"/>
    </xf>
    <xf numFmtId="182" fontId="93" fillId="0" borderId="32" xfId="0" applyNumberFormat="1" applyFont="1" applyBorder="1" applyAlignment="1">
      <alignment horizontal="center" wrapText="1"/>
    </xf>
    <xf numFmtId="182" fontId="93" fillId="0" borderId="33" xfId="0" applyNumberFormat="1" applyFont="1" applyBorder="1" applyAlignment="1">
      <alignment horizontal="center" wrapText="1"/>
    </xf>
    <xf numFmtId="0" fontId="0" fillId="0" borderId="34" xfId="0" applyBorder="1" applyAlignment="1">
      <alignment/>
    </xf>
    <xf numFmtId="3" fontId="0" fillId="0" borderId="31" xfId="0" applyNumberFormat="1" applyBorder="1" applyAlignment="1">
      <alignment/>
    </xf>
    <xf numFmtId="3" fontId="0" fillId="0" borderId="32" xfId="0" applyNumberFormat="1" applyBorder="1" applyAlignment="1">
      <alignment/>
    </xf>
    <xf numFmtId="182" fontId="0" fillId="0" borderId="33" xfId="0" applyNumberFormat="1" applyBorder="1" applyAlignment="1">
      <alignment horizontal="right"/>
    </xf>
    <xf numFmtId="3" fontId="0" fillId="0" borderId="35" xfId="0" applyNumberFormat="1" applyBorder="1" applyAlignment="1">
      <alignment/>
    </xf>
    <xf numFmtId="182" fontId="0" fillId="0" borderId="36" xfId="0" applyNumberFormat="1" applyBorder="1" applyAlignment="1">
      <alignment horizontal="right"/>
    </xf>
    <xf numFmtId="0" fontId="0" fillId="0" borderId="37" xfId="0" applyBorder="1" applyAlignment="1">
      <alignment/>
    </xf>
    <xf numFmtId="3" fontId="0" fillId="0" borderId="26" xfId="0" applyNumberFormat="1" applyBorder="1" applyAlignment="1">
      <alignment/>
    </xf>
    <xf numFmtId="3" fontId="0" fillId="0" borderId="0" xfId="0" applyNumberFormat="1" applyBorder="1" applyAlignment="1">
      <alignment/>
    </xf>
    <xf numFmtId="182" fontId="0" fillId="0" borderId="27" xfId="0" applyNumberFormat="1" applyBorder="1" applyAlignment="1">
      <alignment horizontal="right"/>
    </xf>
    <xf numFmtId="3" fontId="0" fillId="0" borderId="0" xfId="0" applyNumberFormat="1" applyAlignment="1">
      <alignment/>
    </xf>
    <xf numFmtId="182" fontId="0" fillId="0" borderId="38" xfId="0" applyNumberFormat="1" applyBorder="1" applyAlignment="1">
      <alignment horizontal="right"/>
    </xf>
    <xf numFmtId="0" fontId="88" fillId="0" borderId="34" xfId="0" applyFont="1" applyBorder="1" applyAlignment="1">
      <alignment/>
    </xf>
    <xf numFmtId="0" fontId="88" fillId="0" borderId="39" xfId="0" applyFont="1" applyBorder="1" applyAlignment="1">
      <alignment/>
    </xf>
    <xf numFmtId="3" fontId="88" fillId="0" borderId="39" xfId="0" applyNumberFormat="1" applyFont="1" applyBorder="1" applyAlignment="1">
      <alignment/>
    </xf>
    <xf numFmtId="3" fontId="88" fillId="0" borderId="35" xfId="0" applyNumberFormat="1" applyFont="1" applyBorder="1" applyAlignment="1">
      <alignment/>
    </xf>
    <xf numFmtId="182" fontId="88" fillId="0" borderId="40" xfId="0" applyNumberFormat="1" applyFont="1" applyBorder="1" applyAlignment="1">
      <alignment horizontal="right"/>
    </xf>
    <xf numFmtId="182" fontId="88" fillId="0" borderId="36" xfId="0" applyNumberFormat="1" applyFont="1" applyBorder="1" applyAlignment="1">
      <alignment horizontal="right"/>
    </xf>
    <xf numFmtId="3" fontId="0" fillId="0" borderId="39" xfId="0" applyNumberFormat="1" applyBorder="1" applyAlignment="1">
      <alignment/>
    </xf>
    <xf numFmtId="182" fontId="0" fillId="0" borderId="40" xfId="0" applyNumberFormat="1" applyBorder="1" applyAlignment="1">
      <alignment horizontal="right"/>
    </xf>
    <xf numFmtId="0" fontId="88" fillId="0" borderId="41" xfId="0" applyFont="1" applyBorder="1" applyAlignment="1">
      <alignment/>
    </xf>
    <xf numFmtId="0" fontId="88" fillId="0" borderId="42" xfId="0" applyFont="1" applyBorder="1" applyAlignment="1">
      <alignment/>
    </xf>
    <xf numFmtId="3" fontId="88" fillId="0" borderId="43" xfId="0" applyNumberFormat="1" applyFont="1" applyBorder="1" applyAlignment="1">
      <alignment/>
    </xf>
    <xf numFmtId="3" fontId="88" fillId="0" borderId="44" xfId="0" applyNumberFormat="1" applyFont="1" applyBorder="1" applyAlignment="1">
      <alignment/>
    </xf>
    <xf numFmtId="182" fontId="88" fillId="0" borderId="45" xfId="0" applyNumberFormat="1" applyFont="1" applyBorder="1" applyAlignment="1">
      <alignment horizontal="right"/>
    </xf>
    <xf numFmtId="3" fontId="88" fillId="0" borderId="46" xfId="0" applyNumberFormat="1" applyFont="1" applyBorder="1" applyAlignment="1">
      <alignment/>
    </xf>
    <xf numFmtId="182" fontId="88" fillId="0" borderId="47" xfId="0" applyNumberFormat="1" applyFont="1" applyBorder="1" applyAlignment="1">
      <alignment horizontal="right"/>
    </xf>
    <xf numFmtId="180" fontId="27" fillId="55" borderId="19" xfId="303" applyFont="1" applyFill="1" applyBorder="1" applyAlignment="1">
      <alignment horizontal="center" vertical="center"/>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0"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93" fillId="0" borderId="22" xfId="0" applyFont="1" applyBorder="1" applyAlignment="1">
      <alignment horizontal="center"/>
    </xf>
    <xf numFmtId="17" fontId="99" fillId="0" borderId="0" xfId="348" applyNumberFormat="1" applyFont="1" applyAlignment="1">
      <alignment vertical="center"/>
      <protection/>
    </xf>
    <xf numFmtId="182" fontId="0" fillId="0" borderId="0" xfId="0" applyNumberFormat="1" applyBorder="1" applyAlignment="1">
      <alignment horizontal="right"/>
    </xf>
    <xf numFmtId="189" fontId="2" fillId="55" borderId="0" xfId="356" applyNumberFormat="1" applyFont="1" applyFill="1" applyBorder="1" applyAlignment="1">
      <alignment horizontal="right"/>
      <protection/>
    </xf>
    <xf numFmtId="189" fontId="2" fillId="55" borderId="23" xfId="356" applyNumberFormat="1" applyFont="1" applyFill="1" applyBorder="1" applyAlignment="1">
      <alignment horizontal="right"/>
      <protection/>
    </xf>
    <xf numFmtId="190" fontId="2" fillId="55" borderId="0" xfId="356" applyNumberFormat="1" applyFont="1" applyFill="1" applyBorder="1" applyAlignment="1">
      <alignment horizontal="right"/>
      <protection/>
    </xf>
    <xf numFmtId="190" fontId="2" fillId="55" borderId="23" xfId="356" applyNumberFormat="1" applyFont="1" applyFill="1" applyBorder="1" applyAlignment="1">
      <alignment horizontal="right"/>
      <protection/>
    </xf>
    <xf numFmtId="0" fontId="30" fillId="55" borderId="48" xfId="352" applyFont="1" applyFill="1" applyBorder="1">
      <alignment/>
      <protection/>
    </xf>
    <xf numFmtId="191" fontId="2" fillId="55" borderId="0" xfId="352" applyNumberFormat="1" applyFill="1">
      <alignment/>
      <protection/>
    </xf>
    <xf numFmtId="188" fontId="2" fillId="55" borderId="0" xfId="352" applyNumberFormat="1" applyFill="1">
      <alignment/>
      <protection/>
    </xf>
    <xf numFmtId="0" fontId="93" fillId="0" borderId="22" xfId="0" applyFont="1" applyBorder="1" applyAlignment="1">
      <alignment horizontal="center"/>
    </xf>
    <xf numFmtId="183" fontId="2" fillId="55" borderId="0" xfId="372" applyNumberFormat="1" applyFont="1" applyFill="1" applyBorder="1" applyAlignment="1">
      <alignment/>
    </xf>
    <xf numFmtId="3" fontId="2" fillId="55" borderId="23" xfId="352" applyNumberFormat="1" applyFill="1" applyBorder="1">
      <alignment/>
      <protection/>
    </xf>
    <xf numFmtId="185" fontId="2" fillId="55" borderId="23" xfId="326" applyNumberFormat="1" applyFont="1" applyFill="1" applyBorder="1" applyAlignment="1">
      <alignment/>
    </xf>
    <xf numFmtId="187" fontId="2" fillId="55" borderId="0" xfId="352" applyNumberFormat="1" applyFont="1" applyFill="1">
      <alignment/>
      <protection/>
    </xf>
    <xf numFmtId="185" fontId="2" fillId="55" borderId="0" xfId="352" applyNumberFormat="1" applyFont="1" applyFill="1" applyBorder="1">
      <alignment/>
      <protection/>
    </xf>
    <xf numFmtId="190" fontId="2" fillId="55" borderId="0" xfId="356" applyNumberFormat="1" applyFont="1" applyFill="1" applyBorder="1" applyAlignment="1" quotePrefix="1">
      <alignment horizontal="center"/>
      <protection/>
    </xf>
    <xf numFmtId="186" fontId="2" fillId="55" borderId="0" xfId="303" applyNumberFormat="1" applyFont="1" applyFill="1" applyBorder="1" applyAlignment="1">
      <alignment horizontal="right" vertical="center"/>
    </xf>
    <xf numFmtId="186" fontId="27" fillId="0" borderId="19" xfId="303" applyNumberFormat="1" applyFont="1" applyFill="1" applyBorder="1" applyAlignment="1">
      <alignment horizontal="right" vertical="center"/>
    </xf>
    <xf numFmtId="192" fontId="2" fillId="55" borderId="0" xfId="352" applyNumberFormat="1" applyFill="1">
      <alignment/>
      <protection/>
    </xf>
    <xf numFmtId="0" fontId="88" fillId="0" borderId="49" xfId="0" applyFont="1" applyBorder="1" applyAlignment="1">
      <alignment/>
    </xf>
    <xf numFmtId="17" fontId="100" fillId="0" borderId="0" xfId="348" applyNumberFormat="1" applyFont="1" applyAlignment="1" quotePrefix="1">
      <alignment horizontal="right" vertical="center"/>
      <protection/>
    </xf>
    <xf numFmtId="0" fontId="100" fillId="0" borderId="0" xfId="348" applyFont="1" applyAlignment="1">
      <alignment horizontal="right" vertical="center"/>
      <protection/>
    </xf>
    <xf numFmtId="0" fontId="101" fillId="0" borderId="0" xfId="348" applyFont="1" applyAlignment="1">
      <alignment horizontal="right" vertical="top"/>
      <protection/>
    </xf>
    <xf numFmtId="0" fontId="97" fillId="0" borderId="0" xfId="348" applyFont="1" applyAlignment="1" quotePrefix="1">
      <alignment horizontal="center" wrapText="1"/>
      <protection/>
    </xf>
    <xf numFmtId="0" fontId="97" fillId="0" borderId="0" xfId="348" applyFont="1" applyAlignment="1">
      <alignment horizontal="center" wrapText="1"/>
      <protection/>
    </xf>
    <xf numFmtId="0" fontId="93" fillId="0" borderId="0" xfId="348" applyFont="1" applyAlignment="1">
      <alignment horizontal="center" vertical="center"/>
      <protection/>
    </xf>
    <xf numFmtId="0" fontId="97" fillId="0" borderId="0" xfId="348" applyFont="1" applyAlignment="1">
      <alignment horizontal="center"/>
      <protection/>
    </xf>
    <xf numFmtId="0" fontId="8" fillId="0" borderId="0" xfId="286" applyFont="1" applyAlignment="1">
      <alignment horizontal="center" vertical="center"/>
    </xf>
    <xf numFmtId="0" fontId="93"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vertic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57" xfId="352" applyFont="1" applyFill="1" applyBorder="1" applyAlignment="1">
      <alignment horizontal="center"/>
      <protection/>
    </xf>
    <xf numFmtId="0" fontId="24" fillId="55" borderId="0" xfId="356" applyFont="1" applyFill="1" applyBorder="1" applyAlignment="1">
      <alignment horizontal="center"/>
      <protection/>
    </xf>
    <xf numFmtId="0" fontId="93" fillId="0" borderId="32" xfId="0" applyFont="1" applyBorder="1" applyAlignment="1">
      <alignment horizontal="center"/>
    </xf>
    <xf numFmtId="0" fontId="24" fillId="55" borderId="32"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3" fillId="0" borderId="48" xfId="0" applyFont="1" applyBorder="1" applyAlignment="1">
      <alignment horizontal="center"/>
    </xf>
    <xf numFmtId="0" fontId="93" fillId="0" borderId="22" xfId="0" applyFont="1" applyBorder="1" applyAlignment="1">
      <alignment horizontal="center"/>
    </xf>
    <xf numFmtId="0" fontId="93" fillId="0" borderId="30" xfId="0" applyFont="1" applyBorder="1" applyAlignment="1">
      <alignment horizontal="center"/>
    </xf>
    <xf numFmtId="0" fontId="97" fillId="0" borderId="28" xfId="0" applyFont="1" applyBorder="1" applyAlignment="1">
      <alignment horizontal="left"/>
    </xf>
    <xf numFmtId="0" fontId="97" fillId="0" borderId="23" xfId="0" applyFont="1" applyBorder="1" applyAlignment="1">
      <alignment horizontal="left"/>
    </xf>
    <xf numFmtId="0" fontId="97" fillId="0" borderId="29" xfId="0" applyFont="1" applyBorder="1" applyAlignment="1">
      <alignment horizontal="left"/>
    </xf>
    <xf numFmtId="0" fontId="93" fillId="0" borderId="37" xfId="0" applyFont="1" applyBorder="1" applyAlignment="1">
      <alignment horizontal="left"/>
    </xf>
    <xf numFmtId="0" fontId="93" fillId="0" borderId="58" xfId="0" applyFont="1" applyBorder="1" applyAlignment="1">
      <alignment horizontal="left"/>
    </xf>
    <xf numFmtId="0" fontId="93" fillId="0" borderId="51" xfId="0" applyFont="1" applyBorder="1" applyAlignment="1">
      <alignment horizontal="left"/>
    </xf>
    <xf numFmtId="0" fontId="93" fillId="0" borderId="28" xfId="0" applyFont="1" applyBorder="1" applyAlignment="1">
      <alignment horizontal="left"/>
    </xf>
    <xf numFmtId="0" fontId="93" fillId="0" borderId="0" xfId="0" applyFont="1" applyBorder="1" applyAlignment="1">
      <alignment horizontal="center"/>
    </xf>
    <xf numFmtId="0" fontId="93" fillId="0" borderId="38" xfId="0" applyFont="1" applyBorder="1" applyAlignment="1">
      <alignment horizontal="center"/>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93" fillId="0" borderId="31" xfId="0" applyFont="1" applyBorder="1" applyAlignment="1">
      <alignment horizontal="left"/>
    </xf>
    <xf numFmtId="0" fontId="93" fillId="0" borderId="50" xfId="0" applyFont="1" applyBorder="1" applyAlignment="1">
      <alignment horizontal="left"/>
    </xf>
    <xf numFmtId="0" fontId="93" fillId="0" borderId="52" xfId="0" applyFont="1" applyBorder="1" applyAlignment="1">
      <alignment horizontal="left"/>
    </xf>
    <xf numFmtId="0" fontId="0" fillId="0" borderId="62" xfId="0"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625"/>
          <c:y val="-0.01525"/>
        </c:manualLayout>
      </c:layout>
      <c:spPr>
        <a:noFill/>
        <a:ln w="3175">
          <a:noFill/>
        </a:ln>
      </c:spPr>
    </c:title>
    <c:plotArea>
      <c:layout>
        <c:manualLayout>
          <c:xMode val="edge"/>
          <c:yMode val="edge"/>
          <c:x val="0.04025"/>
          <c:y val="0.1415"/>
          <c:w val="0.83525"/>
          <c:h val="0.87825"/>
        </c:manualLayout>
      </c:layout>
      <c:lineChart>
        <c:grouping val="standard"/>
        <c:varyColors val="0"/>
        <c:ser>
          <c:idx val="0"/>
          <c:order val="0"/>
          <c:tx>
            <c:strRef>
              <c:f>'precio mayorista'!$B$6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21786536"/>
        <c:axId val="61861097"/>
      </c:lineChart>
      <c:catAx>
        <c:axId val="21786536"/>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61861097"/>
        <c:crosses val="autoZero"/>
        <c:auto val="1"/>
        <c:lblOffset val="100"/>
        <c:tickLblSkip val="1"/>
        <c:noMultiLvlLbl val="0"/>
      </c:catAx>
      <c:valAx>
        <c:axId val="61861097"/>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786536"/>
        <c:crossesAt val="1"/>
        <c:crossBetween val="between"/>
        <c:dispUnits/>
      </c:valAx>
      <c:spPr>
        <a:solidFill>
          <a:srgbClr val="FFFFFF"/>
        </a:solidFill>
        <a:ln w="3175">
          <a:noFill/>
        </a:ln>
      </c:spPr>
    </c:plotArea>
    <c:legend>
      <c:legendPos val="r"/>
      <c:layout>
        <c:manualLayout>
          <c:xMode val="edge"/>
          <c:yMode val="edge"/>
          <c:x val="0.89775"/>
          <c:y val="0.46675"/>
          <c:w val="0.09625"/>
          <c:h val="0.207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3"/>
          <c:y val="0.10375"/>
          <c:w val="0.9755"/>
          <c:h val="0.8312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minorista'!$J$8:$J$20</c:f>
            </c:strRef>
          </c:cat>
          <c:val>
            <c:numRef>
              <c:f>'precio minorista'!$K$8:$K$20</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minorista'!$J$8:$J$20</c:f>
            </c:strRef>
          </c:cat>
          <c:val>
            <c:numRef>
              <c:f>'precio minorista'!$L$8:$L$20</c:f>
            </c:numRef>
          </c:val>
          <c:smooth val="0"/>
        </c:ser>
        <c:marker val="1"/>
        <c:axId val="19878962"/>
        <c:axId val="44692931"/>
      </c:lineChart>
      <c:dateAx>
        <c:axId val="19878962"/>
        <c:scaling>
          <c:orientation val="minMax"/>
        </c:scaling>
        <c:axPos val="b"/>
        <c:delete val="0"/>
        <c:numFmt formatCode="mmm-yy" sourceLinked="0"/>
        <c:majorTickMark val="none"/>
        <c:minorTickMark val="none"/>
        <c:tickLblPos val="nextTo"/>
        <c:spPr>
          <a:ln w="3175">
            <a:solidFill>
              <a:srgbClr val="808080"/>
            </a:solidFill>
          </a:ln>
        </c:spPr>
        <c:crossAx val="44692931"/>
        <c:crosses val="autoZero"/>
        <c:auto val="0"/>
        <c:baseTimeUnit val="months"/>
        <c:majorUnit val="2"/>
        <c:majorTimeUnit val="months"/>
        <c:minorUnit val="1"/>
        <c:minorTimeUnit val="months"/>
        <c:noMultiLvlLbl val="0"/>
      </c:dateAx>
      <c:valAx>
        <c:axId val="44692931"/>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878962"/>
        <c:crossesAt val="1"/>
        <c:crossBetween val="between"/>
        <c:dispUnits/>
      </c:valAx>
      <c:spPr>
        <a:solidFill>
          <a:srgbClr val="FFFFFF"/>
        </a:solidFill>
        <a:ln w="3175">
          <a:noFill/>
        </a:ln>
      </c:spPr>
    </c:plotArea>
    <c:legend>
      <c:legendPos val="b"/>
      <c:layout>
        <c:manualLayout>
          <c:xMode val="edge"/>
          <c:yMode val="edge"/>
          <c:x val="0.302"/>
          <c:y val="0.932"/>
          <c:w val="0.39125"/>
          <c:h val="0.05175"/>
        </c:manualLayout>
      </c:layout>
      <c:overlay val="0"/>
      <c:spPr>
        <a:no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05"/>
          <c:y val="-0.03825"/>
        </c:manualLayout>
      </c:layout>
      <c:spPr>
        <a:noFill/>
        <a:ln w="3175">
          <a:noFill/>
        </a:ln>
      </c:spPr>
    </c:title>
    <c:plotArea>
      <c:layout>
        <c:manualLayout>
          <c:xMode val="edge"/>
          <c:yMode val="edge"/>
          <c:x val="0.0295"/>
          <c:y val="0.094"/>
          <c:w val="0.9805"/>
          <c:h val="0.77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Talca'!$A$6:$A$38</c:f>
              <c:strCache/>
            </c:strRef>
          </c:cat>
          <c:val>
            <c:numRef>
              <c:f>'precio minorista Talca'!$B$6:$B$38</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Talca'!$A$6:$A$38</c:f>
              <c:strCache/>
            </c:strRef>
          </c:cat>
          <c:val>
            <c:numRef>
              <c:f>'precio minorista Talca'!$D$6:$D$38</c:f>
              <c:numCache/>
            </c:numRef>
          </c:val>
          <c:smooth val="0"/>
        </c:ser>
        <c:marker val="1"/>
        <c:axId val="66692060"/>
        <c:axId val="63357629"/>
      </c:lineChart>
      <c:dateAx>
        <c:axId val="66692060"/>
        <c:scaling>
          <c:orientation val="minMax"/>
        </c:scaling>
        <c:axPos val="b"/>
        <c:delete val="0"/>
        <c:numFmt formatCode="mmm-yy" sourceLinked="0"/>
        <c:majorTickMark val="none"/>
        <c:minorTickMark val="none"/>
        <c:tickLblPos val="nextTo"/>
        <c:spPr>
          <a:ln w="3175">
            <a:solidFill>
              <a:srgbClr val="808080"/>
            </a:solidFill>
          </a:ln>
        </c:spPr>
        <c:crossAx val="63357629"/>
        <c:crosses val="autoZero"/>
        <c:auto val="0"/>
        <c:baseTimeUnit val="days"/>
        <c:majorUnit val="2"/>
        <c:majorTimeUnit val="months"/>
        <c:minorUnit val="1"/>
        <c:minorTimeUnit val="months"/>
        <c:noMultiLvlLbl val="0"/>
      </c:dateAx>
      <c:valAx>
        <c:axId val="63357629"/>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7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6692060"/>
        <c:crossesAt val="1"/>
        <c:crossBetween val="between"/>
        <c:dispUnits/>
      </c:valAx>
      <c:spPr>
        <a:solidFill>
          <a:srgbClr val="FFFFFF"/>
        </a:solidFill>
        <a:ln w="3175">
          <a:noFill/>
        </a:ln>
      </c:spPr>
    </c:plotArea>
    <c:legend>
      <c:legendPos val="b"/>
      <c:layout>
        <c:manualLayout>
          <c:xMode val="edge"/>
          <c:yMode val="edge"/>
          <c:x val="0.26"/>
          <c:y val="0.871"/>
          <c:w val="0.47675"/>
          <c:h val="0.066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E6B9B8"/>
              </a:solidFill>
              <a:ln w="25400">
                <a:solidFill>
                  <a:srgbClr val="993366"/>
                </a:solidFill>
              </a:ln>
            </c:spPr>
            <c:marker>
              <c:size val="7"/>
              <c:spPr>
                <a:solidFill>
                  <a:srgbClr val="C0C0C0"/>
                </a:solidFill>
                <a:ln>
                  <a:solidFill>
                    <a:srgbClr val="993366"/>
                  </a:solidFill>
                </a:ln>
              </c:spPr>
            </c:marker>
          </c:dPt>
          <c:cat>
            <c:strRef>
              <c:f>'sup, prod y rend'!$B$6:$B$18</c:f>
              <c:strCache/>
            </c:strRef>
          </c:cat>
          <c:val>
            <c:numRef>
              <c:f>'sup, prod y rend'!$C$6:$C$18</c:f>
              <c:numCache/>
            </c:numRef>
          </c:val>
          <c:smooth val="0"/>
        </c:ser>
        <c:marker val="1"/>
        <c:axId val="33347750"/>
        <c:axId val="31694295"/>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dPt>
            <c:idx val="12"/>
            <c:spPr>
              <a:solidFill>
                <a:srgbClr val="DCE6F2"/>
              </a:solidFill>
              <a:ln w="25400">
                <a:solidFill>
                  <a:srgbClr val="666699"/>
                </a:solidFill>
              </a:ln>
            </c:spPr>
            <c:marker>
              <c:size val="7"/>
              <c:spPr>
                <a:solidFill>
                  <a:srgbClr val="CCFFFF"/>
                </a:solidFill>
                <a:ln>
                  <a:solidFill>
                    <a:srgbClr val="666699"/>
                  </a:solidFill>
                </a:ln>
              </c:spPr>
            </c:marker>
          </c:dPt>
          <c:cat>
            <c:strRef>
              <c:f>'sup, prod y rend'!$B$6:$B$18</c:f>
              <c:strCache/>
            </c:strRef>
          </c:cat>
          <c:val>
            <c:numRef>
              <c:f>'sup, prod y rend'!$D$6:$D$18</c:f>
              <c:numCache/>
            </c:numRef>
          </c:val>
          <c:smooth val="0"/>
        </c:ser>
        <c:marker val="1"/>
        <c:axId val="16813200"/>
        <c:axId val="17101073"/>
      </c:lineChart>
      <c:catAx>
        <c:axId val="3334775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31694295"/>
        <c:crosses val="autoZero"/>
        <c:auto val="1"/>
        <c:lblOffset val="100"/>
        <c:tickLblSkip val="1"/>
        <c:noMultiLvlLbl val="0"/>
      </c:catAx>
      <c:valAx>
        <c:axId val="31694295"/>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3347750"/>
        <c:crossesAt val="1"/>
        <c:crossBetween val="between"/>
        <c:dispUnits/>
      </c:valAx>
      <c:catAx>
        <c:axId val="16813200"/>
        <c:scaling>
          <c:orientation val="minMax"/>
        </c:scaling>
        <c:axPos val="b"/>
        <c:delete val="1"/>
        <c:majorTickMark val="out"/>
        <c:minorTickMark val="none"/>
        <c:tickLblPos val="nextTo"/>
        <c:crossAx val="17101073"/>
        <c:crosses val="autoZero"/>
        <c:auto val="1"/>
        <c:lblOffset val="100"/>
        <c:tickLblSkip val="1"/>
        <c:noMultiLvlLbl val="0"/>
      </c:catAx>
      <c:valAx>
        <c:axId val="17101073"/>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813200"/>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75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08"/>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19691930"/>
        <c:axId val="43009643"/>
      </c:barChart>
      <c:catAx>
        <c:axId val="1969193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009643"/>
        <c:crosses val="autoZero"/>
        <c:auto val="1"/>
        <c:lblOffset val="100"/>
        <c:tickLblSkip val="1"/>
        <c:noMultiLvlLbl val="0"/>
      </c:catAx>
      <c:valAx>
        <c:axId val="430096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691930"/>
        <c:crossesAt val="1"/>
        <c:crossBetween val="between"/>
        <c:dispUnits/>
      </c:valAx>
      <c:spPr>
        <a:solidFill>
          <a:srgbClr val="FFFFFF"/>
        </a:solidFill>
        <a:ln w="3175">
          <a:noFill/>
        </a:ln>
      </c:spPr>
    </c:plotArea>
    <c:legend>
      <c:legendPos val="r"/>
      <c:layout>
        <c:manualLayout>
          <c:xMode val="edge"/>
          <c:yMode val="edge"/>
          <c:x val="0.925"/>
          <c:y val="0.48675"/>
          <c:w val="0.07025"/>
          <c:h val="0.157"/>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51542468"/>
        <c:axId val="61229029"/>
      </c:barChart>
      <c:catAx>
        <c:axId val="5154246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229029"/>
        <c:crosses val="autoZero"/>
        <c:auto val="1"/>
        <c:lblOffset val="100"/>
        <c:tickLblSkip val="1"/>
        <c:noMultiLvlLbl val="0"/>
      </c:catAx>
      <c:valAx>
        <c:axId val="612290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542468"/>
        <c:crossesAt val="1"/>
        <c:crossBetween val="between"/>
        <c:dispUnits/>
      </c:valAx>
      <c:spPr>
        <a:solidFill>
          <a:srgbClr val="FFFFFF"/>
        </a:solidFill>
        <a:ln w="3175">
          <a:noFill/>
        </a:ln>
      </c:spPr>
    </c:plotArea>
    <c:legend>
      <c:legendPos val="r"/>
      <c:layout>
        <c:manualLayout>
          <c:xMode val="edge"/>
          <c:yMode val="edge"/>
          <c:x val="0.92325"/>
          <c:y val="0.48825"/>
          <c:w val="0.07175"/>
          <c:h val="0.153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14190350"/>
        <c:axId val="60604287"/>
      </c:barChart>
      <c:catAx>
        <c:axId val="1419035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60604287"/>
        <c:crosses val="autoZero"/>
        <c:auto val="1"/>
        <c:lblOffset val="100"/>
        <c:tickLblSkip val="1"/>
        <c:noMultiLvlLbl val="0"/>
      </c:catAx>
      <c:valAx>
        <c:axId val="60604287"/>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190350"/>
        <c:crossesAt val="1"/>
        <c:crossBetween val="between"/>
        <c:dispUnits/>
      </c:valAx>
      <c:spPr>
        <a:solidFill>
          <a:srgbClr val="FFFFFF"/>
        </a:solidFill>
        <a:ln w="3175">
          <a:noFill/>
        </a:ln>
      </c:spPr>
    </c:plotArea>
    <c:legend>
      <c:legendPos val="r"/>
      <c:layout>
        <c:manualLayout>
          <c:xMode val="edge"/>
          <c:yMode val="edge"/>
          <c:x val="0.93"/>
          <c:y val="0.49175"/>
          <c:w val="0.06525"/>
          <c:h val="0.1537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0.92175</cdr:y>
    </cdr:from>
    <cdr:to>
      <cdr:x>0.979</cdr:x>
      <cdr:y>1</cdr:y>
    </cdr:to>
    <cdr:sp>
      <cdr:nvSpPr>
        <cdr:cNvPr id="1" name="2 CuadroTexto"/>
        <cdr:cNvSpPr txBox="1">
          <a:spLocks noChangeArrowheads="1"/>
        </cdr:cNvSpPr>
      </cdr:nvSpPr>
      <cdr:spPr>
        <a:xfrm>
          <a:off x="38100" y="3895725"/>
          <a:ext cx="5715000" cy="361950"/>
        </a:xfrm>
        <a:prstGeom prst="rect">
          <a:avLst/>
        </a:prstGeom>
        <a:solidFill>
          <a:srgbClr val="FFFFFF"/>
        </a:solid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 ¹ Superficie estimada según intenciones de siembra de INE de octubre</a:t>
          </a:r>
          <a:r>
            <a:rPr lang="en-US" cap="none" sz="800" b="0" i="0" u="none" baseline="0">
              <a:solidFill>
                <a:srgbClr val="000000"/>
              </a:solidFill>
              <a:latin typeface="Arial"/>
              <a:ea typeface="Arial"/>
              <a:cs typeface="Arial"/>
            </a:rPr>
            <a:t> de</a:t>
          </a:r>
          <a:r>
            <a:rPr lang="en-US" cap="none" sz="800" b="0" i="0" u="none" baseline="0">
              <a:solidFill>
                <a:srgbClr val="000000"/>
              </a:solidFill>
              <a:latin typeface="Arial"/>
              <a:ea typeface="Arial"/>
              <a:cs typeface="Arial"/>
            </a:rPr>
            <a:t> 2012 y rendimiento estimado con el promedio de las últimas dos temporadas..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4861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0.9615</cdr:y>
    </cdr:from>
    <cdr:to>
      <cdr:x>-0.00625</cdr:x>
      <cdr:y>0.9615</cdr:y>
    </cdr:to>
    <cdr:sp>
      <cdr:nvSpPr>
        <cdr:cNvPr id="1" name="2 CuadroTexto"/>
        <cdr:cNvSpPr txBox="1">
          <a:spLocks noChangeArrowheads="1"/>
        </cdr:cNvSpPr>
      </cdr:nvSpPr>
      <cdr:spPr>
        <a:xfrm>
          <a:off x="-47624" y="3914775"/>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57525"/>
        <a:ext cx="8115300" cy="40767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38</xdr:row>
      <xdr:rowOff>66675</xdr:rowOff>
    </xdr:from>
    <xdr:to>
      <xdr:col>6</xdr:col>
      <xdr:colOff>685800</xdr:colOff>
      <xdr:row>39</xdr:row>
      <xdr:rowOff>152400</xdr:rowOff>
    </xdr:to>
    <xdr:sp>
      <xdr:nvSpPr>
        <xdr:cNvPr id="2" name="2 CuadroTexto"/>
        <xdr:cNvSpPr txBox="1">
          <a:spLocks noChangeArrowheads="1"/>
        </xdr:cNvSpPr>
      </xdr:nvSpPr>
      <xdr:spPr>
        <a:xfrm>
          <a:off x="142875" y="6791325"/>
          <a:ext cx="5448300" cy="24765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714375</xdr:colOff>
      <xdr:row>91</xdr:row>
      <xdr:rowOff>142875</xdr:rowOff>
    </xdr:to>
    <xdr:sp>
      <xdr:nvSpPr>
        <xdr:cNvPr id="1" name="1 CuadroTexto"/>
        <xdr:cNvSpPr txBox="1">
          <a:spLocks noChangeArrowheads="1"/>
        </xdr:cNvSpPr>
      </xdr:nvSpPr>
      <xdr:spPr>
        <a:xfrm>
          <a:off x="0" y="0"/>
          <a:ext cx="5286375" cy="170497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Precios de la papa en mercados mayoristas: estables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enero, el precio promedio de la papa en los mercados mayoristas de Santiago alcanzó $ 6.955 por saco de 50 kilos, valor 10,1% inferior respecto al del mes anterior y 29,8% menor que el de igual mes del año 2012 (cuadro 1). 
</a:t>
          </a:r>
          <a:r>
            <a:rPr lang="en-US" cap="none" sz="1000" b="0" i="0" u="none" baseline="0">
              <a:solidFill>
                <a:srgbClr val="000000"/>
              </a:solidFill>
              <a:latin typeface="Arial"/>
              <a:ea typeface="Arial"/>
              <a:cs typeface="Arial"/>
            </a:rPr>
            <a:t>Pese a esta baja en el promedio mensual, el precio se ha mantenido estable alrededor de $ 7.000 desde fines de noviembre (cuadro 2 y gráfico 2).
</a:t>
          </a:r>
          <a:r>
            <a:rPr lang="en-US" cap="none" sz="1000" b="1" i="0" u="none" baseline="0">
              <a:solidFill>
                <a:srgbClr val="000000"/>
              </a:solidFill>
              <a:latin typeface="Arial"/>
              <a:ea typeface="Arial"/>
              <a:cs typeface="Arial"/>
            </a:rPr>
            <a:t>2. Precio de la papa en mercados minoristas: estables en ferias y supermercados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monitoreo de precios a consumidor que realiza Odepa en la ciudad de Santiago, se observaron pequeñas variaciones en el mes de enero, con una leve alza del promedio mensual: 7% en supermercados y 3,6% en supermercados, respecto al mes de diciembre (cuadro 3). 
</a:t>
          </a:r>
          <a:r>
            <a:rPr lang="en-US" cap="none" sz="1000" b="0" i="0" u="none" baseline="0">
              <a:solidFill>
                <a:srgbClr val="000000"/>
              </a:solidFill>
              <a:latin typeface="Arial"/>
              <a:ea typeface="Arial"/>
              <a:cs typeface="Arial"/>
            </a:rPr>
            <a:t>El precio promedio de enero en supermercados fue 12,7% inferior al del mismo mes del año pasado, y en ferias, 1,9% superior.
</a:t>
          </a:r>
          <a:r>
            <a:rPr lang="en-US" cap="none" sz="1000" b="0" i="0" u="none" baseline="0">
              <a:solidFill>
                <a:srgbClr val="000000"/>
              </a:solidFill>
              <a:latin typeface="Arial"/>
              <a:ea typeface="Arial"/>
              <a:cs typeface="Arial"/>
            </a:rPr>
            <a:t>En el mes de enero, el precio promedio de las ferias fue 53% más bajo respecto de los supermercados (gráfico 3).
</a:t>
          </a:r>
          <a:r>
            <a:rPr lang="en-US" cap="none" sz="1000" b="0" i="0" u="none" baseline="0">
              <a:solidFill>
                <a:srgbClr val="000000"/>
              </a:solidFill>
              <a:latin typeface="Arial"/>
              <a:ea typeface="Arial"/>
              <a:cs typeface="Arial"/>
            </a:rPr>
            <a:t>Respecto a los precios de la ciudad de Talca, monitoreados por la Secretaría Ministerial de Agricultura de la Región del Maule, también se observaron mínimas variaciones en las últimas mediciones. En la segunda medición de enero el precio fue de $ 715 por kilo en supermercados y $ 242 en ferias (cuadro 4).
</a:t>
          </a:r>
          <a:r>
            <a:rPr lang="en-US" cap="none" sz="1000" b="1" i="0" u="none" baseline="0">
              <a:solidFill>
                <a:srgbClr val="000000"/>
              </a:solidFill>
              <a:latin typeface="Arial"/>
              <a:ea typeface="Arial"/>
              <a:cs typeface="Arial"/>
            </a:rPr>
            <a:t>3. Producción y rendimiento de papa 2011/12: bajan la superficie, la producción y los rendimientos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resultados de la encuesta del INE sobre la superficie sembrada con cultivos anuales para la temporada 2011/12 indicaron una disminución de 23% para la papa, con una superficie de 41.534 hectáreas. Estas cifras son coherentes con la dinámica de mercado ocurrida en el año 2011, ya que los bajos precios de las temporadas anteriores habrían desincentivado las siembras (cuadros 1 y 5).
</a:t>
          </a:r>
          <a:r>
            <a:rPr lang="en-US" cap="none" sz="1000" b="0" i="0" u="none" baseline="0">
              <a:solidFill>
                <a:srgbClr val="000000"/>
              </a:solidFill>
              <a:latin typeface="Arial"/>
              <a:ea typeface="Arial"/>
              <a:cs typeface="Arial"/>
            </a:rPr>
            <a:t>También contribuyó a esta baja en la superficie cultivada, la escasez de agua de riego en las zonas central y sur del país, lo que hizo que muchos agricultores disminuyeran la siembra o desistieran de sembrar.
</a:t>
          </a:r>
          <a:r>
            <a:rPr lang="en-US" cap="none" sz="1000" b="0" i="0" u="none" baseline="0">
              <a:solidFill>
                <a:srgbClr val="000000"/>
              </a:solidFill>
              <a:latin typeface="Arial"/>
              <a:ea typeface="Arial"/>
              <a:cs typeface="Arial"/>
            </a:rPr>
            <a:t>En los resultados regionales de superficie del INE de la temporada 2011/12 (cuadro 6), se puede observar que la Región de Los Lagos es la que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000" b="0" i="0" u="none" baseline="0">
              <a:solidFill>
                <a:srgbClr val="000000"/>
              </a:solidFill>
              <a:latin typeface="Arial"/>
              <a:ea typeface="Arial"/>
              <a:cs typeface="Arial"/>
            </a:rPr>
            <a:t>Además, durante la temporada 2011/12, se registró una baja de 16% en los rendimientos, los que llegaron a 26,3 toneladas por hectárea. Como resultado de estas reducciones en la superficie cultivada y en los rendimientos, la producción de papa a nivel nacional disminuyó en 35% respecto a la cosecha anterior, arrojando un resultado de 1.093.452 toneladas (cuadro 5).
</a:t>
          </a:r>
          <a:r>
            <a:rPr lang="en-US" cap="none" sz="1000" b="0" i="0" u="none" baseline="0">
              <a:solidFill>
                <a:srgbClr val="000000"/>
              </a:solidFill>
              <a:latin typeface="Arial"/>
              <a:ea typeface="Arial"/>
              <a:cs typeface="Arial"/>
            </a:rPr>
            <a:t>Esta menor oferta motivó el alza en los precios que se observó durante el año 2012, y que alcanzó su máxima expresión entre fines de septiembre y principios de noviembre.
</a:t>
          </a:r>
          <a:r>
            <a:rPr lang="en-US" cap="none" sz="1000" b="1" i="0" u="none" baseline="0">
              <a:solidFill>
                <a:srgbClr val="000000"/>
              </a:solidFill>
              <a:latin typeface="Arial"/>
              <a:ea typeface="Arial"/>
              <a:cs typeface="Arial"/>
            </a:rPr>
            <a:t>4. Intenciones de siembra 2012/13: sube la superficie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resultados del segundo estudio de intenciones de siembra del INE para la temporada 2012/13, realizado en octubre pasado, indican un aumento de 8,2%, cifra algo menor que 
</a:t>
          </a:r>
          <a:r>
            <a:rPr lang="en-US" cap="none" sz="1000" b="0" i="0" u="none" baseline="0">
              <a:solidFill>
                <a:srgbClr val="000000"/>
              </a:solidFill>
              <a:latin typeface="Arial"/>
              <a:ea typeface="Arial"/>
              <a:cs typeface="Arial"/>
            </a:rPr>
            <a:t>la del primer estudio, que arrojó un resultado de 9,7%, lo que significa que a nivel nacional se cultivarían 44.940 hectáreas. Esta cifra confirma que la superficie cultivada aumentará respecto a la temporada anterior, lo cual es coherente con la situación actual del mercado, ya que los precios altos de este año han incentivado las siembras (cuadros 1 y 5).
</a:t>
          </a:r>
          <a:r>
            <a:rPr lang="en-US" cap="none" sz="1000" b="0" i="0" u="none" baseline="0">
              <a:solidFill>
                <a:srgbClr val="000000"/>
              </a:solidFill>
              <a:latin typeface="Arial"/>
              <a:ea typeface="Arial"/>
              <a:cs typeface="Arial"/>
            </a:rPr>
            <a:t>Si se estima el rendimiento de la próxima temporada como el rendimiento promedio de las dos precedentes, la producción aumentaría en 18%.
</a:t>
          </a:r>
          <a:r>
            <a:rPr lang="en-US" cap="none" sz="1000" b="1" i="0" u="none" baseline="0">
              <a:solidFill>
                <a:srgbClr val="000000"/>
              </a:solidFill>
              <a:latin typeface="Arial"/>
              <a:ea typeface="Arial"/>
              <a:cs typeface="Arial"/>
            </a:rPr>
            <a:t>5. Comercio exterior de productos derivados de papa: más importaciones y menos exportaciones en el 2012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balanza comercial de los derivados de papa fue negativa en USD 71,6 millones en el año 2012: se importaron productos por un valor CIF de USD 74 millones y se exportaron por un valor FOB de USD 2,4 millones (cuadros 9 y 10). 
</a:t>
          </a:r>
          <a:r>
            <a:rPr lang="en-US" cap="none" sz="1000" b="0" i="0" u="none" baseline="0">
              <a:solidFill>
                <a:srgbClr val="000000"/>
              </a:solidFill>
              <a:latin typeface="Arial"/>
              <a:ea typeface="Arial"/>
              <a:cs typeface="Arial"/>
            </a:rPr>
            <a:t>El valor de las exportaciones disminuyó en 20,3% respecto al año anterior y el de las importaciones aumentó en 42%.
</a:t>
          </a:r>
          <a:r>
            <a:rPr lang="en-US" cap="none" sz="1000" b="0" i="0" u="none" baseline="0">
              <a:solidFill>
                <a:srgbClr val="000000"/>
              </a:solidFill>
              <a:latin typeface="Arial"/>
              <a:ea typeface="Arial"/>
              <a:cs typeface="Arial"/>
            </a:rPr>
            <a:t>Se registraron bajas importantes en las exportaciones de puré de papas a Brasil y de papas preparadas sin congelar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a Brasil y Argentina. Destaca el incremento en los envíos de harina de papas a Brasil y Venezuela; de papa de consumo fresca a Argentina; de papas preparadas sin congelar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a Uruguay.
</a:t>
          </a:r>
          <a:r>
            <a:rPr lang="en-US" cap="none" sz="1000" b="0" i="0" u="none" baseline="0">
              <a:solidFill>
                <a:srgbClr val="000000"/>
              </a:solidFill>
              <a:latin typeface="Arial"/>
              <a:ea typeface="Arial"/>
              <a:cs typeface="Arial"/>
            </a:rPr>
            <a:t>Respecto a las importaciones de productos derivados de la papa, el principal incremento en el año 2012 se observó en las compras de papas preparadas congeladas (que son principalmente prefritas congeladas), superior a USD 12 millones. Los principales aumentos tuvieron lugar en las importaciones desde Bélgica, Países Bajos, Alemania y Francia. 
</a:t>
          </a:r>
          <a:r>
            <a:rPr lang="en-US" cap="none" sz="1000" b="0" i="0" u="none" baseline="0">
              <a:solidFill>
                <a:srgbClr val="000000"/>
              </a:solidFill>
              <a:latin typeface="Arial"/>
              <a:ea typeface="Arial"/>
              <a:cs typeface="Arial"/>
            </a:rPr>
            <a:t>Las importaciones de papas preparadas sin congelar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también mostraron un importante incremento, de más de USD 4 millones, con mayores envíos de México, Canadá, Estados Unidos y Perú</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compras de puré experimentaron igualmente un crecimiento de más de USD 4 millones, principalmente de los envíos de los Países Bajos, Alemania y Bélgica.
</a:t>
          </a:r>
          <a:r>
            <a:rPr lang="en-US" cap="none" sz="1000" b="0" i="0" u="none" baseline="0">
              <a:solidFill>
                <a:srgbClr val="000000"/>
              </a:solidFill>
              <a:latin typeface="Arial"/>
              <a:ea typeface="Arial"/>
              <a:cs typeface="Arial"/>
            </a:rPr>
            <a:t>En enero del presente año, las exportaciones sumaron USD 159 mil, cifra 149,1% superior a la registrada en el mismo mes del año pasado. Destacaron las ventas de papas preparadas sin congelar a Uruguay y de harina de papa a Colombia.
</a:t>
          </a:r>
          <a:r>
            <a:rPr lang="en-US" cap="none" sz="1000" b="0" i="0" u="none" baseline="0">
              <a:solidFill>
                <a:srgbClr val="000000"/>
              </a:solidFill>
              <a:latin typeface="Arial"/>
              <a:ea typeface="Arial"/>
              <a:cs typeface="Arial"/>
            </a:rPr>
            <a:t>Las importaciones en enero sumaron USD 6,7 millones</a:t>
          </a:r>
          <a:r>
            <a:rPr lang="en-US" cap="none" sz="1000" b="0" i="0" u="none" baseline="0">
              <a:solidFill>
                <a:srgbClr val="000000"/>
              </a:solidFill>
              <a:latin typeface="Arial"/>
              <a:ea typeface="Arial"/>
              <a:cs typeface="Arial"/>
            </a:rPr>
            <a:t> y fueron</a:t>
          </a:r>
          <a:r>
            <a:rPr lang="en-US" cap="none" sz="1000" b="0" i="0" u="none" baseline="0">
              <a:solidFill>
                <a:srgbClr val="000000"/>
              </a:solidFill>
              <a:latin typeface="Arial"/>
              <a:ea typeface="Arial"/>
              <a:cs typeface="Arial"/>
            </a:rPr>
            <a:t> 63,6% superiores a las compras del mismo mes del año pasado. Los principales valores correspondieron a las importaciones de papas preparadas congeladas desde Bélgica, Países Bajos y Argentina; papas preparadas sin congelar, de México, y puré de papas desde Estados Unidos.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0.95</cdr:y>
    </cdr:from>
    <cdr:to>
      <cdr:x>0.17075</cdr:x>
      <cdr:y>1</cdr:y>
    </cdr:to>
    <cdr:sp>
      <cdr:nvSpPr>
        <cdr:cNvPr id="1" name="1 CuadroTexto"/>
        <cdr:cNvSpPr txBox="1">
          <a:spLocks noChangeArrowheads="1"/>
        </cdr:cNvSpPr>
      </cdr:nvSpPr>
      <cdr:spPr>
        <a:xfrm>
          <a:off x="-47624" y="2971800"/>
          <a:ext cx="1133475" cy="209550"/>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5</xdr:col>
      <xdr:colOff>828675</xdr:colOff>
      <xdr:row>43</xdr:row>
      <xdr:rowOff>38100</xdr:rowOff>
    </xdr:to>
    <xdr:graphicFrame>
      <xdr:nvGraphicFramePr>
        <xdr:cNvPr id="1" name="3 Gráfico"/>
        <xdr:cNvGraphicFramePr/>
      </xdr:nvGraphicFramePr>
      <xdr:xfrm>
        <a:off x="0" y="4467225"/>
        <a:ext cx="6324600"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76200</xdr:rowOff>
    </xdr:from>
    <xdr:to>
      <xdr:col>7</xdr:col>
      <xdr:colOff>752475</xdr:colOff>
      <xdr:row>56</xdr:row>
      <xdr:rowOff>85725</xdr:rowOff>
    </xdr:to>
    <xdr:pic>
      <xdr:nvPicPr>
        <xdr:cNvPr id="1" name="1 Imagen"/>
        <xdr:cNvPicPr preferRelativeResize="1">
          <a:picLocks noChangeAspect="1"/>
        </xdr:cNvPicPr>
      </xdr:nvPicPr>
      <xdr:blipFill>
        <a:blip r:embed="rId1"/>
        <a:stretch>
          <a:fillRect/>
        </a:stretch>
      </xdr:blipFill>
      <xdr:spPr>
        <a:xfrm>
          <a:off x="0" y="7458075"/>
          <a:ext cx="6257925" cy="3438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05200"/>
        <a:ext cx="5953125" cy="4229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42</xdr:row>
      <xdr:rowOff>47625</xdr:rowOff>
    </xdr:from>
    <xdr:ext cx="866775" cy="257175"/>
    <xdr:sp>
      <xdr:nvSpPr>
        <xdr:cNvPr id="2" name="2 CuadroTexto"/>
        <xdr:cNvSpPr txBox="1">
          <a:spLocks noChangeArrowheads="1"/>
        </xdr:cNvSpPr>
      </xdr:nvSpPr>
      <xdr:spPr>
        <a:xfrm>
          <a:off x="66675" y="7477125"/>
          <a:ext cx="866775" cy="257175"/>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Odepa</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0.945</cdr:y>
    </cdr:from>
    <cdr:to>
      <cdr:x>0.7045</cdr:x>
      <cdr:y>1</cdr:y>
    </cdr:to>
    <cdr:sp>
      <cdr:nvSpPr>
        <cdr:cNvPr id="1" name="1 CuadroTexto"/>
        <cdr:cNvSpPr txBox="1">
          <a:spLocks noChangeArrowheads="1"/>
        </cdr:cNvSpPr>
      </cdr:nvSpPr>
      <cdr:spPr>
        <a:xfrm>
          <a:off x="-47624" y="2800350"/>
          <a:ext cx="4162425" cy="219075"/>
        </a:xfrm>
        <a:prstGeom prst="rect">
          <a:avLst/>
        </a:prstGeom>
        <a:noFill/>
        <a:ln w="9525" cmpd="sng">
          <a:noFill/>
        </a:ln>
      </cdr:spPr>
      <cdr:txBody>
        <a:bodyPr vertOverflow="clip" wrap="square" anchor="b"/>
        <a:p>
          <a:pPr algn="l">
            <a:defRPr/>
          </a:pPr>
          <a:r>
            <a:rPr lang="en-US" cap="none" sz="800" b="0" i="1"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57150</xdr:rowOff>
    </xdr:from>
    <xdr:to>
      <xdr:col>4</xdr:col>
      <xdr:colOff>1133475</xdr:colOff>
      <xdr:row>54</xdr:row>
      <xdr:rowOff>171450</xdr:rowOff>
    </xdr:to>
    <xdr:graphicFrame>
      <xdr:nvGraphicFramePr>
        <xdr:cNvPr id="1" name="1 Gráfico"/>
        <xdr:cNvGraphicFramePr/>
      </xdr:nvGraphicFramePr>
      <xdr:xfrm>
        <a:off x="0" y="7124700"/>
        <a:ext cx="5838825" cy="2971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A1" sqref="A1"/>
    </sheetView>
  </sheetViews>
  <sheetFormatPr defaultColWidth="11.421875" defaultRowHeight="15"/>
  <sheetData>
    <row r="13" spans="5:10" ht="25.5">
      <c r="E13" s="164" t="s">
        <v>143</v>
      </c>
      <c r="F13" s="164"/>
      <c r="G13" s="164"/>
      <c r="H13" s="2"/>
      <c r="I13" s="2"/>
      <c r="J13" s="2"/>
    </row>
    <row r="14" spans="5:7" ht="15">
      <c r="E14" s="1"/>
      <c r="F14" s="1"/>
      <c r="G14" s="1"/>
    </row>
    <row r="15" spans="5:10" ht="15.75">
      <c r="E15" s="162" t="s">
        <v>168</v>
      </c>
      <c r="F15" s="163"/>
      <c r="G15" s="163"/>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3">
      <selection activeCell="L43" sqref="L43"/>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75" t="s">
        <v>20</v>
      </c>
      <c r="B1" s="175"/>
      <c r="C1" s="175"/>
      <c r="D1" s="175"/>
      <c r="E1" s="175"/>
      <c r="F1" s="175"/>
      <c r="G1" s="175"/>
      <c r="H1" s="175"/>
      <c r="I1" s="175"/>
      <c r="J1" s="175"/>
    </row>
    <row r="2" spans="1:10" ht="12.75" customHeight="1">
      <c r="A2" s="175" t="s">
        <v>59</v>
      </c>
      <c r="B2" s="175"/>
      <c r="C2" s="175"/>
      <c r="D2" s="175"/>
      <c r="E2" s="175"/>
      <c r="F2" s="175"/>
      <c r="G2" s="175"/>
      <c r="H2" s="175"/>
      <c r="I2" s="175"/>
      <c r="J2" s="175"/>
    </row>
    <row r="3" spans="1:10" ht="12.75">
      <c r="A3" s="175" t="s">
        <v>33</v>
      </c>
      <c r="B3" s="175"/>
      <c r="C3" s="175"/>
      <c r="D3" s="175"/>
      <c r="E3" s="175"/>
      <c r="F3" s="175"/>
      <c r="G3" s="175"/>
      <c r="H3" s="175"/>
      <c r="I3" s="175"/>
      <c r="J3" s="175"/>
    </row>
    <row r="4" spans="1:10" ht="12.75">
      <c r="A4" s="11"/>
      <c r="B4" s="11"/>
      <c r="C4" s="11"/>
      <c r="D4" s="11"/>
      <c r="E4" s="11"/>
      <c r="F4" s="11"/>
      <c r="G4" s="11"/>
      <c r="H4" s="11"/>
      <c r="I4" s="20"/>
      <c r="J4" s="11"/>
    </row>
    <row r="5" spans="1:10" ht="15" customHeight="1">
      <c r="A5" s="193" t="s">
        <v>18</v>
      </c>
      <c r="B5" s="23" t="s">
        <v>30</v>
      </c>
      <c r="C5" s="23" t="s">
        <v>30</v>
      </c>
      <c r="D5" s="23" t="s">
        <v>32</v>
      </c>
      <c r="E5" s="23" t="s">
        <v>30</v>
      </c>
      <c r="F5" s="23" t="s">
        <v>31</v>
      </c>
      <c r="G5" s="23" t="s">
        <v>31</v>
      </c>
      <c r="H5" s="23" t="s">
        <v>30</v>
      </c>
      <c r="I5" s="23" t="s">
        <v>30</v>
      </c>
      <c r="J5" s="23" t="s">
        <v>30</v>
      </c>
    </row>
    <row r="6" spans="1:10" ht="12.75">
      <c r="A6" s="194"/>
      <c r="B6" s="22" t="s">
        <v>29</v>
      </c>
      <c r="C6" s="22" t="s">
        <v>28</v>
      </c>
      <c r="D6" s="22" t="s">
        <v>27</v>
      </c>
      <c r="E6" s="22" t="s">
        <v>26</v>
      </c>
      <c r="F6" s="22" t="s">
        <v>25</v>
      </c>
      <c r="G6" s="22" t="s">
        <v>24</v>
      </c>
      <c r="H6" s="22" t="s">
        <v>23</v>
      </c>
      <c r="I6" s="22" t="s">
        <v>22</v>
      </c>
      <c r="J6" s="22" t="s">
        <v>21</v>
      </c>
    </row>
    <row r="7" spans="1:10" ht="12.75">
      <c r="A7" s="11" t="s">
        <v>13</v>
      </c>
      <c r="B7" s="20">
        <v>5960</v>
      </c>
      <c r="C7" s="20">
        <v>1480</v>
      </c>
      <c r="D7" s="20">
        <v>4280</v>
      </c>
      <c r="E7" s="20">
        <v>2960</v>
      </c>
      <c r="F7" s="20">
        <v>4170</v>
      </c>
      <c r="G7" s="20">
        <v>5240</v>
      </c>
      <c r="H7" s="20">
        <v>18030</v>
      </c>
      <c r="I7" s="11"/>
      <c r="J7" s="20">
        <v>17930</v>
      </c>
    </row>
    <row r="8" spans="1:10" ht="12.75">
      <c r="A8" s="11" t="s">
        <v>12</v>
      </c>
      <c r="B8" s="20">
        <v>5420</v>
      </c>
      <c r="C8" s="20">
        <v>1190</v>
      </c>
      <c r="D8" s="20">
        <v>4090</v>
      </c>
      <c r="E8" s="20">
        <v>3140</v>
      </c>
      <c r="F8" s="20">
        <v>3850</v>
      </c>
      <c r="G8" s="20">
        <v>5690</v>
      </c>
      <c r="H8" s="20">
        <v>15000</v>
      </c>
      <c r="I8" s="11"/>
      <c r="J8" s="20">
        <v>16310</v>
      </c>
    </row>
    <row r="9" spans="1:10" ht="12.75">
      <c r="A9" s="11" t="s">
        <v>11</v>
      </c>
      <c r="B9" s="20">
        <v>5400</v>
      </c>
      <c r="C9" s="20">
        <v>1200</v>
      </c>
      <c r="D9" s="20">
        <v>4000</v>
      </c>
      <c r="E9" s="20">
        <v>3450</v>
      </c>
      <c r="F9" s="20">
        <v>3800</v>
      </c>
      <c r="G9" s="20">
        <v>6400</v>
      </c>
      <c r="H9" s="20">
        <v>16800</v>
      </c>
      <c r="I9" s="11"/>
      <c r="J9" s="20">
        <v>17200</v>
      </c>
    </row>
    <row r="10" spans="1:10" ht="12.75">
      <c r="A10" s="11" t="s">
        <v>10</v>
      </c>
      <c r="B10" s="20">
        <v>4960</v>
      </c>
      <c r="C10" s="20">
        <v>1550</v>
      </c>
      <c r="D10" s="20">
        <v>3260</v>
      </c>
      <c r="E10" s="20">
        <v>2820</v>
      </c>
      <c r="F10" s="20">
        <v>2800</v>
      </c>
      <c r="G10" s="20">
        <v>6290</v>
      </c>
      <c r="H10" s="20">
        <v>15620</v>
      </c>
      <c r="I10" s="11"/>
      <c r="J10" s="20">
        <v>17010</v>
      </c>
    </row>
    <row r="11" spans="1:10" ht="12.75">
      <c r="A11" s="11" t="s">
        <v>9</v>
      </c>
      <c r="B11" s="20">
        <v>5590</v>
      </c>
      <c r="C11" s="20">
        <v>1870</v>
      </c>
      <c r="D11" s="20">
        <v>4000</v>
      </c>
      <c r="E11" s="20">
        <v>3410</v>
      </c>
      <c r="F11" s="20">
        <v>3740</v>
      </c>
      <c r="G11" s="20">
        <v>6600</v>
      </c>
      <c r="H11" s="20">
        <v>17980</v>
      </c>
      <c r="I11" s="11"/>
      <c r="J11" s="20">
        <v>18700</v>
      </c>
    </row>
    <row r="12" spans="1:10" ht="12.75">
      <c r="A12" s="21" t="s">
        <v>8</v>
      </c>
      <c r="B12" s="140">
        <v>3236.8</v>
      </c>
      <c r="C12" s="140">
        <v>2184.18</v>
      </c>
      <c r="D12" s="140">
        <v>5236.7</v>
      </c>
      <c r="E12" s="140">
        <v>1711.1</v>
      </c>
      <c r="F12" s="140">
        <v>3368.74</v>
      </c>
      <c r="G12" s="140">
        <v>8440.58</v>
      </c>
      <c r="H12" s="140">
        <v>14058.9</v>
      </c>
      <c r="I12" s="140">
        <v>3971.3</v>
      </c>
      <c r="J12" s="140">
        <v>11228.6</v>
      </c>
    </row>
    <row r="13" spans="1:10" ht="12.75">
      <c r="A13" s="21" t="s">
        <v>7</v>
      </c>
      <c r="B13" s="20">
        <v>3520</v>
      </c>
      <c r="C13" s="20">
        <v>2040</v>
      </c>
      <c r="D13" s="20">
        <v>5610</v>
      </c>
      <c r="E13" s="20">
        <v>1570</v>
      </c>
      <c r="F13" s="20">
        <v>3430</v>
      </c>
      <c r="G13" s="20">
        <v>8100</v>
      </c>
      <c r="H13" s="20">
        <v>14800</v>
      </c>
      <c r="I13" s="20">
        <v>4240</v>
      </c>
      <c r="J13" s="20">
        <v>11960</v>
      </c>
    </row>
    <row r="14" spans="1:10" ht="12.75">
      <c r="A14" s="21" t="s">
        <v>6</v>
      </c>
      <c r="B14" s="20">
        <v>2996</v>
      </c>
      <c r="C14" s="20">
        <v>606</v>
      </c>
      <c r="D14" s="20">
        <v>2760</v>
      </c>
      <c r="E14" s="20">
        <v>259</v>
      </c>
      <c r="F14" s="20">
        <v>2183</v>
      </c>
      <c r="G14" s="20">
        <v>7025</v>
      </c>
      <c r="H14" s="20">
        <v>13473</v>
      </c>
      <c r="I14" s="20">
        <v>4567</v>
      </c>
      <c r="J14" s="20">
        <v>10522</v>
      </c>
    </row>
    <row r="15" spans="1:10" ht="12.75">
      <c r="A15" s="11" t="s">
        <v>5</v>
      </c>
      <c r="B15" s="20">
        <v>3421</v>
      </c>
      <c r="C15" s="20">
        <v>447</v>
      </c>
      <c r="D15" s="20">
        <v>3493</v>
      </c>
      <c r="E15" s="20">
        <v>1981</v>
      </c>
      <c r="F15" s="20">
        <v>4589</v>
      </c>
      <c r="G15" s="20">
        <v>8958</v>
      </c>
      <c r="H15" s="20">
        <v>16756</v>
      </c>
      <c r="I15" s="20">
        <v>3767</v>
      </c>
      <c r="J15" s="20">
        <v>6672</v>
      </c>
    </row>
    <row r="16" spans="1:10" ht="12.75">
      <c r="A16" s="11" t="s">
        <v>4</v>
      </c>
      <c r="B16" s="20">
        <v>3208</v>
      </c>
      <c r="C16" s="20">
        <v>1493</v>
      </c>
      <c r="D16" s="20">
        <v>3750</v>
      </c>
      <c r="E16" s="20">
        <v>887</v>
      </c>
      <c r="F16" s="20">
        <v>4584</v>
      </c>
      <c r="G16" s="20">
        <v>9385</v>
      </c>
      <c r="H16" s="20">
        <v>17757</v>
      </c>
      <c r="I16" s="20">
        <v>3839</v>
      </c>
      <c r="J16" s="20">
        <v>8063</v>
      </c>
    </row>
    <row r="17" spans="1:10" ht="12.75">
      <c r="A17" s="19" t="s">
        <v>157</v>
      </c>
      <c r="B17" s="18">
        <v>1865</v>
      </c>
      <c r="C17" s="18">
        <v>1421</v>
      </c>
      <c r="D17" s="18">
        <v>3607</v>
      </c>
      <c r="E17" s="18">
        <v>1681</v>
      </c>
      <c r="F17" s="18">
        <v>2080</v>
      </c>
      <c r="G17" s="18">
        <v>5998</v>
      </c>
      <c r="H17" s="18">
        <v>10383</v>
      </c>
      <c r="I17" s="18">
        <v>3393</v>
      </c>
      <c r="J17" s="18">
        <v>10419</v>
      </c>
    </row>
    <row r="18" spans="1:10" ht="12.75" customHeight="1">
      <c r="A18" s="17" t="s">
        <v>177</v>
      </c>
      <c r="B18" s="17"/>
      <c r="C18" s="17"/>
      <c r="D18" s="17"/>
      <c r="E18" s="17"/>
      <c r="F18" s="17"/>
      <c r="G18" s="17"/>
      <c r="H18" s="17"/>
      <c r="I18" s="17"/>
      <c r="J18" s="17"/>
    </row>
    <row r="19" spans="1:10" ht="12.75">
      <c r="A19" s="11"/>
      <c r="B19" s="11"/>
      <c r="C19" s="11"/>
      <c r="D19" s="11"/>
      <c r="E19" s="11"/>
      <c r="F19" s="11"/>
      <c r="G19" s="11"/>
      <c r="H19" s="11"/>
      <c r="I19" s="11"/>
      <c r="J19"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
      <selection activeCell="N26" sqref="N26"/>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75" t="s">
        <v>134</v>
      </c>
      <c r="B1" s="175"/>
      <c r="C1" s="175"/>
      <c r="D1" s="175"/>
      <c r="E1" s="175"/>
      <c r="F1" s="175"/>
      <c r="G1" s="175"/>
      <c r="H1" s="175"/>
      <c r="I1" s="175"/>
      <c r="J1" s="175"/>
    </row>
    <row r="2" spans="1:10" ht="14.25" customHeight="1">
      <c r="A2" s="175" t="s">
        <v>58</v>
      </c>
      <c r="B2" s="175"/>
      <c r="C2" s="175"/>
      <c r="D2" s="175"/>
      <c r="E2" s="175"/>
      <c r="F2" s="175"/>
      <c r="G2" s="175"/>
      <c r="H2" s="175"/>
      <c r="I2" s="175"/>
      <c r="J2" s="175"/>
    </row>
    <row r="3" spans="1:10" ht="12.75">
      <c r="A3" s="175" t="s">
        <v>34</v>
      </c>
      <c r="B3" s="175"/>
      <c r="C3" s="175"/>
      <c r="D3" s="175"/>
      <c r="E3" s="175"/>
      <c r="F3" s="175"/>
      <c r="G3" s="175"/>
      <c r="H3" s="175"/>
      <c r="I3" s="175"/>
      <c r="J3" s="175"/>
    </row>
    <row r="4" spans="1:10" ht="12.75">
      <c r="A4" s="11"/>
      <c r="B4" s="11"/>
      <c r="C4" s="11"/>
      <c r="D4" s="11"/>
      <c r="E4" s="11"/>
      <c r="F4" s="11"/>
      <c r="G4" s="11"/>
      <c r="H4" s="11"/>
      <c r="I4" s="20"/>
      <c r="J4" s="11"/>
    </row>
    <row r="5" spans="1:10" ht="12.75">
      <c r="A5" s="193" t="s">
        <v>18</v>
      </c>
      <c r="B5" s="23" t="s">
        <v>30</v>
      </c>
      <c r="C5" s="23" t="s">
        <v>30</v>
      </c>
      <c r="D5" s="23" t="s">
        <v>32</v>
      </c>
      <c r="E5" s="23" t="s">
        <v>30</v>
      </c>
      <c r="F5" s="23" t="s">
        <v>31</v>
      </c>
      <c r="G5" s="23" t="s">
        <v>31</v>
      </c>
      <c r="H5" s="23" t="s">
        <v>30</v>
      </c>
      <c r="I5" s="23" t="s">
        <v>30</v>
      </c>
      <c r="J5" s="23" t="s">
        <v>30</v>
      </c>
    </row>
    <row r="6" spans="1:10" ht="12.75">
      <c r="A6" s="194"/>
      <c r="B6" s="22" t="s">
        <v>29</v>
      </c>
      <c r="C6" s="22" t="s">
        <v>28</v>
      </c>
      <c r="D6" s="22" t="s">
        <v>27</v>
      </c>
      <c r="E6" s="22" t="s">
        <v>26</v>
      </c>
      <c r="F6" s="22" t="s">
        <v>25</v>
      </c>
      <c r="G6" s="22" t="s">
        <v>24</v>
      </c>
      <c r="H6" s="22" t="s">
        <v>23</v>
      </c>
      <c r="I6" s="22" t="s">
        <v>22</v>
      </c>
      <c r="J6" s="22" t="s">
        <v>21</v>
      </c>
    </row>
    <row r="7" spans="1:10" ht="12.75">
      <c r="A7" s="26" t="s">
        <v>13</v>
      </c>
      <c r="B7" s="27">
        <v>131241.4</v>
      </c>
      <c r="C7" s="25">
        <v>21402.7</v>
      </c>
      <c r="D7" s="25">
        <v>82529.4</v>
      </c>
      <c r="E7" s="25">
        <v>49669.7</v>
      </c>
      <c r="F7" s="25">
        <v>62218.6</v>
      </c>
      <c r="G7" s="25">
        <v>104593.9</v>
      </c>
      <c r="H7" s="25">
        <v>420346.7</v>
      </c>
      <c r="I7" s="26"/>
      <c r="J7" s="25">
        <v>419319.1</v>
      </c>
    </row>
    <row r="8" spans="1:10" ht="12.75">
      <c r="A8" s="11" t="s">
        <v>12</v>
      </c>
      <c r="B8" s="20">
        <v>110721.3</v>
      </c>
      <c r="C8" s="20">
        <v>14420.5</v>
      </c>
      <c r="D8" s="20">
        <v>63776.2</v>
      </c>
      <c r="E8" s="20">
        <v>57186.7</v>
      </c>
      <c r="F8" s="20">
        <v>57216.7</v>
      </c>
      <c r="G8" s="20">
        <v>113195.2</v>
      </c>
      <c r="H8" s="20">
        <v>297628.6</v>
      </c>
      <c r="I8" s="11"/>
      <c r="J8" s="20">
        <v>367637.1</v>
      </c>
    </row>
    <row r="9" spans="1:10" ht="12.75">
      <c r="A9" s="11" t="s">
        <v>11</v>
      </c>
      <c r="B9" s="20">
        <v>109620</v>
      </c>
      <c r="C9" s="20">
        <v>15000</v>
      </c>
      <c r="D9" s="20">
        <v>63360</v>
      </c>
      <c r="E9" s="20">
        <v>65550</v>
      </c>
      <c r="F9" s="20">
        <v>57190</v>
      </c>
      <c r="G9" s="20">
        <v>128320</v>
      </c>
      <c r="H9" s="20">
        <v>302400</v>
      </c>
      <c r="I9" s="11"/>
      <c r="J9" s="20">
        <v>390784</v>
      </c>
    </row>
    <row r="10" spans="1:10" ht="12.75">
      <c r="A10" s="11" t="s">
        <v>10</v>
      </c>
      <c r="B10" s="20">
        <v>106540.8</v>
      </c>
      <c r="C10" s="20">
        <v>25575</v>
      </c>
      <c r="D10" s="20">
        <v>43227.6</v>
      </c>
      <c r="E10" s="20">
        <v>56512.8</v>
      </c>
      <c r="F10" s="20">
        <v>42448</v>
      </c>
      <c r="G10" s="20">
        <v>127498.3</v>
      </c>
      <c r="H10" s="20">
        <v>321303.4</v>
      </c>
      <c r="I10" s="11"/>
      <c r="J10" s="20">
        <v>380683.8</v>
      </c>
    </row>
    <row r="11" spans="1:10" ht="12.75">
      <c r="A11" s="11" t="s">
        <v>9</v>
      </c>
      <c r="B11" s="20">
        <v>120464.5</v>
      </c>
      <c r="C11" s="20">
        <v>31322.5</v>
      </c>
      <c r="D11" s="20">
        <v>59440</v>
      </c>
      <c r="E11" s="20">
        <v>44261.8</v>
      </c>
      <c r="F11" s="20">
        <v>63355.6</v>
      </c>
      <c r="G11" s="20">
        <v>131670</v>
      </c>
      <c r="H11" s="20">
        <v>446083.8</v>
      </c>
      <c r="I11" s="11"/>
      <c r="J11" s="20">
        <v>482834</v>
      </c>
    </row>
    <row r="12" spans="1:10" ht="12.75">
      <c r="A12" s="21" t="s">
        <v>8</v>
      </c>
      <c r="B12" s="20">
        <v>56405.8</v>
      </c>
      <c r="C12" s="20">
        <v>20394.8</v>
      </c>
      <c r="D12" s="20">
        <v>87051.9</v>
      </c>
      <c r="E12" s="20">
        <v>22726.8</v>
      </c>
      <c r="F12" s="20">
        <v>44973.2</v>
      </c>
      <c r="G12" s="20">
        <v>97715.5</v>
      </c>
      <c r="H12" s="20">
        <v>212544.8</v>
      </c>
      <c r="I12" s="20">
        <v>72423.3</v>
      </c>
      <c r="J12" s="20">
        <v>213984.4</v>
      </c>
    </row>
    <row r="13" spans="1:10" ht="12.75">
      <c r="A13" s="21" t="s">
        <v>7</v>
      </c>
      <c r="B13" s="20">
        <v>66880</v>
      </c>
      <c r="C13" s="20">
        <v>27744</v>
      </c>
      <c r="D13" s="20">
        <v>86001.3</v>
      </c>
      <c r="E13" s="20">
        <v>26690</v>
      </c>
      <c r="F13" s="20">
        <v>58550.1</v>
      </c>
      <c r="G13" s="20">
        <v>135270</v>
      </c>
      <c r="H13" s="20">
        <v>220224</v>
      </c>
      <c r="I13" s="20">
        <v>86623.2</v>
      </c>
      <c r="J13" s="20">
        <v>251518.8</v>
      </c>
    </row>
    <row r="14" spans="1:10" ht="12.75">
      <c r="A14" s="21" t="s">
        <v>6</v>
      </c>
      <c r="B14" s="20">
        <v>51591.1</v>
      </c>
      <c r="C14" s="20">
        <v>8350.7</v>
      </c>
      <c r="D14" s="20">
        <v>53081.5</v>
      </c>
      <c r="E14" s="20">
        <v>3752.9</v>
      </c>
      <c r="F14" s="20">
        <v>31915.5</v>
      </c>
      <c r="G14" s="20">
        <v>109800.8</v>
      </c>
      <c r="H14" s="20">
        <v>265552.8</v>
      </c>
      <c r="I14" s="20">
        <v>121619.2</v>
      </c>
      <c r="J14" s="20">
        <v>272625</v>
      </c>
    </row>
    <row r="15" spans="1:10" ht="12.75">
      <c r="A15" s="21" t="s">
        <v>5</v>
      </c>
      <c r="B15" s="20">
        <v>78466.3</v>
      </c>
      <c r="C15" s="20">
        <v>11764.2</v>
      </c>
      <c r="D15" s="20">
        <v>86174.8</v>
      </c>
      <c r="E15" s="20">
        <v>38358</v>
      </c>
      <c r="F15" s="20">
        <v>57455.5</v>
      </c>
      <c r="G15" s="20">
        <v>165633.4</v>
      </c>
      <c r="H15" s="20">
        <v>315519.2</v>
      </c>
      <c r="I15" s="20">
        <v>124687.7</v>
      </c>
      <c r="J15" s="20">
        <v>197024.2</v>
      </c>
    </row>
    <row r="16" spans="1:10" ht="12.75">
      <c r="A16" s="21" t="s">
        <v>4</v>
      </c>
      <c r="B16" s="20">
        <v>75516</v>
      </c>
      <c r="C16" s="20">
        <v>31084</v>
      </c>
      <c r="D16" s="20">
        <v>79125</v>
      </c>
      <c r="E16" s="20">
        <v>15805</v>
      </c>
      <c r="F16" s="20">
        <v>111620</v>
      </c>
      <c r="G16" s="20">
        <v>255835</v>
      </c>
      <c r="H16" s="20">
        <v>615990</v>
      </c>
      <c r="I16" s="20">
        <v>142120</v>
      </c>
      <c r="J16" s="20">
        <v>343081</v>
      </c>
    </row>
    <row r="17" spans="1:10" ht="12.75">
      <c r="A17" s="19" t="s">
        <v>157</v>
      </c>
      <c r="B17" s="18">
        <v>41067.3</v>
      </c>
      <c r="C17" s="18">
        <v>16000.460000000001</v>
      </c>
      <c r="D17" s="18">
        <v>88299.36</v>
      </c>
      <c r="E17" s="18">
        <v>25652.06</v>
      </c>
      <c r="F17" s="18">
        <v>34486.4</v>
      </c>
      <c r="G17" s="18">
        <v>101006.31999999999</v>
      </c>
      <c r="H17" s="18">
        <v>272034.6</v>
      </c>
      <c r="I17" s="18">
        <v>122928.38999999998</v>
      </c>
      <c r="J17" s="18">
        <v>385711.38</v>
      </c>
    </row>
    <row r="18" spans="1:10" ht="12.75" customHeight="1">
      <c r="A18" s="24" t="s">
        <v>177</v>
      </c>
      <c r="B18" s="24"/>
      <c r="C18" s="24"/>
      <c r="D18" s="12"/>
      <c r="E18" s="12"/>
      <c r="F18" s="11"/>
      <c r="G18" s="11"/>
      <c r="H18" s="11"/>
      <c r="I18" s="11"/>
      <c r="J18" s="11"/>
    </row>
    <row r="19" spans="1:10" ht="14.25">
      <c r="A19" s="195"/>
      <c r="B19" s="196"/>
      <c r="C19" s="196"/>
      <c r="D19" s="11"/>
      <c r="E19" s="11"/>
      <c r="F19" s="11"/>
      <c r="G19" s="11"/>
      <c r="H19" s="11"/>
      <c r="I19" s="11"/>
      <c r="J19" s="11"/>
    </row>
  </sheetData>
  <sheetProtection/>
  <mergeCells count="5">
    <mergeCell ref="A19:C19"/>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39"/>
  <sheetViews>
    <sheetView view="pageBreakPreview" zoomScaleSheetLayoutView="100" zoomScalePageLayoutView="0" workbookViewId="0" topLeftCell="A1">
      <selection activeCell="M37" sqref="M37"/>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75" t="s">
        <v>78</v>
      </c>
      <c r="B1" s="175"/>
      <c r="C1" s="175"/>
      <c r="D1" s="175"/>
      <c r="E1" s="175"/>
      <c r="F1" s="175"/>
      <c r="G1" s="175"/>
      <c r="H1" s="175"/>
      <c r="I1" s="175"/>
      <c r="J1" s="175"/>
      <c r="K1" s="16"/>
      <c r="L1" s="16"/>
      <c r="M1" s="16"/>
      <c r="N1" s="16"/>
      <c r="O1" s="16"/>
      <c r="P1" s="16"/>
      <c r="Q1" s="16"/>
    </row>
    <row r="2" spans="1:17" ht="12.75">
      <c r="A2" s="175" t="s">
        <v>57</v>
      </c>
      <c r="B2" s="175"/>
      <c r="C2" s="175"/>
      <c r="D2" s="175"/>
      <c r="E2" s="175"/>
      <c r="F2" s="175"/>
      <c r="G2" s="175"/>
      <c r="H2" s="175"/>
      <c r="I2" s="175"/>
      <c r="J2" s="175"/>
      <c r="K2" s="16"/>
      <c r="L2" s="16"/>
      <c r="M2" s="16"/>
      <c r="N2" s="16"/>
      <c r="O2" s="16"/>
      <c r="P2" s="16"/>
      <c r="Q2" s="16"/>
    </row>
    <row r="3" spans="1:17" ht="15" customHeight="1">
      <c r="A3" s="175" t="s">
        <v>35</v>
      </c>
      <c r="B3" s="175"/>
      <c r="C3" s="175"/>
      <c r="D3" s="175"/>
      <c r="E3" s="175"/>
      <c r="F3" s="175"/>
      <c r="G3" s="175"/>
      <c r="H3" s="175"/>
      <c r="I3" s="175"/>
      <c r="J3" s="175"/>
      <c r="K3" s="16"/>
      <c r="L3" s="16"/>
      <c r="M3" s="16"/>
      <c r="N3" s="16"/>
      <c r="O3" s="16"/>
      <c r="P3" s="16"/>
      <c r="Q3" s="16"/>
    </row>
    <row r="4" spans="1:17" ht="12.75">
      <c r="A4" s="11"/>
      <c r="B4" s="11"/>
      <c r="C4" s="11"/>
      <c r="D4" s="11"/>
      <c r="E4" s="11"/>
      <c r="F4" s="11"/>
      <c r="G4" s="11"/>
      <c r="H4" s="11"/>
      <c r="I4" s="11"/>
      <c r="J4" s="11"/>
      <c r="K4" s="11"/>
      <c r="L4" s="11"/>
      <c r="M4" s="11"/>
      <c r="N4" s="11"/>
      <c r="O4" s="11"/>
      <c r="P4" s="11"/>
      <c r="Q4" s="11"/>
    </row>
    <row r="5" spans="1:17" ht="15" customHeight="1">
      <c r="A5" s="193" t="s">
        <v>18</v>
      </c>
      <c r="B5" s="23" t="s">
        <v>30</v>
      </c>
      <c r="C5" s="23" t="s">
        <v>30</v>
      </c>
      <c r="D5" s="23" t="s">
        <v>32</v>
      </c>
      <c r="E5" s="23" t="s">
        <v>30</v>
      </c>
      <c r="F5" s="23" t="s">
        <v>31</v>
      </c>
      <c r="G5" s="23" t="s">
        <v>31</v>
      </c>
      <c r="H5" s="23" t="s">
        <v>30</v>
      </c>
      <c r="I5" s="23" t="s">
        <v>30</v>
      </c>
      <c r="J5" s="23" t="s">
        <v>30</v>
      </c>
      <c r="K5" s="15"/>
      <c r="L5" s="15"/>
      <c r="M5" s="15"/>
      <c r="N5" s="15"/>
      <c r="O5" s="15"/>
      <c r="P5" s="15"/>
      <c r="Q5" s="15"/>
    </row>
    <row r="6" spans="1:17" ht="15" customHeight="1">
      <c r="A6" s="194"/>
      <c r="B6" s="22" t="s">
        <v>29</v>
      </c>
      <c r="C6" s="22" t="s">
        <v>28</v>
      </c>
      <c r="D6" s="22" t="s">
        <v>27</v>
      </c>
      <c r="E6" s="22" t="s">
        <v>26</v>
      </c>
      <c r="F6" s="22" t="s">
        <v>25</v>
      </c>
      <c r="G6" s="22" t="s">
        <v>24</v>
      </c>
      <c r="H6" s="22" t="s">
        <v>23</v>
      </c>
      <c r="I6" s="22" t="s">
        <v>22</v>
      </c>
      <c r="J6" s="22" t="s">
        <v>21</v>
      </c>
      <c r="K6" s="15"/>
      <c r="L6" s="15"/>
      <c r="M6" s="15"/>
      <c r="N6" s="15"/>
      <c r="O6" s="15"/>
      <c r="P6" s="15"/>
      <c r="Q6" s="15"/>
    </row>
    <row r="7" spans="1:17" ht="12.75" customHeight="1">
      <c r="A7" s="11" t="s">
        <v>13</v>
      </c>
      <c r="B7" s="31">
        <v>22.020369127516776</v>
      </c>
      <c r="C7" s="28">
        <v>14.461283783783784</v>
      </c>
      <c r="D7" s="28">
        <v>19.28257009345794</v>
      </c>
      <c r="E7" s="28">
        <v>16.780304054054053</v>
      </c>
      <c r="F7" s="28">
        <v>14.920527577937651</v>
      </c>
      <c r="G7" s="28">
        <v>19.960667938931298</v>
      </c>
      <c r="H7" s="28">
        <v>23.313738214087632</v>
      </c>
      <c r="I7" s="28"/>
      <c r="J7" s="28">
        <v>23.38645287228109</v>
      </c>
      <c r="K7" s="28"/>
      <c r="L7" s="28"/>
      <c r="M7" s="28"/>
      <c r="N7" s="28"/>
      <c r="O7" s="28"/>
      <c r="P7" s="28"/>
      <c r="Q7" s="28"/>
    </row>
    <row r="8" spans="1:17" ht="12.75" customHeight="1">
      <c r="A8" s="11" t="s">
        <v>12</v>
      </c>
      <c r="B8" s="28">
        <v>20.42828413284133</v>
      </c>
      <c r="C8" s="28">
        <v>12.118067226890757</v>
      </c>
      <c r="D8" s="28">
        <v>15.59320293398533</v>
      </c>
      <c r="E8" s="28">
        <v>18.21232484076433</v>
      </c>
      <c r="F8" s="28">
        <v>14.86148051948052</v>
      </c>
      <c r="G8" s="28">
        <v>19.89370826010545</v>
      </c>
      <c r="H8" s="28">
        <v>19.841906666666667</v>
      </c>
      <c r="I8" s="28"/>
      <c r="J8" s="28">
        <v>22.54059472716125</v>
      </c>
      <c r="K8" s="28"/>
      <c r="L8" s="28"/>
      <c r="M8" s="28"/>
      <c r="N8" s="28"/>
      <c r="O8" s="28"/>
      <c r="P8" s="28"/>
      <c r="Q8" s="28"/>
    </row>
    <row r="9" spans="1:17" ht="12.75" customHeight="1">
      <c r="A9" s="11" t="s">
        <v>11</v>
      </c>
      <c r="B9" s="28">
        <v>20.3</v>
      </c>
      <c r="C9" s="28">
        <v>12.5</v>
      </c>
      <c r="D9" s="28">
        <v>15.84</v>
      </c>
      <c r="E9" s="28">
        <v>19</v>
      </c>
      <c r="F9" s="28">
        <v>15.05</v>
      </c>
      <c r="G9" s="28">
        <v>20.05</v>
      </c>
      <c r="H9" s="28">
        <v>18</v>
      </c>
      <c r="I9" s="28"/>
      <c r="J9" s="28">
        <v>22.72</v>
      </c>
      <c r="K9" s="28"/>
      <c r="L9" s="28"/>
      <c r="M9" s="28"/>
      <c r="N9" s="28"/>
      <c r="O9" s="28"/>
      <c r="P9" s="28"/>
      <c r="Q9" s="28"/>
    </row>
    <row r="10" spans="1:17" ht="12.75" customHeight="1">
      <c r="A10" s="11" t="s">
        <v>10</v>
      </c>
      <c r="B10" s="28">
        <v>21.48</v>
      </c>
      <c r="C10" s="28">
        <v>16.5</v>
      </c>
      <c r="D10" s="28">
        <v>13.26</v>
      </c>
      <c r="E10" s="28">
        <v>20.04</v>
      </c>
      <c r="F10" s="28">
        <v>15.16</v>
      </c>
      <c r="G10" s="28">
        <v>20.27</v>
      </c>
      <c r="H10" s="28">
        <v>20.57</v>
      </c>
      <c r="I10" s="11"/>
      <c r="J10" s="28">
        <v>22.380000000000003</v>
      </c>
      <c r="K10" s="28"/>
      <c r="L10" s="28"/>
      <c r="M10" s="28"/>
      <c r="N10" s="28"/>
      <c r="O10" s="28"/>
      <c r="P10" s="28"/>
      <c r="Q10" s="28"/>
    </row>
    <row r="11" spans="1:17" ht="12.75" customHeight="1">
      <c r="A11" s="11" t="s">
        <v>9</v>
      </c>
      <c r="B11" s="28">
        <v>21.55</v>
      </c>
      <c r="C11" s="28">
        <v>16.75</v>
      </c>
      <c r="D11" s="28">
        <v>14.86</v>
      </c>
      <c r="E11" s="28">
        <v>12.98</v>
      </c>
      <c r="F11" s="28">
        <v>16.94</v>
      </c>
      <c r="G11" s="28">
        <v>19.95</v>
      </c>
      <c r="H11" s="28">
        <v>24.81</v>
      </c>
      <c r="I11" s="11"/>
      <c r="J11" s="28">
        <v>25.82</v>
      </c>
      <c r="K11" s="28"/>
      <c r="L11" s="28"/>
      <c r="M11" s="28"/>
      <c r="N11" s="28"/>
      <c r="O11" s="28"/>
      <c r="P11" s="28"/>
      <c r="Q11" s="28"/>
    </row>
    <row r="12" spans="1:17" ht="12.75" customHeight="1">
      <c r="A12" s="21" t="s">
        <v>8</v>
      </c>
      <c r="B12" s="28">
        <v>17.426408798813643</v>
      </c>
      <c r="C12" s="28">
        <v>9.337508813376187</v>
      </c>
      <c r="D12" s="28">
        <v>16.623426967364942</v>
      </c>
      <c r="E12" s="28">
        <v>13.281982350534744</v>
      </c>
      <c r="F12" s="28">
        <v>13.350154657230894</v>
      </c>
      <c r="G12" s="28">
        <v>11.576870309860222</v>
      </c>
      <c r="H12" s="28">
        <v>15.118167139676645</v>
      </c>
      <c r="I12" s="28">
        <v>18.236673129705636</v>
      </c>
      <c r="J12" s="28">
        <v>19.057086368736975</v>
      </c>
      <c r="K12" s="28"/>
      <c r="L12" s="28"/>
      <c r="M12" s="28"/>
      <c r="N12" s="28"/>
      <c r="O12" s="28"/>
      <c r="P12" s="28"/>
      <c r="Q12" s="28"/>
    </row>
    <row r="13" spans="1:17" ht="12.75" customHeight="1">
      <c r="A13" s="21" t="s">
        <v>7</v>
      </c>
      <c r="B13" s="28">
        <v>19</v>
      </c>
      <c r="C13" s="28">
        <v>13.6</v>
      </c>
      <c r="D13" s="28">
        <v>15.330000000000002</v>
      </c>
      <c r="E13" s="28">
        <v>17</v>
      </c>
      <c r="F13" s="28">
        <v>17.07</v>
      </c>
      <c r="G13" s="28">
        <v>16.7</v>
      </c>
      <c r="H13" s="28">
        <v>14.88</v>
      </c>
      <c r="I13" s="28">
        <v>20.43</v>
      </c>
      <c r="J13" s="28">
        <v>21.03</v>
      </c>
      <c r="K13" s="28"/>
      <c r="L13" s="28"/>
      <c r="M13" s="28"/>
      <c r="N13" s="28"/>
      <c r="O13" s="28"/>
      <c r="P13" s="28"/>
      <c r="Q13" s="28"/>
    </row>
    <row r="14" spans="1:17" ht="12.75" customHeight="1">
      <c r="A14" s="21" t="s">
        <v>6</v>
      </c>
      <c r="B14" s="28">
        <v>17.22</v>
      </c>
      <c r="C14" s="28">
        <v>13.780000000000001</v>
      </c>
      <c r="D14" s="28">
        <v>19.23</v>
      </c>
      <c r="E14" s="28">
        <v>14.49</v>
      </c>
      <c r="F14" s="28">
        <v>14.62</v>
      </c>
      <c r="G14" s="28">
        <v>15.63</v>
      </c>
      <c r="H14" s="28">
        <v>19.71</v>
      </c>
      <c r="I14" s="28">
        <v>26.630000000000003</v>
      </c>
      <c r="J14" s="28">
        <v>25.910000000000004</v>
      </c>
      <c r="K14" s="28"/>
      <c r="L14" s="28"/>
      <c r="M14" s="28"/>
      <c r="N14" s="28"/>
      <c r="O14" s="28"/>
      <c r="P14" s="28"/>
      <c r="Q14" s="28"/>
    </row>
    <row r="15" spans="1:17" ht="12.75" customHeight="1">
      <c r="A15" s="21" t="s">
        <v>5</v>
      </c>
      <c r="B15" s="28">
        <v>22.94</v>
      </c>
      <c r="C15" s="28">
        <v>26.330000000000002</v>
      </c>
      <c r="D15" s="28">
        <v>24.669999999999998</v>
      </c>
      <c r="E15" s="28">
        <v>19.36</v>
      </c>
      <c r="F15" s="28">
        <v>12.52</v>
      </c>
      <c r="G15" s="28">
        <v>18.490000000000002</v>
      </c>
      <c r="H15" s="28">
        <v>18.830000000000002</v>
      </c>
      <c r="I15" s="28">
        <v>33.1</v>
      </c>
      <c r="J15" s="28">
        <v>29.53</v>
      </c>
      <c r="K15" s="28"/>
      <c r="L15" s="28"/>
      <c r="M15" s="28"/>
      <c r="N15" s="28"/>
      <c r="O15" s="28"/>
      <c r="P15" s="28"/>
      <c r="Q15" s="28"/>
    </row>
    <row r="16" spans="1:17" ht="12.75" customHeight="1">
      <c r="A16" s="21" t="s">
        <v>4</v>
      </c>
      <c r="B16" s="28">
        <v>23.54</v>
      </c>
      <c r="C16" s="28">
        <v>20.52</v>
      </c>
      <c r="D16" s="28">
        <v>21.1</v>
      </c>
      <c r="E16" s="28">
        <v>17.82</v>
      </c>
      <c r="F16" s="28">
        <v>24.35</v>
      </c>
      <c r="G16" s="28">
        <v>27.26</v>
      </c>
      <c r="H16" s="28">
        <v>34.69</v>
      </c>
      <c r="I16" s="28">
        <v>37.019999999999996</v>
      </c>
      <c r="J16" s="28">
        <v>42.55</v>
      </c>
      <c r="K16" s="28"/>
      <c r="L16" s="28"/>
      <c r="M16" s="28"/>
      <c r="N16" s="28"/>
      <c r="O16" s="28"/>
      <c r="P16" s="28"/>
      <c r="Q16" s="28"/>
    </row>
    <row r="17" spans="1:17" ht="12.75" customHeight="1">
      <c r="A17" s="19" t="s">
        <v>157</v>
      </c>
      <c r="B17" s="29">
        <v>22.02</v>
      </c>
      <c r="C17" s="29">
        <v>11.26</v>
      </c>
      <c r="D17" s="29">
        <v>24.48</v>
      </c>
      <c r="E17" s="29">
        <v>15.260000000000002</v>
      </c>
      <c r="F17" s="29">
        <v>16.580000000000002</v>
      </c>
      <c r="G17" s="29">
        <v>16.84</v>
      </c>
      <c r="H17" s="29">
        <v>26.2</v>
      </c>
      <c r="I17" s="30">
        <v>36.230000000000004</v>
      </c>
      <c r="J17" s="29">
        <v>37.019999999999996</v>
      </c>
      <c r="K17" s="28"/>
      <c r="L17" s="28"/>
      <c r="M17" s="28"/>
      <c r="N17" s="28"/>
      <c r="O17" s="28"/>
      <c r="P17" s="28"/>
      <c r="Q17" s="28"/>
    </row>
    <row r="18" spans="1:10" ht="12.75" customHeight="1">
      <c r="A18" s="17" t="s">
        <v>177</v>
      </c>
      <c r="B18" s="17"/>
      <c r="C18" s="17"/>
      <c r="D18" s="17"/>
      <c r="E18" s="17"/>
      <c r="F18" s="17"/>
      <c r="G18" s="17"/>
      <c r="H18" s="17"/>
      <c r="I18" s="17"/>
      <c r="J18" s="17"/>
    </row>
    <row r="19" spans="1:10" ht="12.75">
      <c r="A19" s="11"/>
      <c r="B19" s="11"/>
      <c r="C19" s="11"/>
      <c r="D19" s="11"/>
      <c r="E19" s="11"/>
      <c r="F19" s="11"/>
      <c r="G19" s="11"/>
      <c r="H19" s="11"/>
      <c r="I19" s="11"/>
      <c r="J19" s="11"/>
    </row>
    <row r="20" ht="12.75">
      <c r="O20" s="11"/>
    </row>
    <row r="24" ht="12.75">
      <c r="N24" s="11"/>
    </row>
    <row r="39" ht="12.75">
      <c r="L39"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6">
      <selection activeCell="M42" sqref="M42"/>
    </sheetView>
  </sheetViews>
  <sheetFormatPr defaultColWidth="11.421875" defaultRowHeight="15"/>
  <cols>
    <col min="1" max="1" width="15.5742187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197" t="s">
        <v>135</v>
      </c>
      <c r="B1" s="198"/>
      <c r="C1" s="198"/>
      <c r="D1" s="198"/>
      <c r="E1" s="198"/>
      <c r="F1" s="198"/>
      <c r="G1" s="198"/>
      <c r="H1" s="198"/>
      <c r="I1" s="198"/>
      <c r="J1" s="199"/>
    </row>
    <row r="2" spans="1:10" ht="15">
      <c r="A2" s="203" t="s">
        <v>87</v>
      </c>
      <c r="B2" s="205" t="s">
        <v>88</v>
      </c>
      <c r="C2" s="197" t="s">
        <v>89</v>
      </c>
      <c r="D2" s="198"/>
      <c r="E2" s="198"/>
      <c r="F2" s="199"/>
      <c r="G2" s="207" t="s">
        <v>90</v>
      </c>
      <c r="H2" s="207"/>
      <c r="I2" s="207"/>
      <c r="J2" s="208"/>
    </row>
    <row r="3" spans="1:10" ht="26.25">
      <c r="A3" s="204"/>
      <c r="B3" s="206"/>
      <c r="C3" s="104" t="s">
        <v>170</v>
      </c>
      <c r="D3" s="105" t="s">
        <v>171</v>
      </c>
      <c r="E3" s="105" t="s">
        <v>172</v>
      </c>
      <c r="F3" s="106" t="s">
        <v>84</v>
      </c>
      <c r="G3" s="104" t="s">
        <v>170</v>
      </c>
      <c r="H3" s="105" t="s">
        <v>171</v>
      </c>
      <c r="I3" s="105" t="s">
        <v>172</v>
      </c>
      <c r="J3" s="107" t="s">
        <v>84</v>
      </c>
    </row>
    <row r="4" spans="1:10" ht="15" customHeight="1">
      <c r="A4" s="209" t="s">
        <v>109</v>
      </c>
      <c r="B4" s="108" t="s">
        <v>96</v>
      </c>
      <c r="C4" s="109">
        <v>36225</v>
      </c>
      <c r="D4" s="110">
        <v>0</v>
      </c>
      <c r="E4" s="110">
        <v>4100</v>
      </c>
      <c r="F4" s="111" t="s">
        <v>97</v>
      </c>
      <c r="G4" s="112">
        <v>63576</v>
      </c>
      <c r="H4" s="112">
        <v>0</v>
      </c>
      <c r="I4" s="112">
        <v>7380</v>
      </c>
      <c r="J4" s="113" t="s">
        <v>97</v>
      </c>
    </row>
    <row r="5" spans="1:10" ht="15">
      <c r="A5" s="210"/>
      <c r="B5" s="114" t="s">
        <v>156</v>
      </c>
      <c r="C5" s="115">
        <v>340</v>
      </c>
      <c r="D5" s="116">
        <v>0</v>
      </c>
      <c r="E5" s="116">
        <v>0</v>
      </c>
      <c r="F5" s="117" t="s">
        <v>97</v>
      </c>
      <c r="G5" s="118">
        <v>1263</v>
      </c>
      <c r="H5" s="118">
        <v>0</v>
      </c>
      <c r="I5" s="118">
        <v>0</v>
      </c>
      <c r="J5" s="119" t="s">
        <v>97</v>
      </c>
    </row>
    <row r="6" spans="1:10" ht="15">
      <c r="A6" s="210"/>
      <c r="B6" s="114" t="s">
        <v>102</v>
      </c>
      <c r="C6" s="115">
        <v>22</v>
      </c>
      <c r="D6" s="116">
        <v>0</v>
      </c>
      <c r="E6" s="116">
        <v>0</v>
      </c>
      <c r="F6" s="117" t="s">
        <v>97</v>
      </c>
      <c r="G6" s="118">
        <v>330</v>
      </c>
      <c r="H6" s="118">
        <v>0</v>
      </c>
      <c r="I6" s="118">
        <v>0</v>
      </c>
      <c r="J6" s="119" t="s">
        <v>97</v>
      </c>
    </row>
    <row r="7" spans="1:10" ht="15">
      <c r="A7" s="211"/>
      <c r="B7" s="114" t="s">
        <v>110</v>
      </c>
      <c r="C7" s="115">
        <v>150</v>
      </c>
      <c r="D7" s="116">
        <v>0</v>
      </c>
      <c r="E7" s="116">
        <v>100</v>
      </c>
      <c r="F7" s="117" t="s">
        <v>97</v>
      </c>
      <c r="G7" s="118">
        <v>285</v>
      </c>
      <c r="H7" s="118">
        <v>0</v>
      </c>
      <c r="I7" s="118">
        <v>190</v>
      </c>
      <c r="J7" s="119" t="s">
        <v>97</v>
      </c>
    </row>
    <row r="8" spans="1:10" ht="15">
      <c r="A8" s="120" t="s">
        <v>145</v>
      </c>
      <c r="B8" s="121"/>
      <c r="C8" s="122">
        <v>36737</v>
      </c>
      <c r="D8" s="123">
        <v>0</v>
      </c>
      <c r="E8" s="123">
        <v>4200</v>
      </c>
      <c r="F8" s="124" t="s">
        <v>97</v>
      </c>
      <c r="G8" s="123">
        <v>65454</v>
      </c>
      <c r="H8" s="123">
        <v>0</v>
      </c>
      <c r="I8" s="123">
        <v>7570</v>
      </c>
      <c r="J8" s="125" t="s">
        <v>97</v>
      </c>
    </row>
    <row r="9" spans="1:10" ht="15" customHeight="1">
      <c r="A9" s="209" t="s">
        <v>112</v>
      </c>
      <c r="B9" s="108" t="s">
        <v>113</v>
      </c>
      <c r="C9" s="126">
        <v>85696</v>
      </c>
      <c r="D9" s="112">
        <v>0</v>
      </c>
      <c r="E9" s="112">
        <v>21054</v>
      </c>
      <c r="F9" s="127" t="s">
        <v>97</v>
      </c>
      <c r="G9" s="112">
        <v>388489</v>
      </c>
      <c r="H9" s="112">
        <v>0</v>
      </c>
      <c r="I9" s="112">
        <v>96007</v>
      </c>
      <c r="J9" s="113" t="s">
        <v>97</v>
      </c>
    </row>
    <row r="10" spans="1:10" ht="15" customHeight="1">
      <c r="A10" s="210"/>
      <c r="B10" s="114" t="s">
        <v>111</v>
      </c>
      <c r="C10" s="115">
        <v>12300</v>
      </c>
      <c r="D10" s="116">
        <v>0</v>
      </c>
      <c r="E10" s="116">
        <v>0</v>
      </c>
      <c r="F10" s="117" t="s">
        <v>97</v>
      </c>
      <c r="G10" s="118">
        <v>75071</v>
      </c>
      <c r="H10" s="118">
        <v>0</v>
      </c>
      <c r="I10" s="118">
        <v>0</v>
      </c>
      <c r="J10" s="119" t="s">
        <v>97</v>
      </c>
    </row>
    <row r="11" spans="1:10" ht="15">
      <c r="A11" s="210"/>
      <c r="B11" s="114" t="s">
        <v>92</v>
      </c>
      <c r="C11" s="115">
        <v>7053</v>
      </c>
      <c r="D11" s="116">
        <v>7053</v>
      </c>
      <c r="E11" s="116">
        <v>0</v>
      </c>
      <c r="F11" s="117">
        <v>-100</v>
      </c>
      <c r="G11" s="118">
        <v>48033</v>
      </c>
      <c r="H11" s="118">
        <v>48033</v>
      </c>
      <c r="I11" s="118">
        <v>0</v>
      </c>
      <c r="J11" s="119">
        <v>-100</v>
      </c>
    </row>
    <row r="12" spans="1:10" ht="15">
      <c r="A12" s="210"/>
      <c r="B12" s="114" t="s">
        <v>93</v>
      </c>
      <c r="C12" s="115">
        <v>6513</v>
      </c>
      <c r="D12" s="116">
        <v>1411</v>
      </c>
      <c r="E12" s="116">
        <v>0</v>
      </c>
      <c r="F12" s="117">
        <v>-100</v>
      </c>
      <c r="G12" s="118">
        <v>41826</v>
      </c>
      <c r="H12" s="118">
        <v>9019</v>
      </c>
      <c r="I12" s="118">
        <v>0</v>
      </c>
      <c r="J12" s="119">
        <v>-100</v>
      </c>
    </row>
    <row r="13" spans="1:10" ht="15">
      <c r="A13" s="210"/>
      <c r="B13" s="114" t="s">
        <v>107</v>
      </c>
      <c r="C13" s="115">
        <v>834</v>
      </c>
      <c r="D13" s="116">
        <v>0</v>
      </c>
      <c r="E13" s="116">
        <v>50</v>
      </c>
      <c r="F13" s="117" t="s">
        <v>97</v>
      </c>
      <c r="G13" s="118">
        <v>6148</v>
      </c>
      <c r="H13" s="118">
        <v>0</v>
      </c>
      <c r="I13" s="118">
        <v>388</v>
      </c>
      <c r="J13" s="119" t="s">
        <v>97</v>
      </c>
    </row>
    <row r="14" spans="1:10" ht="15">
      <c r="A14" s="210"/>
      <c r="B14" s="114" t="s">
        <v>156</v>
      </c>
      <c r="C14" s="115">
        <v>180</v>
      </c>
      <c r="D14" s="116">
        <v>0</v>
      </c>
      <c r="E14" s="116">
        <v>0</v>
      </c>
      <c r="F14" s="117" t="s">
        <v>97</v>
      </c>
      <c r="G14" s="118">
        <v>2612</v>
      </c>
      <c r="H14" s="118">
        <v>0</v>
      </c>
      <c r="I14" s="118">
        <v>0</v>
      </c>
      <c r="J14" s="119" t="s">
        <v>97</v>
      </c>
    </row>
    <row r="15" spans="1:10" ht="15">
      <c r="A15" s="210"/>
      <c r="B15" s="114" t="s">
        <v>98</v>
      </c>
      <c r="C15" s="115">
        <v>2</v>
      </c>
      <c r="D15" s="116">
        <v>0</v>
      </c>
      <c r="E15" s="116">
        <v>0</v>
      </c>
      <c r="F15" s="117" t="s">
        <v>97</v>
      </c>
      <c r="G15" s="118">
        <v>22</v>
      </c>
      <c r="H15" s="118">
        <v>0</v>
      </c>
      <c r="I15" s="118">
        <v>0</v>
      </c>
      <c r="J15" s="119" t="s">
        <v>97</v>
      </c>
    </row>
    <row r="16" spans="1:10" ht="15">
      <c r="A16" s="211"/>
      <c r="B16" s="114" t="s">
        <v>119</v>
      </c>
      <c r="C16" s="115">
        <v>0</v>
      </c>
      <c r="D16" s="116">
        <v>0</v>
      </c>
      <c r="E16" s="116">
        <v>19</v>
      </c>
      <c r="F16" s="117" t="s">
        <v>97</v>
      </c>
      <c r="G16" s="118">
        <v>0</v>
      </c>
      <c r="H16" s="118">
        <v>0</v>
      </c>
      <c r="I16" s="118">
        <v>112</v>
      </c>
      <c r="J16" s="119" t="s">
        <v>97</v>
      </c>
    </row>
    <row r="17" spans="1:10" ht="15">
      <c r="A17" s="120" t="s">
        <v>146</v>
      </c>
      <c r="B17" s="121"/>
      <c r="C17" s="122">
        <v>112578</v>
      </c>
      <c r="D17" s="123">
        <v>8464</v>
      </c>
      <c r="E17" s="123">
        <v>21123</v>
      </c>
      <c r="F17" s="124">
        <v>149.56285444234405</v>
      </c>
      <c r="G17" s="123">
        <v>562201</v>
      </c>
      <c r="H17" s="123">
        <v>57052</v>
      </c>
      <c r="I17" s="123">
        <v>96507</v>
      </c>
      <c r="J17" s="125">
        <v>69.15620837131038</v>
      </c>
    </row>
    <row r="18" spans="1:10" ht="15">
      <c r="A18" s="209" t="s">
        <v>91</v>
      </c>
      <c r="B18" s="108" t="s">
        <v>93</v>
      </c>
      <c r="C18" s="126">
        <v>52308</v>
      </c>
      <c r="D18" s="112">
        <v>291</v>
      </c>
      <c r="E18" s="112">
        <v>5615</v>
      </c>
      <c r="F18" s="127">
        <v>1829.553264604811</v>
      </c>
      <c r="G18" s="112">
        <v>116152</v>
      </c>
      <c r="H18" s="112">
        <v>365</v>
      </c>
      <c r="I18" s="112">
        <v>13163</v>
      </c>
      <c r="J18" s="113">
        <v>3506.301369863014</v>
      </c>
    </row>
    <row r="19" spans="1:10" ht="15">
      <c r="A19" s="210"/>
      <c r="B19" s="114" t="s">
        <v>94</v>
      </c>
      <c r="C19" s="115">
        <v>19050</v>
      </c>
      <c r="D19" s="116">
        <v>1350</v>
      </c>
      <c r="E19" s="116">
        <v>1908</v>
      </c>
      <c r="F19" s="117">
        <v>41.333333333333336</v>
      </c>
      <c r="G19" s="118">
        <v>67708</v>
      </c>
      <c r="H19" s="118">
        <v>5205</v>
      </c>
      <c r="I19" s="118">
        <v>8571</v>
      </c>
      <c r="J19" s="119">
        <v>64.6685878962536</v>
      </c>
    </row>
    <row r="20" spans="1:10" ht="15">
      <c r="A20" s="210"/>
      <c r="B20" s="114" t="s">
        <v>99</v>
      </c>
      <c r="C20" s="115">
        <v>18540</v>
      </c>
      <c r="D20" s="116">
        <v>0</v>
      </c>
      <c r="E20" s="116">
        <v>0</v>
      </c>
      <c r="F20" s="117" t="s">
        <v>97</v>
      </c>
      <c r="G20" s="118">
        <v>60492</v>
      </c>
      <c r="H20" s="118">
        <v>0</v>
      </c>
      <c r="I20" s="118">
        <v>0</v>
      </c>
      <c r="J20" s="119" t="s">
        <v>97</v>
      </c>
    </row>
    <row r="21" spans="1:10" ht="15">
      <c r="A21" s="210"/>
      <c r="B21" s="114" t="s">
        <v>95</v>
      </c>
      <c r="C21" s="115">
        <v>22226</v>
      </c>
      <c r="D21" s="116">
        <v>0</v>
      </c>
      <c r="E21" s="116">
        <v>0</v>
      </c>
      <c r="F21" s="117" t="s">
        <v>97</v>
      </c>
      <c r="G21" s="118">
        <v>46675</v>
      </c>
      <c r="H21" s="118">
        <v>0</v>
      </c>
      <c r="I21" s="118">
        <v>0</v>
      </c>
      <c r="J21" s="119" t="s">
        <v>97</v>
      </c>
    </row>
    <row r="22" spans="1:10" ht="15">
      <c r="A22" s="210"/>
      <c r="B22" s="114" t="s">
        <v>92</v>
      </c>
      <c r="C22" s="115">
        <v>20000</v>
      </c>
      <c r="D22" s="116">
        <v>0</v>
      </c>
      <c r="E22" s="116">
        <v>0</v>
      </c>
      <c r="F22" s="117" t="s">
        <v>97</v>
      </c>
      <c r="G22" s="118">
        <v>37800</v>
      </c>
      <c r="H22" s="118">
        <v>0</v>
      </c>
      <c r="I22" s="118">
        <v>0</v>
      </c>
      <c r="J22" s="119" t="s">
        <v>97</v>
      </c>
    </row>
    <row r="23" spans="1:10" ht="15">
      <c r="A23" s="210"/>
      <c r="B23" s="114" t="s">
        <v>98</v>
      </c>
      <c r="C23" s="115">
        <v>20459</v>
      </c>
      <c r="D23" s="116">
        <v>546</v>
      </c>
      <c r="E23" s="116">
        <v>860</v>
      </c>
      <c r="F23" s="117">
        <v>57.509157509157504</v>
      </c>
      <c r="G23" s="118">
        <v>35038</v>
      </c>
      <c r="H23" s="118">
        <v>313</v>
      </c>
      <c r="I23" s="118">
        <v>2121</v>
      </c>
      <c r="J23" s="119">
        <v>577.6357827476039</v>
      </c>
    </row>
    <row r="24" spans="1:10" ht="15">
      <c r="A24" s="211"/>
      <c r="B24" s="114" t="s">
        <v>178</v>
      </c>
      <c r="C24" s="115">
        <v>17780</v>
      </c>
      <c r="D24" s="116">
        <v>0</v>
      </c>
      <c r="E24" s="116">
        <v>0</v>
      </c>
      <c r="F24" s="117" t="s">
        <v>97</v>
      </c>
      <c r="G24" s="118">
        <v>23380</v>
      </c>
      <c r="H24" s="118">
        <v>0</v>
      </c>
      <c r="I24" s="118">
        <v>0</v>
      </c>
      <c r="J24" s="119" t="s">
        <v>97</v>
      </c>
    </row>
    <row r="25" spans="1:10" ht="15" customHeight="1">
      <c r="A25" s="120" t="s">
        <v>147</v>
      </c>
      <c r="B25" s="121"/>
      <c r="C25" s="122">
        <v>170363</v>
      </c>
      <c r="D25" s="123">
        <v>2187</v>
      </c>
      <c r="E25" s="123">
        <v>8383</v>
      </c>
      <c r="F25" s="124">
        <v>283.310470964792</v>
      </c>
      <c r="G25" s="123">
        <v>387245</v>
      </c>
      <c r="H25" s="123">
        <v>5883</v>
      </c>
      <c r="I25" s="123">
        <v>23855</v>
      </c>
      <c r="J25" s="125">
        <v>305.4903960564338</v>
      </c>
    </row>
    <row r="26" spans="1:10" ht="15">
      <c r="A26" s="108" t="s">
        <v>101</v>
      </c>
      <c r="B26" s="108" t="s">
        <v>102</v>
      </c>
      <c r="C26" s="126">
        <v>36</v>
      </c>
      <c r="D26" s="112">
        <v>0</v>
      </c>
      <c r="E26" s="112">
        <v>0</v>
      </c>
      <c r="F26" s="127" t="s">
        <v>97</v>
      </c>
      <c r="G26" s="112">
        <v>198</v>
      </c>
      <c r="H26" s="112">
        <v>0</v>
      </c>
      <c r="I26" s="112">
        <v>0</v>
      </c>
      <c r="J26" s="113" t="s">
        <v>97</v>
      </c>
    </row>
    <row r="27" spans="1:10" ht="15">
      <c r="A27" s="120" t="s">
        <v>148</v>
      </c>
      <c r="B27" s="121"/>
      <c r="C27" s="122">
        <v>36</v>
      </c>
      <c r="D27" s="123">
        <v>0</v>
      </c>
      <c r="E27" s="123">
        <v>0</v>
      </c>
      <c r="F27" s="124" t="s">
        <v>97</v>
      </c>
      <c r="G27" s="123">
        <v>198</v>
      </c>
      <c r="H27" s="123">
        <v>0</v>
      </c>
      <c r="I27" s="123">
        <v>0</v>
      </c>
      <c r="J27" s="125" t="s">
        <v>97</v>
      </c>
    </row>
    <row r="28" spans="1:10" ht="15">
      <c r="A28" s="209" t="s">
        <v>103</v>
      </c>
      <c r="B28" s="108" t="s">
        <v>92</v>
      </c>
      <c r="C28" s="126">
        <v>163440</v>
      </c>
      <c r="D28" s="112">
        <v>0</v>
      </c>
      <c r="E28" s="112">
        <v>0</v>
      </c>
      <c r="F28" s="127" t="s">
        <v>97</v>
      </c>
      <c r="G28" s="112">
        <v>368528</v>
      </c>
      <c r="H28" s="112">
        <v>0</v>
      </c>
      <c r="I28" s="112">
        <v>0</v>
      </c>
      <c r="J28" s="113" t="s">
        <v>97</v>
      </c>
    </row>
    <row r="29" spans="1:10" ht="15">
      <c r="A29" s="210"/>
      <c r="B29" s="114" t="s">
        <v>96</v>
      </c>
      <c r="C29" s="115">
        <v>48875</v>
      </c>
      <c r="D29" s="116">
        <v>0</v>
      </c>
      <c r="E29" s="116">
        <v>0</v>
      </c>
      <c r="F29" s="117" t="s">
        <v>97</v>
      </c>
      <c r="G29" s="118">
        <v>203622</v>
      </c>
      <c r="H29" s="118">
        <v>0</v>
      </c>
      <c r="I29" s="118">
        <v>0</v>
      </c>
      <c r="J29" s="119" t="s">
        <v>97</v>
      </c>
    </row>
    <row r="30" spans="1:10" ht="15">
      <c r="A30" s="210"/>
      <c r="B30" s="114" t="s">
        <v>99</v>
      </c>
      <c r="C30" s="115">
        <v>26434</v>
      </c>
      <c r="D30" s="116">
        <v>0</v>
      </c>
      <c r="E30" s="116">
        <v>12630</v>
      </c>
      <c r="F30" s="117" t="s">
        <v>97</v>
      </c>
      <c r="G30" s="118">
        <v>61483</v>
      </c>
      <c r="H30" s="118">
        <v>0</v>
      </c>
      <c r="I30" s="118">
        <v>31341</v>
      </c>
      <c r="J30" s="119" t="s">
        <v>97</v>
      </c>
    </row>
    <row r="31" spans="1:10" ht="15">
      <c r="A31" s="210"/>
      <c r="B31" s="114" t="s">
        <v>104</v>
      </c>
      <c r="C31" s="115">
        <v>8980</v>
      </c>
      <c r="D31" s="116">
        <v>0</v>
      </c>
      <c r="E31" s="116">
        <v>0</v>
      </c>
      <c r="F31" s="117" t="s">
        <v>97</v>
      </c>
      <c r="G31" s="118">
        <v>34350</v>
      </c>
      <c r="H31" s="118">
        <v>0</v>
      </c>
      <c r="I31" s="118">
        <v>0</v>
      </c>
      <c r="J31" s="119" t="s">
        <v>97</v>
      </c>
    </row>
    <row r="32" spans="1:10" ht="15">
      <c r="A32" s="211"/>
      <c r="B32" s="114" t="s">
        <v>102</v>
      </c>
      <c r="C32" s="115">
        <v>162</v>
      </c>
      <c r="D32" s="116">
        <v>0</v>
      </c>
      <c r="E32" s="116">
        <v>0</v>
      </c>
      <c r="F32" s="117" t="s">
        <v>97</v>
      </c>
      <c r="G32" s="118">
        <v>992</v>
      </c>
      <c r="H32" s="118">
        <v>0</v>
      </c>
      <c r="I32" s="118">
        <v>0</v>
      </c>
      <c r="J32" s="119" t="s">
        <v>97</v>
      </c>
    </row>
    <row r="33" spans="1:10" ht="15">
      <c r="A33" s="120" t="s">
        <v>149</v>
      </c>
      <c r="B33" s="121"/>
      <c r="C33" s="122">
        <v>247891</v>
      </c>
      <c r="D33" s="123">
        <v>0</v>
      </c>
      <c r="E33" s="123">
        <v>12630</v>
      </c>
      <c r="F33" s="124" t="s">
        <v>97</v>
      </c>
      <c r="G33" s="123">
        <v>668975</v>
      </c>
      <c r="H33" s="123">
        <v>0</v>
      </c>
      <c r="I33" s="123">
        <v>31341</v>
      </c>
      <c r="J33" s="125" t="s">
        <v>97</v>
      </c>
    </row>
    <row r="34" spans="1:10" ht="15">
      <c r="A34" s="108" t="s">
        <v>108</v>
      </c>
      <c r="B34" s="108" t="s">
        <v>99</v>
      </c>
      <c r="C34" s="126">
        <v>1800</v>
      </c>
      <c r="D34" s="112">
        <v>0</v>
      </c>
      <c r="E34" s="112">
        <v>0</v>
      </c>
      <c r="F34" s="127" t="s">
        <v>97</v>
      </c>
      <c r="G34" s="112">
        <v>2651</v>
      </c>
      <c r="H34" s="112">
        <v>0</v>
      </c>
      <c r="I34" s="112">
        <v>0</v>
      </c>
      <c r="J34" s="113" t="s">
        <v>97</v>
      </c>
    </row>
    <row r="35" spans="1:10" ht="15">
      <c r="A35" s="120" t="s">
        <v>150</v>
      </c>
      <c r="B35" s="121"/>
      <c r="C35" s="122">
        <v>1800</v>
      </c>
      <c r="D35" s="123">
        <v>0</v>
      </c>
      <c r="E35" s="123">
        <v>0</v>
      </c>
      <c r="F35" s="124" t="s">
        <v>97</v>
      </c>
      <c r="G35" s="123">
        <v>2651</v>
      </c>
      <c r="H35" s="123">
        <v>0</v>
      </c>
      <c r="I35" s="123">
        <v>0</v>
      </c>
      <c r="J35" s="125" t="s">
        <v>97</v>
      </c>
    </row>
    <row r="36" spans="1:10" ht="15">
      <c r="A36" s="209" t="s">
        <v>105</v>
      </c>
      <c r="B36" s="108" t="s">
        <v>95</v>
      </c>
      <c r="C36" s="126">
        <v>478000</v>
      </c>
      <c r="D36" s="112">
        <v>0</v>
      </c>
      <c r="E36" s="112">
        <v>0</v>
      </c>
      <c r="F36" s="127" t="s">
        <v>97</v>
      </c>
      <c r="G36" s="112">
        <v>185500</v>
      </c>
      <c r="H36" s="112">
        <v>0</v>
      </c>
      <c r="I36" s="112">
        <v>0</v>
      </c>
      <c r="J36" s="113" t="s">
        <v>97</v>
      </c>
    </row>
    <row r="37" spans="1:10" ht="15">
      <c r="A37" s="211"/>
      <c r="B37" s="114" t="s">
        <v>156</v>
      </c>
      <c r="C37" s="115">
        <v>5920</v>
      </c>
      <c r="D37" s="116">
        <v>500</v>
      </c>
      <c r="E37" s="116">
        <v>0</v>
      </c>
      <c r="F37" s="117">
        <v>-100</v>
      </c>
      <c r="G37" s="118">
        <v>10064</v>
      </c>
      <c r="H37" s="118">
        <v>993</v>
      </c>
      <c r="I37" s="118">
        <v>0</v>
      </c>
      <c r="J37" s="119">
        <v>-100</v>
      </c>
    </row>
    <row r="38" spans="1:10" ht="15">
      <c r="A38" s="120" t="s">
        <v>151</v>
      </c>
      <c r="B38" s="121"/>
      <c r="C38" s="122">
        <v>483920</v>
      </c>
      <c r="D38" s="123">
        <v>500</v>
      </c>
      <c r="E38" s="123">
        <v>0</v>
      </c>
      <c r="F38" s="124">
        <v>-100</v>
      </c>
      <c r="G38" s="123">
        <v>195564</v>
      </c>
      <c r="H38" s="123">
        <v>993</v>
      </c>
      <c r="I38" s="123">
        <v>0</v>
      </c>
      <c r="J38" s="125">
        <v>-100</v>
      </c>
    </row>
    <row r="39" spans="1:10" ht="15">
      <c r="A39" s="209" t="s">
        <v>106</v>
      </c>
      <c r="B39" s="108" t="s">
        <v>92</v>
      </c>
      <c r="C39" s="126">
        <v>425000</v>
      </c>
      <c r="D39" s="112">
        <v>0</v>
      </c>
      <c r="E39" s="112">
        <v>0</v>
      </c>
      <c r="F39" s="127" t="s">
        <v>97</v>
      </c>
      <c r="G39" s="112">
        <v>390315</v>
      </c>
      <c r="H39" s="112">
        <v>0</v>
      </c>
      <c r="I39" s="112">
        <v>0</v>
      </c>
      <c r="J39" s="113" t="s">
        <v>97</v>
      </c>
    </row>
    <row r="40" spans="1:10" ht="15">
      <c r="A40" s="211"/>
      <c r="B40" s="114" t="s">
        <v>100</v>
      </c>
      <c r="C40" s="115">
        <v>100000</v>
      </c>
      <c r="D40" s="116">
        <v>0</v>
      </c>
      <c r="E40" s="116">
        <v>0</v>
      </c>
      <c r="F40" s="117" t="s">
        <v>97</v>
      </c>
      <c r="G40" s="118">
        <v>108866</v>
      </c>
      <c r="H40" s="118">
        <v>0</v>
      </c>
      <c r="I40" s="118">
        <v>0</v>
      </c>
      <c r="J40" s="119" t="s">
        <v>97</v>
      </c>
    </row>
    <row r="41" spans="1:10" ht="15">
      <c r="A41" s="120" t="s">
        <v>152</v>
      </c>
      <c r="B41" s="121"/>
      <c r="C41" s="122">
        <v>525000</v>
      </c>
      <c r="D41" s="123">
        <v>0</v>
      </c>
      <c r="E41" s="123">
        <v>0</v>
      </c>
      <c r="F41" s="124" t="s">
        <v>97</v>
      </c>
      <c r="G41" s="123">
        <v>499181</v>
      </c>
      <c r="H41" s="123">
        <v>0</v>
      </c>
      <c r="I41" s="123">
        <v>0</v>
      </c>
      <c r="J41" s="125" t="s">
        <v>97</v>
      </c>
    </row>
    <row r="42" spans="1:13" ht="15">
      <c r="A42" s="128" t="s">
        <v>114</v>
      </c>
      <c r="B42" s="129"/>
      <c r="C42" s="130">
        <v>1578325</v>
      </c>
      <c r="D42" s="131">
        <v>11151</v>
      </c>
      <c r="E42" s="131">
        <v>46336</v>
      </c>
      <c r="F42" s="132">
        <v>315.5322392610528</v>
      </c>
      <c r="G42" s="133">
        <v>2381469</v>
      </c>
      <c r="H42" s="133">
        <v>63928</v>
      </c>
      <c r="I42" s="133">
        <v>159273</v>
      </c>
      <c r="J42" s="134">
        <v>149.14434989363033</v>
      </c>
      <c r="M42" s="118"/>
    </row>
    <row r="43" spans="1:10" ht="15">
      <c r="A43" s="200" t="s">
        <v>179</v>
      </c>
      <c r="B43" s="201"/>
      <c r="C43" s="201"/>
      <c r="D43" s="201"/>
      <c r="E43" s="201"/>
      <c r="F43" s="201"/>
      <c r="G43" s="201"/>
      <c r="H43" s="201"/>
      <c r="I43" s="201"/>
      <c r="J43" s="202"/>
    </row>
  </sheetData>
  <sheetProtection/>
  <mergeCells count="12">
    <mergeCell ref="A36:A37"/>
    <mergeCell ref="A39:A40"/>
    <mergeCell ref="A1:J1"/>
    <mergeCell ref="A43:J43"/>
    <mergeCell ref="A2:A3"/>
    <mergeCell ref="B2:B3"/>
    <mergeCell ref="C2:F2"/>
    <mergeCell ref="G2:J2"/>
    <mergeCell ref="A4:A7"/>
    <mergeCell ref="A9:A16"/>
    <mergeCell ref="A18:A24"/>
    <mergeCell ref="A28:A32"/>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13"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L25" sqref="L25"/>
    </sheetView>
  </sheetViews>
  <sheetFormatPr defaultColWidth="11.421875" defaultRowHeight="15"/>
  <cols>
    <col min="1" max="1" width="17.421875" style="0" customWidth="1"/>
    <col min="2" max="2" width="18.421875" style="0" customWidth="1"/>
    <col min="6" max="6" width="11.7109375" style="0" customWidth="1"/>
    <col min="10" max="10" width="11.57421875" style="0" customWidth="1"/>
  </cols>
  <sheetData>
    <row r="1" spans="1:10" ht="15">
      <c r="A1" s="197" t="s">
        <v>136</v>
      </c>
      <c r="B1" s="198"/>
      <c r="C1" s="198"/>
      <c r="D1" s="198"/>
      <c r="E1" s="198"/>
      <c r="F1" s="198"/>
      <c r="G1" s="198"/>
      <c r="H1" s="198"/>
      <c r="I1" s="198"/>
      <c r="J1" s="199"/>
    </row>
    <row r="2" spans="1:10" ht="15">
      <c r="A2" s="212" t="s">
        <v>87</v>
      </c>
      <c r="B2" s="213" t="s">
        <v>88</v>
      </c>
      <c r="C2" s="197" t="s">
        <v>89</v>
      </c>
      <c r="D2" s="198"/>
      <c r="E2" s="198"/>
      <c r="F2" s="199"/>
      <c r="G2" s="197" t="s">
        <v>115</v>
      </c>
      <c r="H2" s="198"/>
      <c r="I2" s="198"/>
      <c r="J2" s="199"/>
    </row>
    <row r="3" spans="1:10" ht="26.25">
      <c r="A3" s="206"/>
      <c r="B3" s="214"/>
      <c r="C3" s="104" t="s">
        <v>170</v>
      </c>
      <c r="D3" s="105" t="s">
        <v>171</v>
      </c>
      <c r="E3" s="105" t="s">
        <v>172</v>
      </c>
      <c r="F3" s="106" t="s">
        <v>84</v>
      </c>
      <c r="G3" s="104" t="s">
        <v>170</v>
      </c>
      <c r="H3" s="105" t="s">
        <v>171</v>
      </c>
      <c r="I3" s="105" t="s">
        <v>172</v>
      </c>
      <c r="J3" s="107" t="s">
        <v>84</v>
      </c>
    </row>
    <row r="4" spans="1:10" ht="15">
      <c r="A4" s="215" t="s">
        <v>109</v>
      </c>
      <c r="B4" s="108" t="s">
        <v>118</v>
      </c>
      <c r="C4" s="109">
        <v>28222273</v>
      </c>
      <c r="D4" s="110">
        <v>903519</v>
      </c>
      <c r="E4" s="110">
        <v>1907250</v>
      </c>
      <c r="F4" s="111">
        <v>111.09129968489873</v>
      </c>
      <c r="G4" s="112">
        <v>23478503</v>
      </c>
      <c r="H4" s="112">
        <v>765024</v>
      </c>
      <c r="I4" s="112">
        <v>1834111</v>
      </c>
      <c r="J4" s="113">
        <v>139.74555046639063</v>
      </c>
    </row>
    <row r="5" spans="1:10" ht="15">
      <c r="A5" s="210"/>
      <c r="B5" s="114" t="s">
        <v>95</v>
      </c>
      <c r="C5" s="115">
        <v>9485334</v>
      </c>
      <c r="D5" s="116">
        <v>869558</v>
      </c>
      <c r="E5" s="116">
        <v>724784</v>
      </c>
      <c r="F5" s="117">
        <v>-16.649148187929963</v>
      </c>
      <c r="G5" s="118">
        <v>11783771</v>
      </c>
      <c r="H5" s="118">
        <v>1043466</v>
      </c>
      <c r="I5" s="118">
        <v>980449</v>
      </c>
      <c r="J5" s="119">
        <v>-6.039200127268163</v>
      </c>
    </row>
    <row r="6" spans="1:10" ht="15">
      <c r="A6" s="210"/>
      <c r="B6" s="114" t="s">
        <v>178</v>
      </c>
      <c r="C6" s="115">
        <v>10972598</v>
      </c>
      <c r="D6" s="116">
        <v>472658</v>
      </c>
      <c r="E6" s="116">
        <v>1180461</v>
      </c>
      <c r="F6" s="117">
        <v>149.74950175391086</v>
      </c>
      <c r="G6" s="118">
        <v>9686696</v>
      </c>
      <c r="H6" s="118">
        <v>417183</v>
      </c>
      <c r="I6" s="118">
        <v>1296185</v>
      </c>
      <c r="J6" s="119">
        <v>210.69938132666</v>
      </c>
    </row>
    <row r="7" spans="1:10" ht="15">
      <c r="A7" s="210"/>
      <c r="B7" s="114" t="s">
        <v>117</v>
      </c>
      <c r="C7" s="115">
        <v>3200208</v>
      </c>
      <c r="D7" s="116">
        <v>96240</v>
      </c>
      <c r="E7" s="116">
        <v>288120</v>
      </c>
      <c r="F7" s="117">
        <v>199.37655860349128</v>
      </c>
      <c r="G7" s="118">
        <v>2529311</v>
      </c>
      <c r="H7" s="118">
        <v>72789</v>
      </c>
      <c r="I7" s="118">
        <v>292733</v>
      </c>
      <c r="J7" s="119">
        <v>302.16653615244064</v>
      </c>
    </row>
    <row r="8" spans="1:10" ht="15">
      <c r="A8" s="210"/>
      <c r="B8" s="114" t="s">
        <v>122</v>
      </c>
      <c r="C8" s="115">
        <v>2227842</v>
      </c>
      <c r="D8" s="116">
        <v>133875</v>
      </c>
      <c r="E8" s="116">
        <v>0</v>
      </c>
      <c r="F8" s="117">
        <v>-100</v>
      </c>
      <c r="G8" s="118">
        <v>1883459</v>
      </c>
      <c r="H8" s="118">
        <v>106045</v>
      </c>
      <c r="I8" s="118">
        <v>0</v>
      </c>
      <c r="J8" s="119">
        <v>-100</v>
      </c>
    </row>
    <row r="9" spans="1:10" ht="15">
      <c r="A9" s="210"/>
      <c r="B9" s="114" t="s">
        <v>116</v>
      </c>
      <c r="C9" s="115">
        <v>34763</v>
      </c>
      <c r="D9" s="116">
        <v>0</v>
      </c>
      <c r="E9" s="116">
        <v>25637</v>
      </c>
      <c r="F9" s="117" t="s">
        <v>97</v>
      </c>
      <c r="G9" s="118">
        <v>93711</v>
      </c>
      <c r="H9" s="118">
        <v>0</v>
      </c>
      <c r="I9" s="118">
        <v>40617</v>
      </c>
      <c r="J9" s="119" t="s">
        <v>97</v>
      </c>
    </row>
    <row r="10" spans="1:10" ht="15">
      <c r="A10" s="210"/>
      <c r="B10" s="114" t="s">
        <v>93</v>
      </c>
      <c r="C10" s="115">
        <v>21854</v>
      </c>
      <c r="D10" s="116">
        <v>0</v>
      </c>
      <c r="E10" s="116">
        <v>0</v>
      </c>
      <c r="F10" s="117" t="s">
        <v>97</v>
      </c>
      <c r="G10" s="118">
        <v>40043</v>
      </c>
      <c r="H10" s="118">
        <v>0</v>
      </c>
      <c r="I10" s="118">
        <v>0</v>
      </c>
      <c r="J10" s="119" t="s">
        <v>97</v>
      </c>
    </row>
    <row r="11" spans="1:10" ht="15">
      <c r="A11" s="210"/>
      <c r="B11" s="114" t="s">
        <v>153</v>
      </c>
      <c r="C11" s="115">
        <v>425</v>
      </c>
      <c r="D11" s="116">
        <v>0</v>
      </c>
      <c r="E11" s="116">
        <v>0</v>
      </c>
      <c r="F11" s="117" t="s">
        <v>97</v>
      </c>
      <c r="G11" s="118">
        <v>2323</v>
      </c>
      <c r="H11" s="118">
        <v>0</v>
      </c>
      <c r="I11" s="118">
        <v>0</v>
      </c>
      <c r="J11" s="119" t="s">
        <v>97</v>
      </c>
    </row>
    <row r="12" spans="1:10" ht="15">
      <c r="A12" s="211"/>
      <c r="B12" s="114" t="s">
        <v>120</v>
      </c>
      <c r="C12" s="115">
        <v>1256</v>
      </c>
      <c r="D12" s="116">
        <v>0</v>
      </c>
      <c r="E12" s="116">
        <v>0</v>
      </c>
      <c r="F12" s="117" t="s">
        <v>97</v>
      </c>
      <c r="G12" s="118">
        <v>1024</v>
      </c>
      <c r="H12" s="118">
        <v>0</v>
      </c>
      <c r="I12" s="118">
        <v>0</v>
      </c>
      <c r="J12" s="119" t="s">
        <v>97</v>
      </c>
    </row>
    <row r="13" spans="1:10" ht="15">
      <c r="A13" s="120" t="s">
        <v>145</v>
      </c>
      <c r="B13" s="121"/>
      <c r="C13" s="122">
        <v>54166553</v>
      </c>
      <c r="D13" s="123">
        <v>2475850</v>
      </c>
      <c r="E13" s="123">
        <v>4126252</v>
      </c>
      <c r="F13" s="124">
        <v>66.66001575216592</v>
      </c>
      <c r="G13" s="123">
        <v>49498841</v>
      </c>
      <c r="H13" s="123">
        <v>2404507</v>
      </c>
      <c r="I13" s="123">
        <v>4444095</v>
      </c>
      <c r="J13" s="125">
        <v>84.82354179047931</v>
      </c>
    </row>
    <row r="14" spans="1:10" ht="15">
      <c r="A14" s="209" t="s">
        <v>112</v>
      </c>
      <c r="B14" s="108" t="s">
        <v>119</v>
      </c>
      <c r="C14" s="126">
        <v>1644046</v>
      </c>
      <c r="D14" s="112">
        <v>231098</v>
      </c>
      <c r="E14" s="112">
        <v>155563</v>
      </c>
      <c r="F14" s="127">
        <v>-32.68526772191884</v>
      </c>
      <c r="G14" s="112">
        <v>7745814</v>
      </c>
      <c r="H14" s="112">
        <v>1071890</v>
      </c>
      <c r="I14" s="112">
        <v>733528</v>
      </c>
      <c r="J14" s="113">
        <v>-31.56685853958895</v>
      </c>
    </row>
    <row r="15" spans="1:10" ht="15">
      <c r="A15" s="210"/>
      <c r="B15" s="114" t="s">
        <v>116</v>
      </c>
      <c r="C15" s="115">
        <v>474334</v>
      </c>
      <c r="D15" s="116">
        <v>16298</v>
      </c>
      <c r="E15" s="116">
        <v>38411</v>
      </c>
      <c r="F15" s="117">
        <v>135.67922444471714</v>
      </c>
      <c r="G15" s="118">
        <v>3351719</v>
      </c>
      <c r="H15" s="118">
        <v>122593</v>
      </c>
      <c r="I15" s="118">
        <v>288837</v>
      </c>
      <c r="J15" s="119">
        <v>135.60643756168784</v>
      </c>
    </row>
    <row r="16" spans="1:10" ht="15">
      <c r="A16" s="210"/>
      <c r="B16" s="114" t="s">
        <v>102</v>
      </c>
      <c r="C16" s="115">
        <v>213531</v>
      </c>
      <c r="D16" s="116">
        <v>15912</v>
      </c>
      <c r="E16" s="116">
        <v>10024</v>
      </c>
      <c r="F16" s="117">
        <v>-37.00351935646054</v>
      </c>
      <c r="G16" s="118">
        <v>1242577</v>
      </c>
      <c r="H16" s="118">
        <v>93586</v>
      </c>
      <c r="I16" s="118">
        <v>46966</v>
      </c>
      <c r="J16" s="119">
        <v>-49.81514329066313</v>
      </c>
    </row>
    <row r="17" spans="1:10" ht="15">
      <c r="A17" s="210"/>
      <c r="B17" s="114" t="s">
        <v>178</v>
      </c>
      <c r="C17" s="115">
        <v>313224</v>
      </c>
      <c r="D17" s="116">
        <v>0</v>
      </c>
      <c r="E17" s="116">
        <v>0</v>
      </c>
      <c r="F17" s="117" t="s">
        <v>97</v>
      </c>
      <c r="G17" s="118">
        <v>338011</v>
      </c>
      <c r="H17" s="118">
        <v>0</v>
      </c>
      <c r="I17" s="118">
        <v>0</v>
      </c>
      <c r="J17" s="119" t="s">
        <v>97</v>
      </c>
    </row>
    <row r="18" spans="1:10" ht="15">
      <c r="A18" s="210"/>
      <c r="B18" s="114" t="s">
        <v>93</v>
      </c>
      <c r="C18" s="115">
        <v>43545</v>
      </c>
      <c r="D18" s="116">
        <v>0</v>
      </c>
      <c r="E18" s="116">
        <v>7544</v>
      </c>
      <c r="F18" s="117" t="s">
        <v>97</v>
      </c>
      <c r="G18" s="118">
        <v>288209</v>
      </c>
      <c r="H18" s="118">
        <v>0</v>
      </c>
      <c r="I18" s="118">
        <v>45933</v>
      </c>
      <c r="J18" s="119" t="s">
        <v>97</v>
      </c>
    </row>
    <row r="19" spans="1:10" ht="15">
      <c r="A19" s="210"/>
      <c r="B19" s="114" t="s">
        <v>117</v>
      </c>
      <c r="C19" s="115">
        <v>21266</v>
      </c>
      <c r="D19" s="116">
        <v>0</v>
      </c>
      <c r="E19" s="116">
        <v>120</v>
      </c>
      <c r="F19" s="117" t="s">
        <v>97</v>
      </c>
      <c r="G19" s="118">
        <v>31892</v>
      </c>
      <c r="H19" s="118">
        <v>0</v>
      </c>
      <c r="I19" s="118">
        <v>1364</v>
      </c>
      <c r="J19" s="119" t="s">
        <v>97</v>
      </c>
    </row>
    <row r="20" spans="1:10" ht="15">
      <c r="A20" s="210"/>
      <c r="B20" s="114" t="s">
        <v>127</v>
      </c>
      <c r="C20" s="115">
        <v>717</v>
      </c>
      <c r="D20" s="116">
        <v>0</v>
      </c>
      <c r="E20" s="116">
        <v>0</v>
      </c>
      <c r="F20" s="117" t="s">
        <v>97</v>
      </c>
      <c r="G20" s="118">
        <v>16149</v>
      </c>
      <c r="H20" s="118">
        <v>0</v>
      </c>
      <c r="I20" s="118">
        <v>0</v>
      </c>
      <c r="J20" s="119" t="s">
        <v>97</v>
      </c>
    </row>
    <row r="21" spans="1:10" ht="15">
      <c r="A21" s="210"/>
      <c r="B21" s="114" t="s">
        <v>125</v>
      </c>
      <c r="C21" s="115">
        <v>4380</v>
      </c>
      <c r="D21" s="116">
        <v>0</v>
      </c>
      <c r="E21" s="116">
        <v>0</v>
      </c>
      <c r="F21" s="117" t="s">
        <v>97</v>
      </c>
      <c r="G21" s="118">
        <v>9243</v>
      </c>
      <c r="H21" s="118">
        <v>0</v>
      </c>
      <c r="I21" s="118">
        <v>0</v>
      </c>
      <c r="J21" s="119" t="s">
        <v>97</v>
      </c>
    </row>
    <row r="22" spans="1:10" ht="15">
      <c r="A22" s="210"/>
      <c r="B22" s="114" t="s">
        <v>120</v>
      </c>
      <c r="C22" s="115">
        <v>1130</v>
      </c>
      <c r="D22" s="116">
        <v>150</v>
      </c>
      <c r="E22" s="116">
        <v>0</v>
      </c>
      <c r="F22" s="117">
        <v>-100</v>
      </c>
      <c r="G22" s="118">
        <v>6382</v>
      </c>
      <c r="H22" s="118">
        <v>3231</v>
      </c>
      <c r="I22" s="118">
        <v>0</v>
      </c>
      <c r="J22" s="119">
        <v>-100</v>
      </c>
    </row>
    <row r="23" spans="1:10" ht="15">
      <c r="A23" s="210"/>
      <c r="B23" s="114" t="s">
        <v>158</v>
      </c>
      <c r="C23" s="115">
        <v>10</v>
      </c>
      <c r="D23" s="116">
        <v>0</v>
      </c>
      <c r="E23" s="116">
        <v>0</v>
      </c>
      <c r="F23" s="117" t="s">
        <v>97</v>
      </c>
      <c r="G23" s="118">
        <v>193</v>
      </c>
      <c r="H23" s="118">
        <v>0</v>
      </c>
      <c r="I23" s="118">
        <v>0</v>
      </c>
      <c r="J23" s="119" t="s">
        <v>97</v>
      </c>
    </row>
    <row r="24" spans="1:10" ht="15">
      <c r="A24" s="210"/>
      <c r="B24" s="114" t="s">
        <v>165</v>
      </c>
      <c r="C24" s="115">
        <v>10</v>
      </c>
      <c r="D24" s="116">
        <v>0</v>
      </c>
      <c r="E24" s="116">
        <v>0</v>
      </c>
      <c r="F24" s="117" t="s">
        <v>97</v>
      </c>
      <c r="G24" s="118">
        <v>122</v>
      </c>
      <c r="H24" s="118">
        <v>0</v>
      </c>
      <c r="I24" s="118">
        <v>0</v>
      </c>
      <c r="J24" s="119" t="s">
        <v>97</v>
      </c>
    </row>
    <row r="25" spans="1:10" ht="15">
      <c r="A25" s="210"/>
      <c r="B25" s="114" t="s">
        <v>126</v>
      </c>
      <c r="C25" s="115">
        <v>2</v>
      </c>
      <c r="D25" s="116">
        <v>0</v>
      </c>
      <c r="E25" s="116">
        <v>0</v>
      </c>
      <c r="F25" s="117" t="s">
        <v>97</v>
      </c>
      <c r="G25" s="118">
        <v>45</v>
      </c>
      <c r="H25" s="118">
        <v>0</v>
      </c>
      <c r="I25" s="118">
        <v>0</v>
      </c>
      <c r="J25" s="119" t="s">
        <v>97</v>
      </c>
    </row>
    <row r="26" spans="1:10" ht="15">
      <c r="A26" s="211"/>
      <c r="B26" s="114" t="s">
        <v>124</v>
      </c>
      <c r="C26" s="115">
        <v>12</v>
      </c>
      <c r="D26" s="116">
        <v>0</v>
      </c>
      <c r="E26" s="116">
        <v>0</v>
      </c>
      <c r="F26" s="117" t="s">
        <v>97</v>
      </c>
      <c r="G26" s="118">
        <v>26</v>
      </c>
      <c r="H26" s="118">
        <v>0</v>
      </c>
      <c r="I26" s="118">
        <v>0</v>
      </c>
      <c r="J26" s="119" t="s">
        <v>97</v>
      </c>
    </row>
    <row r="27" spans="1:10" ht="15">
      <c r="A27" s="120" t="s">
        <v>146</v>
      </c>
      <c r="B27" s="161"/>
      <c r="C27" s="122">
        <v>2716207</v>
      </c>
      <c r="D27" s="123">
        <v>263458</v>
      </c>
      <c r="E27" s="123">
        <v>211662</v>
      </c>
      <c r="F27" s="124">
        <v>-19.660059667954666</v>
      </c>
      <c r="G27" s="123">
        <v>13030382</v>
      </c>
      <c r="H27" s="123">
        <v>1291300</v>
      </c>
      <c r="I27" s="123">
        <v>1116628</v>
      </c>
      <c r="J27" s="125">
        <v>-13.52683342368156</v>
      </c>
    </row>
    <row r="28" spans="1:10" ht="15">
      <c r="A28" s="209" t="s">
        <v>91</v>
      </c>
      <c r="B28" s="114" t="s">
        <v>178</v>
      </c>
      <c r="C28" s="126">
        <v>2092952</v>
      </c>
      <c r="D28" s="112">
        <v>0</v>
      </c>
      <c r="E28" s="112">
        <v>108000</v>
      </c>
      <c r="F28" s="127" t="s">
        <v>97</v>
      </c>
      <c r="G28" s="112">
        <v>3127714</v>
      </c>
      <c r="H28" s="112">
        <v>63</v>
      </c>
      <c r="I28" s="112">
        <v>180900</v>
      </c>
      <c r="J28" s="113">
        <v>287042.85714285716</v>
      </c>
    </row>
    <row r="29" spans="1:10" ht="15">
      <c r="A29" s="210"/>
      <c r="B29" s="114" t="s">
        <v>116</v>
      </c>
      <c r="C29" s="115">
        <v>1228816</v>
      </c>
      <c r="D29" s="116">
        <v>80301</v>
      </c>
      <c r="E29" s="116">
        <v>355585</v>
      </c>
      <c r="F29" s="117">
        <v>342.81515796814483</v>
      </c>
      <c r="G29" s="118">
        <v>2269325</v>
      </c>
      <c r="H29" s="118">
        <v>143031</v>
      </c>
      <c r="I29" s="118">
        <v>666026</v>
      </c>
      <c r="J29" s="119">
        <v>365.65150212191764</v>
      </c>
    </row>
    <row r="30" spans="1:10" ht="15">
      <c r="A30" s="210"/>
      <c r="B30" s="114" t="s">
        <v>117</v>
      </c>
      <c r="C30" s="115">
        <v>1408602</v>
      </c>
      <c r="D30" s="116">
        <v>52650</v>
      </c>
      <c r="E30" s="116">
        <v>75420</v>
      </c>
      <c r="F30" s="117">
        <v>43.24786324786325</v>
      </c>
      <c r="G30" s="118">
        <v>2244454</v>
      </c>
      <c r="H30" s="118">
        <v>82248</v>
      </c>
      <c r="I30" s="118">
        <v>98385</v>
      </c>
      <c r="J30" s="119">
        <v>19.61992996790196</v>
      </c>
    </row>
    <row r="31" spans="1:10" ht="15">
      <c r="A31" s="210"/>
      <c r="B31" s="114" t="s">
        <v>118</v>
      </c>
      <c r="C31" s="115">
        <v>718596</v>
      </c>
      <c r="D31" s="116">
        <v>0</v>
      </c>
      <c r="E31" s="116">
        <v>0</v>
      </c>
      <c r="F31" s="117" t="s">
        <v>97</v>
      </c>
      <c r="G31" s="118">
        <v>1200017</v>
      </c>
      <c r="H31" s="118">
        <v>0</v>
      </c>
      <c r="I31" s="118">
        <v>0</v>
      </c>
      <c r="J31" s="119" t="s">
        <v>97</v>
      </c>
    </row>
    <row r="32" spans="1:10" ht="15">
      <c r="A32" s="210"/>
      <c r="B32" s="114" t="s">
        <v>121</v>
      </c>
      <c r="C32" s="115">
        <v>481021</v>
      </c>
      <c r="D32" s="116">
        <v>1</v>
      </c>
      <c r="E32" s="116">
        <v>33500</v>
      </c>
      <c r="F32" s="117">
        <v>3349900</v>
      </c>
      <c r="G32" s="118">
        <v>678687</v>
      </c>
      <c r="H32" s="118">
        <v>13</v>
      </c>
      <c r="I32" s="118">
        <v>33995</v>
      </c>
      <c r="J32" s="119">
        <v>261400</v>
      </c>
    </row>
    <row r="33" spans="1:10" ht="15">
      <c r="A33" s="210"/>
      <c r="B33" s="114" t="s">
        <v>95</v>
      </c>
      <c r="C33" s="115">
        <v>128360</v>
      </c>
      <c r="D33" s="116">
        <v>0</v>
      </c>
      <c r="E33" s="116">
        <v>2</v>
      </c>
      <c r="F33" s="117" t="s">
        <v>97</v>
      </c>
      <c r="G33" s="118">
        <v>271961</v>
      </c>
      <c r="H33" s="118">
        <v>0</v>
      </c>
      <c r="I33" s="118">
        <v>61</v>
      </c>
      <c r="J33" s="119" t="s">
        <v>97</v>
      </c>
    </row>
    <row r="34" spans="1:10" ht="15">
      <c r="A34" s="210"/>
      <c r="B34" s="114" t="s">
        <v>164</v>
      </c>
      <c r="C34" s="115">
        <v>18768</v>
      </c>
      <c r="D34" s="116">
        <v>0</v>
      </c>
      <c r="E34" s="116">
        <v>0</v>
      </c>
      <c r="F34" s="117" t="s">
        <v>97</v>
      </c>
      <c r="G34" s="118">
        <v>81303</v>
      </c>
      <c r="H34" s="118">
        <v>0</v>
      </c>
      <c r="I34" s="118">
        <v>0</v>
      </c>
      <c r="J34" s="119" t="s">
        <v>97</v>
      </c>
    </row>
    <row r="35" spans="1:10" ht="15">
      <c r="A35" s="210"/>
      <c r="B35" s="114" t="s">
        <v>120</v>
      </c>
      <c r="C35" s="115">
        <v>20000</v>
      </c>
      <c r="D35" s="116">
        <v>0</v>
      </c>
      <c r="E35" s="116">
        <v>0</v>
      </c>
      <c r="F35" s="117" t="s">
        <v>97</v>
      </c>
      <c r="G35" s="118">
        <v>46922</v>
      </c>
      <c r="H35" s="118">
        <v>0</v>
      </c>
      <c r="I35" s="118">
        <v>0</v>
      </c>
      <c r="J35" s="119" t="s">
        <v>97</v>
      </c>
    </row>
    <row r="36" spans="1:10" ht="15">
      <c r="A36" s="211"/>
      <c r="B36" s="114" t="s">
        <v>123</v>
      </c>
      <c r="C36" s="115">
        <v>10302</v>
      </c>
      <c r="D36" s="116">
        <v>0</v>
      </c>
      <c r="E36" s="116">
        <v>0</v>
      </c>
      <c r="F36" s="117" t="s">
        <v>97</v>
      </c>
      <c r="G36" s="118">
        <v>14262</v>
      </c>
      <c r="H36" s="118">
        <v>0</v>
      </c>
      <c r="I36" s="118">
        <v>0</v>
      </c>
      <c r="J36" s="119" t="s">
        <v>97</v>
      </c>
    </row>
    <row r="37" spans="1:10" ht="15">
      <c r="A37" s="120" t="s">
        <v>147</v>
      </c>
      <c r="B37" s="121"/>
      <c r="C37" s="122">
        <v>6107417</v>
      </c>
      <c r="D37" s="123">
        <v>132952</v>
      </c>
      <c r="E37" s="123">
        <v>572507</v>
      </c>
      <c r="F37" s="124">
        <v>330.61179974727725</v>
      </c>
      <c r="G37" s="123">
        <v>9934645</v>
      </c>
      <c r="H37" s="123">
        <v>225355</v>
      </c>
      <c r="I37" s="123">
        <v>979367</v>
      </c>
      <c r="J37" s="125">
        <v>334.5885380843558</v>
      </c>
    </row>
    <row r="38" spans="1:10" ht="15">
      <c r="A38" s="209" t="s">
        <v>101</v>
      </c>
      <c r="B38" s="108" t="s">
        <v>117</v>
      </c>
      <c r="C38" s="126">
        <v>498980</v>
      </c>
      <c r="D38" s="112">
        <v>21004</v>
      </c>
      <c r="E38" s="112">
        <v>21000</v>
      </c>
      <c r="F38" s="127">
        <v>-0.019043991620648626</v>
      </c>
      <c r="G38" s="112">
        <v>360451</v>
      </c>
      <c r="H38" s="112">
        <v>21944</v>
      </c>
      <c r="I38" s="112">
        <v>15519</v>
      </c>
      <c r="J38" s="113">
        <v>-29.279074006562155</v>
      </c>
    </row>
    <row r="39" spans="1:10" ht="15">
      <c r="A39" s="210"/>
      <c r="B39" s="114" t="s">
        <v>123</v>
      </c>
      <c r="C39" s="115">
        <v>330000</v>
      </c>
      <c r="D39" s="116">
        <v>0</v>
      </c>
      <c r="E39" s="116">
        <v>0</v>
      </c>
      <c r="F39" s="117" t="s">
        <v>97</v>
      </c>
      <c r="G39" s="118">
        <v>302267</v>
      </c>
      <c r="H39" s="118">
        <v>0</v>
      </c>
      <c r="I39" s="118">
        <v>0</v>
      </c>
      <c r="J39" s="119" t="s">
        <v>97</v>
      </c>
    </row>
    <row r="40" spans="1:10" ht="15">
      <c r="A40" s="210"/>
      <c r="B40" s="114" t="s">
        <v>121</v>
      </c>
      <c r="C40" s="115">
        <v>147000</v>
      </c>
      <c r="D40" s="116">
        <v>0</v>
      </c>
      <c r="E40" s="116">
        <v>63000</v>
      </c>
      <c r="F40" s="117" t="s">
        <v>97</v>
      </c>
      <c r="G40" s="118">
        <v>117134</v>
      </c>
      <c r="H40" s="118">
        <v>0</v>
      </c>
      <c r="I40" s="118">
        <v>48048</v>
      </c>
      <c r="J40" s="119" t="s">
        <v>97</v>
      </c>
    </row>
    <row r="41" spans="1:10" ht="15">
      <c r="A41" s="210"/>
      <c r="B41" s="114" t="s">
        <v>178</v>
      </c>
      <c r="C41" s="115">
        <v>122525</v>
      </c>
      <c r="D41" s="116">
        <v>20025</v>
      </c>
      <c r="E41" s="116">
        <v>35000</v>
      </c>
      <c r="F41" s="117">
        <v>74.78152309612985</v>
      </c>
      <c r="G41" s="118">
        <v>110449</v>
      </c>
      <c r="H41" s="118">
        <v>21849</v>
      </c>
      <c r="I41" s="118">
        <v>31500</v>
      </c>
      <c r="J41" s="119">
        <v>44.17135795688589</v>
      </c>
    </row>
    <row r="42" spans="1:10" ht="15">
      <c r="A42" s="210"/>
      <c r="B42" s="114" t="s">
        <v>122</v>
      </c>
      <c r="C42" s="115">
        <v>59500</v>
      </c>
      <c r="D42" s="116">
        <v>38500</v>
      </c>
      <c r="E42" s="116">
        <v>0</v>
      </c>
      <c r="F42" s="117">
        <v>-100</v>
      </c>
      <c r="G42" s="118">
        <v>85540</v>
      </c>
      <c r="H42" s="118">
        <v>66220</v>
      </c>
      <c r="I42" s="118">
        <v>0</v>
      </c>
      <c r="J42" s="119">
        <v>-100</v>
      </c>
    </row>
    <row r="43" spans="1:10" ht="15">
      <c r="A43" s="210"/>
      <c r="B43" s="114" t="s">
        <v>141</v>
      </c>
      <c r="C43" s="115">
        <v>59750</v>
      </c>
      <c r="D43" s="116">
        <v>17500</v>
      </c>
      <c r="E43" s="116">
        <v>0</v>
      </c>
      <c r="F43" s="117">
        <v>-100</v>
      </c>
      <c r="G43" s="118">
        <v>63139</v>
      </c>
      <c r="H43" s="118">
        <v>16328</v>
      </c>
      <c r="I43" s="118">
        <v>0</v>
      </c>
      <c r="J43" s="119">
        <v>-100</v>
      </c>
    </row>
    <row r="44" spans="1:10" ht="15">
      <c r="A44" s="210"/>
      <c r="B44" s="114" t="s">
        <v>116</v>
      </c>
      <c r="C44" s="115">
        <v>1134</v>
      </c>
      <c r="D44" s="116">
        <v>0</v>
      </c>
      <c r="E44" s="116">
        <v>0</v>
      </c>
      <c r="F44" s="117" t="s">
        <v>97</v>
      </c>
      <c r="G44" s="118">
        <v>3516</v>
      </c>
      <c r="H44" s="118">
        <v>19</v>
      </c>
      <c r="I44" s="118">
        <v>0</v>
      </c>
      <c r="J44" s="119">
        <v>-100</v>
      </c>
    </row>
    <row r="45" spans="1:10" ht="15">
      <c r="A45" s="211"/>
      <c r="B45" s="114" t="s">
        <v>173</v>
      </c>
      <c r="C45" s="115">
        <v>0</v>
      </c>
      <c r="D45" s="116">
        <v>0</v>
      </c>
      <c r="E45" s="116">
        <v>0</v>
      </c>
      <c r="F45" s="117" t="s">
        <v>97</v>
      </c>
      <c r="G45" s="118">
        <v>68</v>
      </c>
      <c r="H45" s="118">
        <v>0</v>
      </c>
      <c r="I45" s="118">
        <v>0</v>
      </c>
      <c r="J45" s="119" t="s">
        <v>97</v>
      </c>
    </row>
    <row r="46" spans="1:10" ht="15">
      <c r="A46" s="120" t="s">
        <v>148</v>
      </c>
      <c r="B46" s="121"/>
      <c r="C46" s="122">
        <v>1218889</v>
      </c>
      <c r="D46" s="123">
        <v>97029</v>
      </c>
      <c r="E46" s="123">
        <v>119000</v>
      </c>
      <c r="F46" s="124">
        <v>22.64374568427996</v>
      </c>
      <c r="G46" s="123">
        <v>1042564</v>
      </c>
      <c r="H46" s="123">
        <v>126360</v>
      </c>
      <c r="I46" s="123">
        <v>95067</v>
      </c>
      <c r="J46" s="125">
        <v>-24.764957264957268</v>
      </c>
    </row>
    <row r="47" spans="1:10" ht="15">
      <c r="A47" s="209" t="s">
        <v>103</v>
      </c>
      <c r="B47" s="108" t="s">
        <v>118</v>
      </c>
      <c r="C47" s="126">
        <v>64800</v>
      </c>
      <c r="D47" s="112">
        <v>0</v>
      </c>
      <c r="E47" s="112">
        <v>0</v>
      </c>
      <c r="F47" s="127" t="s">
        <v>97</v>
      </c>
      <c r="G47" s="112">
        <v>103356</v>
      </c>
      <c r="H47" s="112">
        <v>0</v>
      </c>
      <c r="I47" s="112">
        <v>0</v>
      </c>
      <c r="J47" s="113" t="s">
        <v>97</v>
      </c>
    </row>
    <row r="48" spans="1:10" ht="15">
      <c r="A48" s="210"/>
      <c r="B48" s="114" t="s">
        <v>116</v>
      </c>
      <c r="C48" s="115">
        <v>13472</v>
      </c>
      <c r="D48" s="116">
        <v>0</v>
      </c>
      <c r="E48" s="116">
        <v>0</v>
      </c>
      <c r="F48" s="117" t="s">
        <v>97</v>
      </c>
      <c r="G48" s="118">
        <v>84780</v>
      </c>
      <c r="H48" s="118">
        <v>0</v>
      </c>
      <c r="I48" s="118">
        <v>0</v>
      </c>
      <c r="J48" s="119" t="s">
        <v>97</v>
      </c>
    </row>
    <row r="49" spans="1:10" ht="15">
      <c r="A49" s="210"/>
      <c r="B49" s="114" t="s">
        <v>121</v>
      </c>
      <c r="C49" s="115">
        <v>21000</v>
      </c>
      <c r="D49" s="116">
        <v>0</v>
      </c>
      <c r="E49" s="116">
        <v>0</v>
      </c>
      <c r="F49" s="117" t="s">
        <v>97</v>
      </c>
      <c r="G49" s="118">
        <v>18959</v>
      </c>
      <c r="H49" s="118">
        <v>0</v>
      </c>
      <c r="I49" s="118">
        <v>0</v>
      </c>
      <c r="J49" s="119" t="s">
        <v>97</v>
      </c>
    </row>
    <row r="50" spans="1:10" ht="15">
      <c r="A50" s="210"/>
      <c r="B50" s="114" t="s">
        <v>92</v>
      </c>
      <c r="C50" s="115">
        <v>900</v>
      </c>
      <c r="D50" s="116">
        <v>0</v>
      </c>
      <c r="E50" s="116">
        <v>0</v>
      </c>
      <c r="F50" s="117" t="s">
        <v>97</v>
      </c>
      <c r="G50" s="118">
        <v>4759</v>
      </c>
      <c r="H50" s="118">
        <v>0</v>
      </c>
      <c r="I50" s="118">
        <v>0</v>
      </c>
      <c r="J50" s="119" t="s">
        <v>97</v>
      </c>
    </row>
    <row r="51" spans="1:10" ht="15">
      <c r="A51" s="210"/>
      <c r="B51" s="114" t="s">
        <v>124</v>
      </c>
      <c r="C51" s="115">
        <v>212</v>
      </c>
      <c r="D51" s="116">
        <v>0</v>
      </c>
      <c r="E51" s="116">
        <v>0</v>
      </c>
      <c r="F51" s="117" t="s">
        <v>97</v>
      </c>
      <c r="G51" s="118">
        <v>402</v>
      </c>
      <c r="H51" s="118">
        <v>0</v>
      </c>
      <c r="I51" s="118">
        <v>0</v>
      </c>
      <c r="J51" s="119" t="s">
        <v>97</v>
      </c>
    </row>
    <row r="52" spans="1:10" ht="15">
      <c r="A52" s="210"/>
      <c r="B52" s="114" t="s">
        <v>178</v>
      </c>
      <c r="C52" s="115">
        <v>2</v>
      </c>
      <c r="D52" s="116">
        <v>0</v>
      </c>
      <c r="E52" s="116">
        <v>0</v>
      </c>
      <c r="F52" s="117" t="s">
        <v>97</v>
      </c>
      <c r="G52" s="118">
        <v>99</v>
      </c>
      <c r="H52" s="118">
        <v>0</v>
      </c>
      <c r="I52" s="118">
        <v>0</v>
      </c>
      <c r="J52" s="119" t="s">
        <v>97</v>
      </c>
    </row>
    <row r="53" spans="1:10" ht="15">
      <c r="A53" s="210"/>
      <c r="B53" s="114" t="s">
        <v>119</v>
      </c>
      <c r="C53" s="115">
        <v>1</v>
      </c>
      <c r="D53" s="116">
        <v>0</v>
      </c>
      <c r="E53" s="116">
        <v>0</v>
      </c>
      <c r="F53" s="117" t="s">
        <v>97</v>
      </c>
      <c r="G53" s="118">
        <v>46</v>
      </c>
      <c r="H53" s="118">
        <v>0</v>
      </c>
      <c r="I53" s="118">
        <v>0</v>
      </c>
      <c r="J53" s="119" t="s">
        <v>97</v>
      </c>
    </row>
    <row r="54" spans="1:10" ht="15">
      <c r="A54" s="211"/>
      <c r="B54" s="114" t="s">
        <v>120</v>
      </c>
      <c r="C54" s="115">
        <v>40</v>
      </c>
      <c r="D54" s="116">
        <v>0</v>
      </c>
      <c r="E54" s="116">
        <v>0</v>
      </c>
      <c r="F54" s="117" t="s">
        <v>97</v>
      </c>
      <c r="G54" s="118">
        <v>40</v>
      </c>
      <c r="H54" s="118">
        <v>0</v>
      </c>
      <c r="I54" s="118">
        <v>0</v>
      </c>
      <c r="J54" s="119" t="s">
        <v>97</v>
      </c>
    </row>
    <row r="55" spans="1:10" ht="15">
      <c r="A55" s="120" t="s">
        <v>149</v>
      </c>
      <c r="B55" s="121"/>
      <c r="C55" s="122">
        <v>100427</v>
      </c>
      <c r="D55" s="123">
        <v>0</v>
      </c>
      <c r="E55" s="123">
        <v>0</v>
      </c>
      <c r="F55" s="124" t="s">
        <v>97</v>
      </c>
      <c r="G55" s="123">
        <v>212441</v>
      </c>
      <c r="H55" s="123">
        <v>0</v>
      </c>
      <c r="I55" s="123">
        <v>0</v>
      </c>
      <c r="J55" s="125" t="s">
        <v>97</v>
      </c>
    </row>
    <row r="56" spans="1:10" ht="15">
      <c r="A56" s="209" t="s">
        <v>108</v>
      </c>
      <c r="B56" s="108" t="s">
        <v>118</v>
      </c>
      <c r="C56" s="126">
        <v>42183</v>
      </c>
      <c r="D56" s="112">
        <v>18983</v>
      </c>
      <c r="E56" s="112">
        <v>25200</v>
      </c>
      <c r="F56" s="127">
        <v>32.750355581309584</v>
      </c>
      <c r="G56" s="112">
        <v>30786</v>
      </c>
      <c r="H56" s="112">
        <v>13754</v>
      </c>
      <c r="I56" s="112">
        <v>18254</v>
      </c>
      <c r="J56" s="113">
        <v>32.71775483495711</v>
      </c>
    </row>
    <row r="57" spans="1:10" ht="15">
      <c r="A57" s="211"/>
      <c r="B57" s="114" t="s">
        <v>93</v>
      </c>
      <c r="C57" s="115">
        <v>75207</v>
      </c>
      <c r="D57" s="116">
        <v>0</v>
      </c>
      <c r="E57" s="116">
        <v>0</v>
      </c>
      <c r="F57" s="117" t="s">
        <v>97</v>
      </c>
      <c r="G57" s="118">
        <v>26880</v>
      </c>
      <c r="H57" s="118">
        <v>0</v>
      </c>
      <c r="I57" s="118">
        <v>0</v>
      </c>
      <c r="J57" s="119" t="s">
        <v>97</v>
      </c>
    </row>
    <row r="58" spans="1:10" ht="15">
      <c r="A58" s="120" t="s">
        <v>150</v>
      </c>
      <c r="B58" s="121"/>
      <c r="C58" s="122">
        <v>117390</v>
      </c>
      <c r="D58" s="123">
        <v>18983</v>
      </c>
      <c r="E58" s="123">
        <v>25200</v>
      </c>
      <c r="F58" s="124">
        <v>32.750355581309584</v>
      </c>
      <c r="G58" s="123">
        <v>57666</v>
      </c>
      <c r="H58" s="123">
        <v>13754</v>
      </c>
      <c r="I58" s="123">
        <v>18254</v>
      </c>
      <c r="J58" s="125">
        <v>32.71775483495711</v>
      </c>
    </row>
    <row r="59" spans="1:10" ht="15">
      <c r="A59" s="209" t="s">
        <v>105</v>
      </c>
      <c r="B59" s="108" t="s">
        <v>95</v>
      </c>
      <c r="C59" s="126">
        <v>998600</v>
      </c>
      <c r="D59" s="112">
        <v>28800</v>
      </c>
      <c r="E59" s="112">
        <v>0</v>
      </c>
      <c r="F59" s="127">
        <v>-100</v>
      </c>
      <c r="G59" s="112">
        <v>163857</v>
      </c>
      <c r="H59" s="112">
        <v>5220</v>
      </c>
      <c r="I59" s="112">
        <v>0</v>
      </c>
      <c r="J59" s="113">
        <v>-100</v>
      </c>
    </row>
    <row r="60" spans="1:10" ht="15">
      <c r="A60" s="210"/>
      <c r="B60" s="114" t="s">
        <v>118</v>
      </c>
      <c r="C60" s="115">
        <v>25040</v>
      </c>
      <c r="D60" s="116">
        <v>0</v>
      </c>
      <c r="E60" s="116">
        <v>0</v>
      </c>
      <c r="F60" s="117" t="s">
        <v>97</v>
      </c>
      <c r="G60" s="118">
        <v>18128</v>
      </c>
      <c r="H60" s="118">
        <v>0</v>
      </c>
      <c r="I60" s="118">
        <v>0</v>
      </c>
      <c r="J60" s="119" t="s">
        <v>97</v>
      </c>
    </row>
    <row r="61" spans="1:10" ht="15">
      <c r="A61" s="211"/>
      <c r="B61" s="114" t="s">
        <v>116</v>
      </c>
      <c r="C61" s="115">
        <v>10</v>
      </c>
      <c r="D61" s="116">
        <v>0</v>
      </c>
      <c r="E61" s="116">
        <v>0</v>
      </c>
      <c r="F61" s="117" t="s">
        <v>97</v>
      </c>
      <c r="G61" s="118">
        <v>20</v>
      </c>
      <c r="H61" s="118">
        <v>0</v>
      </c>
      <c r="I61" s="118">
        <v>0</v>
      </c>
      <c r="J61" s="119" t="s">
        <v>97</v>
      </c>
    </row>
    <row r="62" spans="1:10" ht="15">
      <c r="A62" s="120" t="s">
        <v>151</v>
      </c>
      <c r="B62" s="121"/>
      <c r="C62" s="122">
        <v>1023650</v>
      </c>
      <c r="D62" s="123">
        <v>28800</v>
      </c>
      <c r="E62" s="123">
        <v>0</v>
      </c>
      <c r="F62" s="124">
        <v>-100</v>
      </c>
      <c r="G62" s="123">
        <v>182005</v>
      </c>
      <c r="H62" s="123">
        <v>5220</v>
      </c>
      <c r="I62" s="123">
        <v>0</v>
      </c>
      <c r="J62" s="125">
        <v>-100</v>
      </c>
    </row>
    <row r="63" spans="1:10" ht="15">
      <c r="A63" s="108" t="s">
        <v>106</v>
      </c>
      <c r="B63" s="108" t="s">
        <v>95</v>
      </c>
      <c r="C63" s="126">
        <v>32</v>
      </c>
      <c r="D63" s="112">
        <v>32</v>
      </c>
      <c r="E63" s="112">
        <v>0</v>
      </c>
      <c r="F63" s="127">
        <v>-100</v>
      </c>
      <c r="G63" s="112">
        <v>536</v>
      </c>
      <c r="H63" s="112">
        <v>536</v>
      </c>
      <c r="I63" s="112">
        <v>0</v>
      </c>
      <c r="J63" s="113">
        <v>-100</v>
      </c>
    </row>
    <row r="64" spans="1:10" ht="15">
      <c r="A64" s="120" t="s">
        <v>152</v>
      </c>
      <c r="B64" s="121"/>
      <c r="C64" s="122">
        <v>32</v>
      </c>
      <c r="D64" s="123">
        <v>32</v>
      </c>
      <c r="E64" s="123">
        <v>0</v>
      </c>
      <c r="F64" s="124">
        <v>-100</v>
      </c>
      <c r="G64" s="123">
        <v>536</v>
      </c>
      <c r="H64" s="123">
        <v>536</v>
      </c>
      <c r="I64" s="123">
        <v>0</v>
      </c>
      <c r="J64" s="125">
        <v>-100</v>
      </c>
    </row>
    <row r="65" spans="1:10" ht="15">
      <c r="A65" s="209" t="s">
        <v>142</v>
      </c>
      <c r="B65" s="108" t="s">
        <v>95</v>
      </c>
      <c r="C65" s="126">
        <v>154</v>
      </c>
      <c r="D65" s="112">
        <v>0</v>
      </c>
      <c r="E65" s="112">
        <v>0</v>
      </c>
      <c r="F65" s="127" t="s">
        <v>97</v>
      </c>
      <c r="G65" s="112">
        <v>3897</v>
      </c>
      <c r="H65" s="112">
        <v>0</v>
      </c>
      <c r="I65" s="112">
        <v>0</v>
      </c>
      <c r="J65" s="113" t="s">
        <v>97</v>
      </c>
    </row>
    <row r="66" spans="1:10" ht="15">
      <c r="A66" s="210"/>
      <c r="B66" s="114" t="s">
        <v>178</v>
      </c>
      <c r="C66" s="115">
        <v>76</v>
      </c>
      <c r="D66" s="116">
        <v>75</v>
      </c>
      <c r="E66" s="116">
        <v>0</v>
      </c>
      <c r="F66" s="117">
        <v>-100</v>
      </c>
      <c r="G66" s="118">
        <v>914</v>
      </c>
      <c r="H66" s="118">
        <v>658</v>
      </c>
      <c r="I66" s="118">
        <v>0</v>
      </c>
      <c r="J66" s="119">
        <v>-100</v>
      </c>
    </row>
    <row r="67" spans="1:10" ht="15">
      <c r="A67" s="211"/>
      <c r="B67" s="114" t="s">
        <v>117</v>
      </c>
      <c r="C67" s="115">
        <v>1</v>
      </c>
      <c r="D67" s="116">
        <v>0</v>
      </c>
      <c r="E67" s="116">
        <v>0</v>
      </c>
      <c r="F67" s="117" t="s">
        <v>97</v>
      </c>
      <c r="G67" s="118">
        <v>317</v>
      </c>
      <c r="H67" s="118">
        <v>0</v>
      </c>
      <c r="I67" s="118">
        <v>0</v>
      </c>
      <c r="J67" s="119" t="s">
        <v>97</v>
      </c>
    </row>
    <row r="68" spans="1:10" ht="15">
      <c r="A68" s="120" t="s">
        <v>154</v>
      </c>
      <c r="B68" s="121"/>
      <c r="C68" s="122">
        <v>231</v>
      </c>
      <c r="D68" s="123">
        <v>75</v>
      </c>
      <c r="E68" s="123">
        <v>0</v>
      </c>
      <c r="F68" s="124">
        <v>-100</v>
      </c>
      <c r="G68" s="123">
        <v>5128</v>
      </c>
      <c r="H68" s="123">
        <v>658</v>
      </c>
      <c r="I68" s="123">
        <v>0</v>
      </c>
      <c r="J68" s="125">
        <v>-100</v>
      </c>
    </row>
    <row r="69" spans="1:10" ht="15">
      <c r="A69" s="128" t="s">
        <v>114</v>
      </c>
      <c r="B69" s="129"/>
      <c r="C69" s="130">
        <v>65450796</v>
      </c>
      <c r="D69" s="131">
        <v>3017179</v>
      </c>
      <c r="E69" s="131">
        <v>5054621</v>
      </c>
      <c r="F69" s="132">
        <v>67.5280452369581</v>
      </c>
      <c r="G69" s="133">
        <v>73964208</v>
      </c>
      <c r="H69" s="133">
        <v>4067690</v>
      </c>
      <c r="I69" s="133">
        <v>6653411</v>
      </c>
      <c r="J69" s="134">
        <v>63.56730724317734</v>
      </c>
    </row>
    <row r="70" spans="1:10" ht="15">
      <c r="A70" s="200" t="s">
        <v>179</v>
      </c>
      <c r="B70" s="201"/>
      <c r="C70" s="201"/>
      <c r="D70" s="201"/>
      <c r="E70" s="201"/>
      <c r="F70" s="201"/>
      <c r="G70" s="201"/>
      <c r="H70" s="201"/>
      <c r="I70" s="201"/>
      <c r="J70" s="202"/>
    </row>
    <row r="95" ht="15" customHeight="1"/>
    <row r="106" ht="15" customHeight="1"/>
    <row r="112" ht="15" customHeight="1"/>
  </sheetData>
  <sheetProtection/>
  <mergeCells count="14">
    <mergeCell ref="A47:A54"/>
    <mergeCell ref="A56:A57"/>
    <mergeCell ref="A59:A61"/>
    <mergeCell ref="A65:A67"/>
    <mergeCell ref="A1:J1"/>
    <mergeCell ref="A2:A3"/>
    <mergeCell ref="B2:B3"/>
    <mergeCell ref="C2:F2"/>
    <mergeCell ref="G2:J2"/>
    <mergeCell ref="A70:J70"/>
    <mergeCell ref="A4:A12"/>
    <mergeCell ref="A14:A26"/>
    <mergeCell ref="A28:A36"/>
    <mergeCell ref="A38:A4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10" r:id="rId1"/>
  <headerFooter>
    <oddFooter>&amp;C&amp;"Arial,Normal"&amp;10 15</oddFooter>
  </headerFooter>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42"/>
      <c r="C1" s="142"/>
    </row>
    <row r="5" spans="2:8" ht="15">
      <c r="B5" s="1"/>
      <c r="C5" s="1"/>
      <c r="D5" s="5"/>
      <c r="E5" s="98" t="s">
        <v>143</v>
      </c>
      <c r="F5" s="5"/>
      <c r="G5" s="1"/>
      <c r="H5" s="1"/>
    </row>
    <row r="6" spans="2:8" ht="15">
      <c r="B6" s="1"/>
      <c r="C6" s="1"/>
      <c r="D6" s="165" t="s">
        <v>168</v>
      </c>
      <c r="E6" s="166"/>
      <c r="F6" s="166"/>
      <c r="G6" s="1"/>
      <c r="H6" s="1"/>
    </row>
    <row r="7" spans="2:9" ht="15">
      <c r="B7" s="1"/>
      <c r="C7" s="1"/>
      <c r="D7" s="5"/>
      <c r="E7" s="5"/>
      <c r="F7" s="5"/>
      <c r="G7" s="1"/>
      <c r="H7" s="1"/>
      <c r="I7" s="4"/>
    </row>
    <row r="8" spans="2:8" ht="15">
      <c r="B8" s="1"/>
      <c r="C8" s="1"/>
      <c r="D8" s="5"/>
      <c r="E8" s="5"/>
      <c r="F8" s="5"/>
      <c r="G8" s="1"/>
      <c r="H8" s="1"/>
    </row>
    <row r="9" spans="2:8" ht="15">
      <c r="B9" s="1"/>
      <c r="C9" s="170" t="s">
        <v>71</v>
      </c>
      <c r="D9" s="170"/>
      <c r="E9" s="170"/>
      <c r="F9" s="170"/>
      <c r="G9" s="170"/>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68" t="s">
        <v>155</v>
      </c>
      <c r="D16" s="168"/>
      <c r="E16" s="168"/>
      <c r="F16" s="168"/>
      <c r="G16" s="168"/>
      <c r="H16" s="5"/>
    </row>
    <row r="17" spans="2:8" ht="15">
      <c r="B17" s="1"/>
      <c r="C17" s="168" t="s">
        <v>0</v>
      </c>
      <c r="D17" s="168"/>
      <c r="E17" s="168"/>
      <c r="F17" s="168"/>
      <c r="G17" s="168"/>
      <c r="H17" s="1"/>
    </row>
    <row r="18" spans="2:8" ht="15">
      <c r="B18" s="5"/>
      <c r="C18" s="169" t="s">
        <v>3</v>
      </c>
      <c r="D18" s="169"/>
      <c r="E18" s="169"/>
      <c r="F18" s="169"/>
      <c r="G18" s="169"/>
      <c r="H18" s="5"/>
    </row>
    <row r="19" spans="2:8" ht="15">
      <c r="B19" s="5"/>
      <c r="C19" s="5"/>
      <c r="D19" s="5"/>
      <c r="E19" s="5"/>
      <c r="F19" s="5"/>
      <c r="G19" s="5"/>
      <c r="H19" s="5"/>
    </row>
    <row r="20" spans="2:8" ht="15">
      <c r="B20" s="5"/>
      <c r="C20" s="170" t="s">
        <v>1</v>
      </c>
      <c r="D20" s="170"/>
      <c r="E20" s="170"/>
      <c r="F20" s="170"/>
      <c r="G20" s="170"/>
      <c r="H20" s="5"/>
    </row>
    <row r="21" spans="2:8" ht="15">
      <c r="B21" s="5"/>
      <c r="C21" s="168" t="s">
        <v>2</v>
      </c>
      <c r="D21" s="168"/>
      <c r="E21" s="168"/>
      <c r="F21" s="168"/>
      <c r="G21" s="168"/>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67" t="s">
        <v>137</v>
      </c>
      <c r="D28" s="167"/>
      <c r="E28" s="167"/>
      <c r="F28" s="167"/>
      <c r="G28" s="167"/>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A1" sqref="A1:C1"/>
    </sheetView>
  </sheetViews>
  <sheetFormatPr defaultColWidth="11.421875" defaultRowHeight="15"/>
  <cols>
    <col min="1" max="1" width="10.8515625" style="53" customWidth="1"/>
    <col min="2" max="2" width="82.8515625" style="52" customWidth="1"/>
    <col min="3" max="3" width="6.57421875" style="52" bestFit="1" customWidth="1"/>
    <col min="4" max="6" width="9.421875" style="51" customWidth="1"/>
    <col min="7" max="85" width="11.421875" style="51" customWidth="1"/>
    <col min="86" max="16384" width="11.421875" style="50" customWidth="1"/>
  </cols>
  <sheetData>
    <row r="1" spans="1:85" ht="12.75">
      <c r="A1" s="171" t="s">
        <v>66</v>
      </c>
      <c r="B1" s="171"/>
      <c r="C1" s="171"/>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row>
    <row r="2" spans="1:85" ht="6.75" customHeight="1">
      <c r="A2" s="52"/>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row>
    <row r="3" spans="1:85" ht="12.75">
      <c r="A3" s="87" t="s">
        <v>65</v>
      </c>
      <c r="B3" s="88" t="s">
        <v>62</v>
      </c>
      <c r="C3" s="87" t="s">
        <v>61</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row>
    <row r="4" spans="1:85" ht="8.25" customHeight="1">
      <c r="A4" s="86"/>
      <c r="B4" s="66"/>
      <c r="C4" s="65"/>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row>
    <row r="5" spans="1:85" ht="12.75" customHeight="1">
      <c r="A5" s="55">
        <v>1</v>
      </c>
      <c r="B5" s="89" t="s">
        <v>131</v>
      </c>
      <c r="C5" s="90">
        <v>4</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row>
    <row r="6" spans="1:85" ht="12.75" customHeight="1">
      <c r="A6" s="55">
        <v>2</v>
      </c>
      <c r="B6" s="89" t="s">
        <v>132</v>
      </c>
      <c r="C6" s="99">
        <v>4</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row>
    <row r="7" spans="1:85" ht="12.75" customHeight="1">
      <c r="A7" s="55">
        <v>3</v>
      </c>
      <c r="B7" s="89" t="s">
        <v>159</v>
      </c>
      <c r="C7" s="99">
        <v>4</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row>
    <row r="8" spans="1:85" ht="12.75" customHeight="1">
      <c r="A8" s="55">
        <v>4</v>
      </c>
      <c r="B8" s="89" t="s">
        <v>163</v>
      </c>
      <c r="C8" s="99">
        <v>5</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row>
    <row r="9" spans="1:85" ht="12.75" customHeight="1">
      <c r="A9" s="55">
        <v>5</v>
      </c>
      <c r="B9" s="52" t="s">
        <v>130</v>
      </c>
      <c r="C9" s="99">
        <v>5</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row>
    <row r="10" spans="1:85" ht="9.75" customHeight="1">
      <c r="A10" s="64"/>
      <c r="B10" s="63"/>
      <c r="C10" s="62"/>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row>
    <row r="11" spans="1:85" ht="12.75">
      <c r="A11" s="87" t="s">
        <v>64</v>
      </c>
      <c r="B11" s="88" t="s">
        <v>62</v>
      </c>
      <c r="C11" s="87" t="s">
        <v>61</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row>
    <row r="12" spans="1:85" ht="3.75" customHeight="1">
      <c r="A12" s="57"/>
      <c r="B12" s="59"/>
      <c r="C12" s="61"/>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row>
    <row r="13" spans="1:85" ht="12.75">
      <c r="A13" s="57">
        <v>1</v>
      </c>
      <c r="B13" s="54" t="s">
        <v>140</v>
      </c>
      <c r="C13" s="91">
        <v>6</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row>
    <row r="14" spans="1:85" ht="12.75">
      <c r="A14" s="57">
        <v>2</v>
      </c>
      <c r="B14" s="54" t="s">
        <v>77</v>
      </c>
      <c r="C14" s="92">
        <v>7</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row>
    <row r="15" spans="1:85" ht="12.75">
      <c r="A15" s="57">
        <v>3</v>
      </c>
      <c r="B15" s="54" t="s">
        <v>133</v>
      </c>
      <c r="C15" s="92">
        <v>8</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row>
    <row r="16" spans="1:85" ht="12.75">
      <c r="A16" s="57">
        <v>4</v>
      </c>
      <c r="B16" s="54" t="s">
        <v>86</v>
      </c>
      <c r="C16" s="92">
        <v>9</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row>
    <row r="17" spans="1:85" ht="12.75">
      <c r="A17" s="57">
        <v>5</v>
      </c>
      <c r="B17" s="54" t="s">
        <v>19</v>
      </c>
      <c r="C17" s="92">
        <v>10</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row>
    <row r="18" spans="1:85" ht="12.75">
      <c r="A18" s="57">
        <v>6</v>
      </c>
      <c r="B18" s="54" t="s">
        <v>59</v>
      </c>
      <c r="C18" s="91">
        <v>11</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row>
    <row r="19" spans="1:85" ht="12.75">
      <c r="A19" s="57">
        <v>7</v>
      </c>
      <c r="B19" s="54" t="s">
        <v>58</v>
      </c>
      <c r="C19" s="91">
        <v>12</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row>
    <row r="20" spans="1:85" ht="12.75">
      <c r="A20" s="57">
        <v>8</v>
      </c>
      <c r="B20" s="54" t="s">
        <v>57</v>
      </c>
      <c r="C20" s="91">
        <v>13</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row>
    <row r="21" spans="1:85" ht="12.75">
      <c r="A21" s="57">
        <v>9</v>
      </c>
      <c r="B21" s="54" t="s">
        <v>128</v>
      </c>
      <c r="C21" s="91">
        <v>14</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row>
    <row r="22" spans="1:85" ht="12.75">
      <c r="A22" s="57">
        <v>10</v>
      </c>
      <c r="B22" s="54" t="s">
        <v>129</v>
      </c>
      <c r="C22" s="91">
        <v>15</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row>
    <row r="23" spans="1:85" ht="4.5" customHeight="1">
      <c r="A23" s="57"/>
      <c r="B23" s="59"/>
      <c r="C23" s="58"/>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row>
    <row r="24" spans="1:85" ht="12.75">
      <c r="A24" s="87" t="s">
        <v>63</v>
      </c>
      <c r="B24" s="93" t="s">
        <v>62</v>
      </c>
      <c r="C24" s="94" t="s">
        <v>61</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row>
    <row r="25" spans="1:85" ht="5.25" customHeight="1">
      <c r="A25" s="60"/>
      <c r="B25" s="59"/>
      <c r="C25" s="58"/>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row>
    <row r="26" spans="1:85" ht="12.75">
      <c r="A26" s="57">
        <v>1</v>
      </c>
      <c r="B26" s="95" t="s">
        <v>56</v>
      </c>
      <c r="C26" s="91">
        <v>6</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row>
    <row r="27" spans="1:85" ht="12.75">
      <c r="A27" s="57">
        <v>2</v>
      </c>
      <c r="B27" s="96" t="s">
        <v>138</v>
      </c>
      <c r="C27" s="91">
        <v>7</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row>
    <row r="28" spans="1:85" ht="12.75">
      <c r="A28" s="57">
        <v>3</v>
      </c>
      <c r="B28" s="52" t="s">
        <v>133</v>
      </c>
      <c r="C28" s="92">
        <v>8</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row>
    <row r="29" spans="1:85" ht="12.75">
      <c r="A29" s="57">
        <v>4</v>
      </c>
      <c r="B29" s="54" t="s">
        <v>86</v>
      </c>
      <c r="C29" s="92">
        <v>9</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row>
    <row r="30" spans="1:85" ht="12.75">
      <c r="A30" s="57">
        <v>5</v>
      </c>
      <c r="B30" s="52" t="s">
        <v>60</v>
      </c>
      <c r="C30" s="92">
        <v>10</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row>
    <row r="31" spans="1:85" ht="12.75">
      <c r="A31" s="57">
        <v>6</v>
      </c>
      <c r="B31" s="52" t="s">
        <v>59</v>
      </c>
      <c r="C31" s="91">
        <v>11</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row>
    <row r="32" spans="1:85" ht="12.75">
      <c r="A32" s="57">
        <v>7</v>
      </c>
      <c r="B32" s="52" t="s">
        <v>58</v>
      </c>
      <c r="C32" s="91">
        <v>12</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row>
    <row r="33" spans="1:85" ht="12.75">
      <c r="A33" s="57">
        <v>8</v>
      </c>
      <c r="B33" s="52" t="s">
        <v>57</v>
      </c>
      <c r="C33" s="91">
        <v>13</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row>
    <row r="34" spans="1:85" ht="12.75">
      <c r="A34" s="57"/>
      <c r="B34" s="54"/>
      <c r="C34" s="56"/>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row>
    <row r="35" spans="1:85" ht="12.75">
      <c r="A35" s="57"/>
      <c r="B35" s="54"/>
      <c r="C35" s="56"/>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row>
    <row r="36" spans="1:85" ht="12.75">
      <c r="A36" s="57"/>
      <c r="B36" s="54"/>
      <c r="C36" s="56"/>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row>
    <row r="37" spans="1:85" ht="12.75">
      <c r="A37" s="57"/>
      <c r="B37" s="54"/>
      <c r="C37" s="56"/>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row>
    <row r="38" spans="1:85" ht="12.75">
      <c r="A38" s="57"/>
      <c r="B38" s="54"/>
      <c r="C38" s="56"/>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row>
    <row r="39" spans="1:85" ht="12.75">
      <c r="A39" s="57"/>
      <c r="B39" s="54"/>
      <c r="C39" s="56"/>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row>
    <row r="40" spans="1:85" ht="12.75">
      <c r="A40" s="57"/>
      <c r="B40" s="54"/>
      <c r="C40" s="56"/>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row>
    <row r="41" spans="1:85" ht="12.75">
      <c r="A41" s="57"/>
      <c r="B41" s="54"/>
      <c r="C41" s="56"/>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row>
    <row r="42" spans="1:85" ht="12.75">
      <c r="A42" s="57"/>
      <c r="B42" s="54"/>
      <c r="C42" s="56"/>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row>
    <row r="43" spans="1:85" ht="12.75">
      <c r="A43" s="57"/>
      <c r="B43" s="54"/>
      <c r="C43" s="56"/>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row>
    <row r="44" spans="1:85" ht="12.75">
      <c r="A44" s="57"/>
      <c r="B44" s="54"/>
      <c r="C44" s="56"/>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row>
    <row r="45" spans="1:85" ht="12.75">
      <c r="A45" s="57"/>
      <c r="B45" s="54"/>
      <c r="C45" s="56"/>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row>
    <row r="46" spans="1:85" ht="12.75">
      <c r="A46" s="57"/>
      <c r="B46" s="54"/>
      <c r="C46" s="56"/>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row>
    <row r="47" spans="1:85" ht="12.75">
      <c r="A47" s="51"/>
      <c r="B47" s="51"/>
      <c r="C47" s="51"/>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row>
    <row r="48" spans="1:85" ht="12.75">
      <c r="A48" s="51"/>
      <c r="B48" s="51"/>
      <c r="C48" s="51"/>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row>
    <row r="49" spans="1:85" ht="12.75">
      <c r="A49" s="51"/>
      <c r="B49" s="51"/>
      <c r="C49" s="51"/>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row>
    <row r="50" spans="1:85" ht="12.75">
      <c r="A50" s="51"/>
      <c r="B50" s="51"/>
      <c r="C50" s="51"/>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row>
    <row r="51" spans="1:85" ht="12.75">
      <c r="A51" s="51"/>
      <c r="B51" s="51"/>
      <c r="C51" s="51"/>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row>
    <row r="52" spans="1:85" ht="12.75">
      <c r="A52" s="55"/>
      <c r="B52" s="54"/>
      <c r="C52" s="54"/>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49">
      <selection activeCell="H92" sqref="H92"/>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4" ht="17.25" customHeight="1"/>
    <row r="55" ht="30.7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16"/>
      <c r="P84" s="116"/>
      <c r="Q84" s="143"/>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20" zoomScaleSheetLayoutView="120" zoomScalePageLayoutView="0" workbookViewId="0" topLeftCell="A1">
      <selection activeCell="H25" sqref="H25"/>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75" t="s">
        <v>67</v>
      </c>
      <c r="B1" s="175"/>
      <c r="C1" s="175"/>
      <c r="D1" s="175"/>
      <c r="E1" s="175"/>
      <c r="F1" s="175"/>
    </row>
    <row r="2" spans="1:6" ht="12.75" customHeight="1">
      <c r="A2" s="175" t="s">
        <v>55</v>
      </c>
      <c r="B2" s="175"/>
      <c r="C2" s="175"/>
      <c r="D2" s="175"/>
      <c r="E2" s="175"/>
      <c r="F2" s="175"/>
    </row>
    <row r="3" spans="1:6" ht="12.75">
      <c r="A3" s="175" t="s">
        <v>54</v>
      </c>
      <c r="B3" s="175"/>
      <c r="C3" s="175"/>
      <c r="D3" s="175"/>
      <c r="E3" s="175"/>
      <c r="F3" s="175"/>
    </row>
    <row r="4" spans="1:6" ht="12.75">
      <c r="A4" s="11"/>
      <c r="B4" s="11"/>
      <c r="C4" s="11"/>
      <c r="D4" s="11"/>
      <c r="E4" s="11"/>
      <c r="F4" s="11"/>
    </row>
    <row r="5" spans="1:6" ht="12.75">
      <c r="A5" s="173" t="s">
        <v>53</v>
      </c>
      <c r="B5" s="172" t="s">
        <v>52</v>
      </c>
      <c r="C5" s="172"/>
      <c r="D5" s="172"/>
      <c r="E5" s="172" t="s">
        <v>51</v>
      </c>
      <c r="F5" s="172"/>
    </row>
    <row r="6" spans="1:6" ht="12.75">
      <c r="A6" s="174"/>
      <c r="B6" s="44">
        <v>2011</v>
      </c>
      <c r="C6" s="43">
        <v>2012</v>
      </c>
      <c r="D6" s="43">
        <v>2013</v>
      </c>
      <c r="E6" s="43" t="s">
        <v>50</v>
      </c>
      <c r="F6" s="43" t="s">
        <v>49</v>
      </c>
    </row>
    <row r="7" spans="1:6" ht="12.75">
      <c r="A7" s="42" t="s">
        <v>48</v>
      </c>
      <c r="B7" s="41">
        <v>3229.1</v>
      </c>
      <c r="C7" s="41">
        <v>9909.8</v>
      </c>
      <c r="D7" s="41">
        <v>6954.8</v>
      </c>
      <c r="E7" s="40">
        <f>(D7/C18-1)*100</f>
        <v>-10.127285649673713</v>
      </c>
      <c r="F7" s="40">
        <f>(D7/C7-1)*100</f>
        <v>-29.818967083089465</v>
      </c>
    </row>
    <row r="8" spans="1:6" ht="12.75">
      <c r="A8" s="21" t="s">
        <v>47</v>
      </c>
      <c r="B8" s="39">
        <v>4483.29</v>
      </c>
      <c r="C8" s="39">
        <v>10867.49</v>
      </c>
      <c r="D8" s="39"/>
      <c r="E8" s="38"/>
      <c r="F8" s="38"/>
    </row>
    <row r="9" spans="1:6" ht="12.75">
      <c r="A9" s="21" t="s">
        <v>46</v>
      </c>
      <c r="B9" s="39">
        <v>5067.85</v>
      </c>
      <c r="C9" s="39">
        <v>9975.7</v>
      </c>
      <c r="D9" s="39"/>
      <c r="E9" s="38"/>
      <c r="F9" s="38"/>
    </row>
    <row r="10" spans="1:6" ht="12.75">
      <c r="A10" s="21" t="s">
        <v>45</v>
      </c>
      <c r="B10" s="39">
        <v>4746.82</v>
      </c>
      <c r="C10" s="39">
        <v>8147.7</v>
      </c>
      <c r="D10" s="39"/>
      <c r="E10" s="38"/>
      <c r="F10" s="38"/>
    </row>
    <row r="11" spans="1:6" ht="12.75">
      <c r="A11" s="21" t="s">
        <v>44</v>
      </c>
      <c r="B11" s="39">
        <v>4411.94</v>
      </c>
      <c r="C11" s="39">
        <v>9005.69</v>
      </c>
      <c r="D11" s="39"/>
      <c r="E11" s="38"/>
      <c r="F11" s="38"/>
    </row>
    <row r="12" spans="1:6" ht="12.75">
      <c r="A12" s="21" t="s">
        <v>43</v>
      </c>
      <c r="B12" s="39">
        <v>4992.48</v>
      </c>
      <c r="C12" s="39">
        <v>10846.24</v>
      </c>
      <c r="D12" s="39"/>
      <c r="E12" s="38"/>
      <c r="F12" s="38"/>
    </row>
    <row r="13" spans="1:6" ht="12.75">
      <c r="A13" s="21" t="s">
        <v>42</v>
      </c>
      <c r="B13" s="39">
        <v>5742.31</v>
      </c>
      <c r="C13" s="39">
        <v>11525.88</v>
      </c>
      <c r="D13" s="39"/>
      <c r="E13" s="38"/>
      <c r="F13" s="38"/>
    </row>
    <row r="14" spans="1:6" ht="12.75">
      <c r="A14" s="21" t="s">
        <v>41</v>
      </c>
      <c r="B14" s="39">
        <v>6853.9</v>
      </c>
      <c r="C14" s="39">
        <v>13396.1</v>
      </c>
      <c r="D14" s="39"/>
      <c r="E14" s="38"/>
      <c r="F14" s="38"/>
    </row>
    <row r="15" spans="1:6" ht="12.75">
      <c r="A15" s="21" t="s">
        <v>40</v>
      </c>
      <c r="B15" s="39">
        <v>7924.75</v>
      </c>
      <c r="C15" s="39">
        <v>18330.99</v>
      </c>
      <c r="D15" s="39"/>
      <c r="E15" s="38"/>
      <c r="F15" s="38"/>
    </row>
    <row r="16" spans="1:6" ht="12.75">
      <c r="A16" s="21" t="s">
        <v>39</v>
      </c>
      <c r="B16" s="39">
        <v>7913</v>
      </c>
      <c r="C16" s="39">
        <v>20217.9</v>
      </c>
      <c r="D16" s="39"/>
      <c r="E16" s="38"/>
      <c r="F16" s="38"/>
    </row>
    <row r="17" spans="1:6" ht="12.75">
      <c r="A17" s="21" t="s">
        <v>38</v>
      </c>
      <c r="B17" s="39">
        <v>8542.76</v>
      </c>
      <c r="C17" s="39">
        <v>11680.2</v>
      </c>
      <c r="D17" s="39"/>
      <c r="E17" s="38"/>
      <c r="F17" s="38"/>
    </row>
    <row r="18" spans="1:6" ht="12.75">
      <c r="A18" s="21" t="s">
        <v>37</v>
      </c>
      <c r="B18" s="39">
        <v>9342</v>
      </c>
      <c r="C18" s="39">
        <v>7738.5</v>
      </c>
      <c r="D18" s="39"/>
      <c r="E18" s="38"/>
      <c r="F18" s="38"/>
    </row>
    <row r="19" spans="1:6" ht="12.75">
      <c r="A19" s="37" t="s">
        <v>36</v>
      </c>
      <c r="B19" s="36">
        <f>AVERAGE(B7:B18)</f>
        <v>6104.183333333333</v>
      </c>
      <c r="C19" s="36">
        <f>AVERAGE(C7:C18)</f>
        <v>11803.515833333337</v>
      </c>
      <c r="D19" s="36"/>
      <c r="E19" s="35"/>
      <c r="F19" s="35"/>
    </row>
    <row r="20" spans="1:6" ht="12.75">
      <c r="A20" s="34" t="s">
        <v>169</v>
      </c>
      <c r="B20" s="33">
        <f>AVERAGE(B7)</f>
        <v>3229.1</v>
      </c>
      <c r="C20" s="33">
        <f>AVERAGE(C7)</f>
        <v>9909.8</v>
      </c>
      <c r="D20" s="33">
        <f>AVERAGE(D7)</f>
        <v>6954.8</v>
      </c>
      <c r="E20" s="32"/>
      <c r="F20" s="32">
        <f>(D20/C20-1)*100</f>
        <v>-29.818967083089465</v>
      </c>
    </row>
    <row r="21" spans="1:6" ht="12.75" customHeight="1">
      <c r="A21" s="12" t="s">
        <v>174</v>
      </c>
      <c r="B21" s="97"/>
      <c r="C21" s="11"/>
      <c r="D21" s="11"/>
      <c r="E21" s="11"/>
      <c r="F21" s="11"/>
    </row>
    <row r="22" spans="1:6" ht="12.75">
      <c r="A22" s="21"/>
      <c r="B22" s="21"/>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C19"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37">
      <selection activeCell="J60" sqref="J60"/>
    </sheetView>
  </sheetViews>
  <sheetFormatPr defaultColWidth="11.421875" defaultRowHeight="15"/>
  <cols>
    <col min="2" max="8" width="11.8515625" style="0" customWidth="1"/>
  </cols>
  <sheetData>
    <row r="1" spans="1:8" ht="15">
      <c r="A1" s="175" t="s">
        <v>68</v>
      </c>
      <c r="B1" s="175"/>
      <c r="C1" s="175"/>
      <c r="D1" s="175"/>
      <c r="E1" s="175"/>
      <c r="F1" s="175"/>
      <c r="G1" s="175"/>
      <c r="H1" s="175"/>
    </row>
    <row r="2" spans="1:8" ht="15">
      <c r="A2" s="175" t="s">
        <v>77</v>
      </c>
      <c r="B2" s="175"/>
      <c r="C2" s="175"/>
      <c r="D2" s="175"/>
      <c r="E2" s="175"/>
      <c r="F2" s="175"/>
      <c r="G2" s="175"/>
      <c r="H2" s="175"/>
    </row>
    <row r="3" spans="1:8" ht="15">
      <c r="A3" s="175" t="s">
        <v>79</v>
      </c>
      <c r="B3" s="175"/>
      <c r="C3" s="175"/>
      <c r="D3" s="175"/>
      <c r="E3" s="175"/>
      <c r="F3" s="175"/>
      <c r="G3" s="175"/>
      <c r="H3" s="175"/>
    </row>
    <row r="4" spans="1:8" ht="26.25">
      <c r="A4" s="69" t="s">
        <v>76</v>
      </c>
      <c r="B4" s="70" t="s">
        <v>72</v>
      </c>
      <c r="C4" s="141" t="s">
        <v>167</v>
      </c>
      <c r="D4" s="151" t="s">
        <v>73</v>
      </c>
      <c r="E4" s="151" t="s">
        <v>74</v>
      </c>
      <c r="F4" s="151" t="s">
        <v>75</v>
      </c>
      <c r="G4" s="70" t="s">
        <v>162</v>
      </c>
      <c r="H4" s="84" t="s">
        <v>83</v>
      </c>
    </row>
    <row r="5" spans="1:8" ht="15">
      <c r="A5" s="67">
        <v>41264</v>
      </c>
      <c r="B5" s="68">
        <v>8856.04</v>
      </c>
      <c r="C5" s="68"/>
      <c r="D5" s="68">
        <v>8385.01</v>
      </c>
      <c r="E5" s="68">
        <v>8497.001642228739</v>
      </c>
      <c r="F5" s="68">
        <v>8033.04</v>
      </c>
      <c r="G5" s="68"/>
      <c r="H5" s="68">
        <v>8515.950415991356</v>
      </c>
    </row>
    <row r="6" spans="1:8" ht="15">
      <c r="A6" s="67">
        <v>41267</v>
      </c>
      <c r="B6" s="68">
        <v>8613.45</v>
      </c>
      <c r="C6" s="68"/>
      <c r="D6" s="68">
        <v>8907.56</v>
      </c>
      <c r="E6" s="68">
        <v>8734.955837837837</v>
      </c>
      <c r="F6" s="68">
        <v>8575.25</v>
      </c>
      <c r="G6" s="68"/>
      <c r="H6" s="68">
        <v>8722.329924337957</v>
      </c>
    </row>
    <row r="7" spans="1:8" ht="15">
      <c r="A7" s="67">
        <v>41269</v>
      </c>
      <c r="B7" s="68">
        <v>8171.109999999999</v>
      </c>
      <c r="C7" s="68"/>
      <c r="D7" s="68">
        <v>7596.33</v>
      </c>
      <c r="E7" s="68">
        <v>7039.504171122995</v>
      </c>
      <c r="F7" s="68">
        <v>6873.23</v>
      </c>
      <c r="G7" s="68"/>
      <c r="H7" s="68">
        <v>7586.7084636363625</v>
      </c>
    </row>
    <row r="8" spans="1:8" ht="15">
      <c r="A8" s="67">
        <v>41270</v>
      </c>
      <c r="B8" s="68">
        <v>8919.566</v>
      </c>
      <c r="C8" s="68"/>
      <c r="D8" s="68">
        <v>8590.1</v>
      </c>
      <c r="E8" s="68">
        <v>8057.62</v>
      </c>
      <c r="F8" s="68">
        <v>7226.89</v>
      </c>
      <c r="G8" s="68"/>
      <c r="H8" s="68">
        <v>8167.95006849315</v>
      </c>
    </row>
    <row r="9" spans="1:8" ht="15">
      <c r="A9" s="67">
        <v>41271</v>
      </c>
      <c r="B9" s="68">
        <v>8907.56</v>
      </c>
      <c r="C9" s="68"/>
      <c r="D9" s="68">
        <v>7899.16</v>
      </c>
      <c r="E9" s="68">
        <v>8739.5</v>
      </c>
      <c r="F9" s="68">
        <v>8235.29</v>
      </c>
      <c r="G9" s="68"/>
      <c r="H9" s="68">
        <v>8459.38388888889</v>
      </c>
    </row>
    <row r="10" spans="1:8" ht="15">
      <c r="A10" s="67">
        <v>41274</v>
      </c>
      <c r="B10" s="68">
        <v>7899.16</v>
      </c>
      <c r="C10" s="68"/>
      <c r="D10" s="68">
        <v>7367.33</v>
      </c>
      <c r="E10" s="68">
        <v>8655.46</v>
      </c>
      <c r="F10" s="68">
        <v>8735.43</v>
      </c>
      <c r="G10" s="68"/>
      <c r="H10" s="68">
        <v>8111.212670454547</v>
      </c>
    </row>
    <row r="11" spans="1:8" ht="15">
      <c r="A11" s="67">
        <v>41276</v>
      </c>
      <c r="B11" s="68">
        <v>7839.27</v>
      </c>
      <c r="C11" s="68">
        <v>9056.96</v>
      </c>
      <c r="D11" s="68">
        <v>7311.98</v>
      </c>
      <c r="E11" s="68">
        <v>6582.63</v>
      </c>
      <c r="F11" s="68">
        <v>6690.37</v>
      </c>
      <c r="G11" s="68"/>
      <c r="H11" s="68">
        <v>7276.722854511971</v>
      </c>
    </row>
    <row r="12" spans="1:8" ht="15">
      <c r="A12" s="67">
        <v>41277</v>
      </c>
      <c r="B12" s="68">
        <v>7508.22</v>
      </c>
      <c r="C12" s="68">
        <v>8403.36</v>
      </c>
      <c r="D12" s="68">
        <v>7018.84</v>
      </c>
      <c r="E12" s="68">
        <v>6638.66</v>
      </c>
      <c r="F12" s="68">
        <v>7053.732727272727</v>
      </c>
      <c r="G12" s="68"/>
      <c r="H12" s="68">
        <v>7179.217387820513</v>
      </c>
    </row>
    <row r="13" spans="1:8" ht="15">
      <c r="A13" s="67">
        <v>41278</v>
      </c>
      <c r="B13" s="68">
        <v>7352.939999999999</v>
      </c>
      <c r="C13" s="68"/>
      <c r="D13" s="68">
        <v>6872.75</v>
      </c>
      <c r="E13" s="68">
        <v>6503.47</v>
      </c>
      <c r="F13" s="68">
        <v>6802.180000000001</v>
      </c>
      <c r="G13" s="68"/>
      <c r="H13" s="68">
        <v>6947.015711864407</v>
      </c>
    </row>
    <row r="14" spans="1:8" ht="15">
      <c r="A14" s="67">
        <v>41281</v>
      </c>
      <c r="B14" s="68">
        <v>7981.37</v>
      </c>
      <c r="C14" s="68">
        <v>9243.700000000003</v>
      </c>
      <c r="D14" s="68">
        <v>7675.609999999999</v>
      </c>
      <c r="E14" s="68">
        <v>6906.51</v>
      </c>
      <c r="F14" s="68">
        <v>7257.45</v>
      </c>
      <c r="G14" s="68"/>
      <c r="H14" s="68">
        <v>7638.70119028974</v>
      </c>
    </row>
    <row r="15" spans="1:8" ht="15">
      <c r="A15" s="67">
        <v>41282</v>
      </c>
      <c r="B15" s="68">
        <v>7999.779999999999</v>
      </c>
      <c r="C15" s="68"/>
      <c r="D15" s="68">
        <v>7534.96</v>
      </c>
      <c r="E15" s="68">
        <v>6730.218315412188</v>
      </c>
      <c r="F15" s="68">
        <v>7014.23</v>
      </c>
      <c r="G15" s="68"/>
      <c r="H15" s="68">
        <v>7425.106133952253</v>
      </c>
    </row>
    <row r="16" spans="1:8" ht="15">
      <c r="A16" s="67">
        <v>41283</v>
      </c>
      <c r="B16" s="68">
        <v>8048.39</v>
      </c>
      <c r="C16" s="68">
        <v>8005.31</v>
      </c>
      <c r="D16" s="68">
        <v>7627.67</v>
      </c>
      <c r="E16" s="68">
        <v>6957.38</v>
      </c>
      <c r="F16" s="68">
        <v>6696.66</v>
      </c>
      <c r="G16" s="68"/>
      <c r="H16" s="68">
        <v>7484.1821456848775</v>
      </c>
    </row>
    <row r="17" spans="1:8" ht="15">
      <c r="A17" s="67">
        <v>41284</v>
      </c>
      <c r="B17" s="68">
        <v>7747.06</v>
      </c>
      <c r="C17" s="68"/>
      <c r="D17" s="68">
        <v>7534.83</v>
      </c>
      <c r="E17" s="68">
        <v>6662.67</v>
      </c>
      <c r="F17" s="68">
        <v>7191.71</v>
      </c>
      <c r="G17" s="68"/>
      <c r="H17" s="68">
        <v>7475.93441676552</v>
      </c>
    </row>
    <row r="18" spans="1:8" ht="15">
      <c r="A18" s="67">
        <v>41285</v>
      </c>
      <c r="B18" s="68">
        <v>7877.24</v>
      </c>
      <c r="C18" s="68"/>
      <c r="D18" s="68">
        <v>7501.65</v>
      </c>
      <c r="E18" s="68">
        <v>6572.06</v>
      </c>
      <c r="F18" s="68">
        <v>6826.12</v>
      </c>
      <c r="G18" s="68"/>
      <c r="H18" s="68">
        <v>7365.265634379263</v>
      </c>
    </row>
    <row r="19" spans="1:8" ht="15">
      <c r="A19" s="67">
        <v>41288</v>
      </c>
      <c r="B19" s="68">
        <v>8240.16</v>
      </c>
      <c r="C19" s="68"/>
      <c r="D19" s="68">
        <v>7829.57</v>
      </c>
      <c r="E19" s="68"/>
      <c r="F19" s="68">
        <v>6568.18</v>
      </c>
      <c r="G19" s="68"/>
      <c r="H19" s="68">
        <v>7670.2449461474735</v>
      </c>
    </row>
    <row r="20" spans="1:8" ht="15">
      <c r="A20" s="67">
        <v>41289</v>
      </c>
      <c r="B20" s="68">
        <v>7716.78</v>
      </c>
      <c r="C20" s="68"/>
      <c r="D20" s="68">
        <v>6685.55</v>
      </c>
      <c r="E20" s="68">
        <v>6248.145882352941</v>
      </c>
      <c r="F20" s="68">
        <v>6833.260000000001</v>
      </c>
      <c r="G20" s="68"/>
      <c r="H20" s="68">
        <v>7069.018140703516</v>
      </c>
    </row>
    <row r="21" spans="1:8" ht="15">
      <c r="A21" s="67">
        <v>41290</v>
      </c>
      <c r="B21" s="68">
        <v>7540.81</v>
      </c>
      <c r="C21" s="68"/>
      <c r="D21" s="68">
        <v>7655.95</v>
      </c>
      <c r="E21" s="68">
        <v>6254.3</v>
      </c>
      <c r="F21" s="68">
        <v>6283.71</v>
      </c>
      <c r="G21" s="68"/>
      <c r="H21" s="68">
        <v>7104.548784370478</v>
      </c>
    </row>
    <row r="22" spans="1:8" ht="15">
      <c r="A22" s="67">
        <v>41291</v>
      </c>
      <c r="B22" s="68">
        <v>7475.23</v>
      </c>
      <c r="C22" s="68"/>
      <c r="D22" s="68">
        <v>7279.66</v>
      </c>
      <c r="E22" s="68">
        <v>6283.802376237623</v>
      </c>
      <c r="F22" s="68">
        <v>6384.62</v>
      </c>
      <c r="G22" s="68"/>
      <c r="H22" s="68">
        <v>6962.480795</v>
      </c>
    </row>
    <row r="23" spans="1:8" ht="15">
      <c r="A23" s="67">
        <v>41292</v>
      </c>
      <c r="B23" s="68">
        <v>7489.36</v>
      </c>
      <c r="C23" s="68"/>
      <c r="D23" s="68">
        <v>7055.88</v>
      </c>
      <c r="E23" s="68">
        <v>6370.75</v>
      </c>
      <c r="F23" s="68">
        <v>6498.6</v>
      </c>
      <c r="G23" s="68"/>
      <c r="H23" s="68">
        <v>6956.192469531751</v>
      </c>
    </row>
    <row r="24" spans="1:8" ht="15">
      <c r="A24" s="67">
        <v>41295</v>
      </c>
      <c r="B24" s="68">
        <v>7376.87</v>
      </c>
      <c r="C24" s="68"/>
      <c r="D24" s="68">
        <v>6636.98</v>
      </c>
      <c r="E24" s="68">
        <v>6119</v>
      </c>
      <c r="F24" s="68">
        <v>6172.47</v>
      </c>
      <c r="G24" s="68"/>
      <c r="H24" s="68">
        <v>6698.903622641508</v>
      </c>
    </row>
    <row r="25" spans="1:8" ht="15">
      <c r="A25" s="67">
        <v>41296</v>
      </c>
      <c r="B25" s="68">
        <v>7460.325457842248</v>
      </c>
      <c r="C25" s="68"/>
      <c r="D25" s="68">
        <v>6810.310000000001</v>
      </c>
      <c r="E25" s="68">
        <v>6187.92628458498</v>
      </c>
      <c r="F25" s="68">
        <v>6270.2</v>
      </c>
      <c r="G25" s="68"/>
      <c r="H25" s="68">
        <v>6831.438453038674</v>
      </c>
    </row>
    <row r="26" spans="1:8" ht="15">
      <c r="A26" s="67">
        <v>41297</v>
      </c>
      <c r="B26" s="68">
        <v>7355.560000000001</v>
      </c>
      <c r="C26" s="68"/>
      <c r="D26" s="68">
        <v>6372.95</v>
      </c>
      <c r="E26" s="68">
        <v>6130.63</v>
      </c>
      <c r="F26" s="68">
        <v>6386.1</v>
      </c>
      <c r="G26" s="68"/>
      <c r="H26" s="68">
        <v>6672.386211267606</v>
      </c>
    </row>
    <row r="27" spans="1:8" ht="15">
      <c r="A27" s="67">
        <v>41298</v>
      </c>
      <c r="B27" s="68">
        <v>7425.53</v>
      </c>
      <c r="C27" s="68"/>
      <c r="D27" s="68">
        <v>6388.99</v>
      </c>
      <c r="E27" s="68">
        <v>6466.414822695036</v>
      </c>
      <c r="F27" s="68">
        <v>6266.3</v>
      </c>
      <c r="G27" s="68"/>
      <c r="H27" s="68">
        <v>6757.721618911175</v>
      </c>
    </row>
    <row r="28" spans="1:8" ht="15">
      <c r="A28" s="67">
        <v>41299</v>
      </c>
      <c r="B28" s="68">
        <v>7269.86</v>
      </c>
      <c r="C28" s="68"/>
      <c r="D28" s="68">
        <v>6700.689999999999</v>
      </c>
      <c r="E28" s="68">
        <v>6095.31</v>
      </c>
      <c r="F28" s="68">
        <v>6037.15</v>
      </c>
      <c r="G28" s="68"/>
      <c r="H28" s="68">
        <v>6732.68574137931</v>
      </c>
    </row>
    <row r="29" spans="1:8" ht="15">
      <c r="A29" s="67">
        <v>41302</v>
      </c>
      <c r="B29" s="68">
        <v>7039.39</v>
      </c>
      <c r="C29" s="68"/>
      <c r="D29" s="68">
        <v>6446.95</v>
      </c>
      <c r="E29" s="68">
        <v>6314.124419889503</v>
      </c>
      <c r="F29" s="68">
        <v>6255.84</v>
      </c>
      <c r="G29" s="68"/>
      <c r="H29" s="68">
        <v>6616.299591346155</v>
      </c>
    </row>
    <row r="30" spans="1:8" ht="15">
      <c r="A30" s="67">
        <v>41303</v>
      </c>
      <c r="B30" s="68">
        <v>7174.090000000001</v>
      </c>
      <c r="C30" s="68"/>
      <c r="D30" s="68">
        <v>6327.67</v>
      </c>
      <c r="E30" s="68">
        <v>6359.35</v>
      </c>
      <c r="F30" s="68">
        <v>6001.53</v>
      </c>
      <c r="G30" s="68"/>
      <c r="H30" s="68">
        <v>6374.933806146572</v>
      </c>
    </row>
    <row r="31" spans="1:8" ht="15">
      <c r="A31" s="67">
        <v>41304</v>
      </c>
      <c r="B31" s="68">
        <v>6557.92</v>
      </c>
      <c r="C31" s="68"/>
      <c r="D31" s="68">
        <v>6326.33</v>
      </c>
      <c r="E31" s="68">
        <v>5646.01</v>
      </c>
      <c r="F31" s="68">
        <v>5575.24</v>
      </c>
      <c r="G31" s="68"/>
      <c r="H31" s="68">
        <v>6113.628472303207</v>
      </c>
    </row>
    <row r="32" spans="1:8" ht="15">
      <c r="A32" s="67">
        <v>41305</v>
      </c>
      <c r="B32" s="68">
        <v>6529.97</v>
      </c>
      <c r="C32" s="68"/>
      <c r="D32" s="68">
        <v>6382.42</v>
      </c>
      <c r="E32" s="68">
        <v>5997.697058823529</v>
      </c>
      <c r="F32" s="68">
        <v>6039.159473684211</v>
      </c>
      <c r="G32" s="68"/>
      <c r="H32" s="68">
        <v>6267.740894259819</v>
      </c>
    </row>
    <row r="33" spans="1:8" ht="15">
      <c r="A33" s="67">
        <v>41306</v>
      </c>
      <c r="B33" s="68">
        <v>6608.81</v>
      </c>
      <c r="C33" s="68"/>
      <c r="D33" s="68">
        <v>6223.36</v>
      </c>
      <c r="E33" s="68">
        <v>5636.4</v>
      </c>
      <c r="F33" s="68">
        <v>6114.27</v>
      </c>
      <c r="G33" s="68"/>
      <c r="H33" s="68">
        <v>6274.161597300336</v>
      </c>
    </row>
    <row r="34" spans="1:8" ht="15">
      <c r="A34" s="67">
        <v>41309</v>
      </c>
      <c r="B34" s="68">
        <v>6798.398738738739</v>
      </c>
      <c r="C34" s="68"/>
      <c r="D34" s="68">
        <v>6322.06</v>
      </c>
      <c r="E34" s="68">
        <v>6974.79</v>
      </c>
      <c r="F34" s="68"/>
      <c r="G34" s="68"/>
      <c r="H34" s="68">
        <v>6680.182178988327</v>
      </c>
    </row>
    <row r="35" spans="1:8" ht="15">
      <c r="A35" s="67">
        <v>41310</v>
      </c>
      <c r="B35" s="68">
        <v>6526.729999999999</v>
      </c>
      <c r="C35" s="68"/>
      <c r="D35" s="68">
        <v>6658.05</v>
      </c>
      <c r="E35" s="68">
        <v>6240.94</v>
      </c>
      <c r="F35" s="68">
        <v>6385.74</v>
      </c>
      <c r="G35" s="68"/>
      <c r="H35" s="68">
        <v>6461.987176835574</v>
      </c>
    </row>
    <row r="36" spans="1:8" ht="15">
      <c r="A36" s="67">
        <v>41311</v>
      </c>
      <c r="B36" s="68">
        <v>6973.6961038961035</v>
      </c>
      <c r="C36" s="68"/>
      <c r="D36" s="68">
        <v>6250.5</v>
      </c>
      <c r="E36" s="68">
        <v>6578.51588235294</v>
      </c>
      <c r="F36" s="68">
        <v>5910.08</v>
      </c>
      <c r="G36" s="68"/>
      <c r="H36" s="68">
        <v>6449.594846098783</v>
      </c>
    </row>
    <row r="37" spans="1:8" ht="15">
      <c r="A37" s="67">
        <v>41312</v>
      </c>
      <c r="B37" s="68">
        <v>6888.54</v>
      </c>
      <c r="C37" s="68"/>
      <c r="D37" s="68"/>
      <c r="E37" s="68">
        <v>6909.43</v>
      </c>
      <c r="F37" s="68">
        <v>6092.44</v>
      </c>
      <c r="G37" s="68"/>
      <c r="H37" s="68">
        <v>6762.703439153439</v>
      </c>
    </row>
    <row r="38" spans="1:8" ht="15">
      <c r="A38" s="71">
        <v>41313</v>
      </c>
      <c r="B38" s="72">
        <v>7399.323116883118</v>
      </c>
      <c r="C38" s="72"/>
      <c r="D38" s="72">
        <v>6722.69</v>
      </c>
      <c r="E38" s="72">
        <v>7081.41</v>
      </c>
      <c r="F38" s="72">
        <v>6722.69</v>
      </c>
      <c r="G38" s="72"/>
      <c r="H38" s="72">
        <v>6997.399972451791</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7">
      <selection activeCell="N40" sqref="N40"/>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6384" width="11.421875" style="8" customWidth="1"/>
  </cols>
  <sheetData>
    <row r="1" spans="1:9" ht="12.75">
      <c r="A1" s="175" t="s">
        <v>144</v>
      </c>
      <c r="B1" s="175"/>
      <c r="C1" s="175"/>
      <c r="D1" s="175"/>
      <c r="E1" s="175"/>
      <c r="F1" s="175"/>
      <c r="G1" s="175"/>
      <c r="H1" s="175"/>
      <c r="I1" s="175"/>
    </row>
    <row r="2" spans="1:9" ht="12.75">
      <c r="A2" s="175" t="s">
        <v>133</v>
      </c>
      <c r="B2" s="175"/>
      <c r="C2" s="175"/>
      <c r="D2" s="175"/>
      <c r="E2" s="175"/>
      <c r="F2" s="175"/>
      <c r="G2" s="175"/>
      <c r="H2" s="175"/>
      <c r="I2" s="175"/>
    </row>
    <row r="3" spans="1:9" ht="12.75">
      <c r="A3" s="175" t="s">
        <v>139</v>
      </c>
      <c r="B3" s="175"/>
      <c r="C3" s="175"/>
      <c r="D3" s="175"/>
      <c r="E3" s="175"/>
      <c r="F3" s="175"/>
      <c r="G3" s="175"/>
      <c r="H3" s="175"/>
      <c r="I3" s="175"/>
    </row>
    <row r="4" spans="1:9" ht="15" customHeight="1">
      <c r="A4" s="176" t="s">
        <v>53</v>
      </c>
      <c r="B4" s="179" t="s">
        <v>80</v>
      </c>
      <c r="C4" s="180"/>
      <c r="D4" s="180"/>
      <c r="E4" s="181"/>
      <c r="F4" s="179" t="s">
        <v>81</v>
      </c>
      <c r="G4" s="180"/>
      <c r="H4" s="180"/>
      <c r="I4" s="181"/>
    </row>
    <row r="5" spans="1:12" ht="12.75">
      <c r="A5" s="177"/>
      <c r="B5" s="182" t="s">
        <v>52</v>
      </c>
      <c r="C5" s="172"/>
      <c r="D5" s="172" t="s">
        <v>51</v>
      </c>
      <c r="E5" s="183"/>
      <c r="F5" s="182" t="s">
        <v>52</v>
      </c>
      <c r="G5" s="172"/>
      <c r="H5" s="172" t="s">
        <v>51</v>
      </c>
      <c r="I5" s="183"/>
      <c r="K5" s="80" t="s">
        <v>80</v>
      </c>
      <c r="L5" s="80" t="s">
        <v>81</v>
      </c>
    </row>
    <row r="6" spans="1:12" ht="12.75">
      <c r="A6" s="178"/>
      <c r="B6" s="73">
        <v>2012</v>
      </c>
      <c r="C6" s="48">
        <v>2013</v>
      </c>
      <c r="D6" s="48" t="s">
        <v>50</v>
      </c>
      <c r="E6" s="74" t="s">
        <v>49</v>
      </c>
      <c r="F6" s="73">
        <v>2012</v>
      </c>
      <c r="G6" s="48">
        <v>2013</v>
      </c>
      <c r="H6" s="48" t="s">
        <v>50</v>
      </c>
      <c r="I6" s="74" t="s">
        <v>49</v>
      </c>
      <c r="J6" s="83">
        <v>40848</v>
      </c>
      <c r="K6" s="8">
        <v>647</v>
      </c>
      <c r="L6" s="8">
        <v>321</v>
      </c>
    </row>
    <row r="7" spans="1:12" ht="12.75">
      <c r="A7" s="21" t="s">
        <v>48</v>
      </c>
      <c r="B7" s="75">
        <v>836.05</v>
      </c>
      <c r="C7" s="49">
        <v>730</v>
      </c>
      <c r="D7" s="45">
        <f>+(C7/B18-1)*100</f>
        <v>7.038123167155419</v>
      </c>
      <c r="E7" s="76">
        <f>(C7/B7-1)*100</f>
        <v>-12.684648047365588</v>
      </c>
      <c r="F7" s="75">
        <v>339.5</v>
      </c>
      <c r="G7" s="156">
        <v>346</v>
      </c>
      <c r="H7" s="45">
        <f>+(G7/F18-1)*100</f>
        <v>3.592814371257491</v>
      </c>
      <c r="I7" s="76">
        <f>(G7/F7-1)*100</f>
        <v>1.9145802650957222</v>
      </c>
      <c r="J7" s="83">
        <v>40878</v>
      </c>
      <c r="K7" s="8">
        <v>827.28</v>
      </c>
      <c r="L7" s="8">
        <v>329</v>
      </c>
    </row>
    <row r="8" spans="1:12" ht="12.75">
      <c r="A8" s="21" t="s">
        <v>47</v>
      </c>
      <c r="B8" s="75">
        <v>814</v>
      </c>
      <c r="C8" s="49"/>
      <c r="D8" s="45"/>
      <c r="E8" s="76"/>
      <c r="F8" s="75">
        <v>427</v>
      </c>
      <c r="G8" s="46"/>
      <c r="H8" s="45"/>
      <c r="I8" s="76"/>
      <c r="J8" s="83">
        <v>40909</v>
      </c>
      <c r="K8" s="8">
        <v>836.05</v>
      </c>
      <c r="L8" s="8">
        <v>339.5</v>
      </c>
    </row>
    <row r="9" spans="1:12" ht="12.75">
      <c r="A9" s="21" t="s">
        <v>46</v>
      </c>
      <c r="B9" s="75">
        <v>815</v>
      </c>
      <c r="C9" s="49"/>
      <c r="D9" s="45"/>
      <c r="E9" s="76"/>
      <c r="F9" s="75">
        <v>407</v>
      </c>
      <c r="G9" s="46"/>
      <c r="H9" s="45"/>
      <c r="I9" s="76"/>
      <c r="J9" s="83">
        <v>40940</v>
      </c>
      <c r="K9" s="8">
        <v>814</v>
      </c>
      <c r="L9" s="8">
        <v>427</v>
      </c>
    </row>
    <row r="10" spans="1:12" ht="12.75">
      <c r="A10" s="21" t="s">
        <v>45</v>
      </c>
      <c r="B10" s="75">
        <v>791</v>
      </c>
      <c r="C10" s="49"/>
      <c r="D10" s="45"/>
      <c r="E10" s="76"/>
      <c r="F10" s="75">
        <v>372</v>
      </c>
      <c r="G10" s="46"/>
      <c r="H10" s="45"/>
      <c r="I10" s="76"/>
      <c r="J10" s="83">
        <v>40969</v>
      </c>
      <c r="K10" s="8">
        <v>815</v>
      </c>
      <c r="L10" s="8">
        <v>407</v>
      </c>
    </row>
    <row r="11" spans="1:12" ht="12.75">
      <c r="A11" s="21" t="s">
        <v>44</v>
      </c>
      <c r="B11" s="75">
        <v>704</v>
      </c>
      <c r="C11" s="49"/>
      <c r="D11" s="45"/>
      <c r="E11" s="76"/>
      <c r="F11" s="75">
        <v>353</v>
      </c>
      <c r="G11" s="46"/>
      <c r="H11" s="45"/>
      <c r="I11" s="76"/>
      <c r="J11" s="83">
        <v>41000</v>
      </c>
      <c r="K11" s="49">
        <v>791</v>
      </c>
      <c r="L11" s="46">
        <v>372</v>
      </c>
    </row>
    <row r="12" spans="1:12" ht="12.75">
      <c r="A12" s="21" t="s">
        <v>43</v>
      </c>
      <c r="B12" s="75">
        <v>685</v>
      </c>
      <c r="C12" s="11"/>
      <c r="D12" s="45"/>
      <c r="E12" s="76"/>
      <c r="F12" s="75">
        <v>381</v>
      </c>
      <c r="G12" s="46"/>
      <c r="H12" s="45"/>
      <c r="I12" s="76"/>
      <c r="J12" s="83">
        <v>41030</v>
      </c>
      <c r="K12" s="8">
        <v>704</v>
      </c>
      <c r="L12" s="8">
        <v>353</v>
      </c>
    </row>
    <row r="13" spans="1:12" ht="12.75">
      <c r="A13" s="21" t="s">
        <v>42</v>
      </c>
      <c r="B13" s="75">
        <v>739</v>
      </c>
      <c r="C13" s="11"/>
      <c r="D13" s="45"/>
      <c r="E13" s="76"/>
      <c r="F13" s="75">
        <v>425</v>
      </c>
      <c r="G13" s="47"/>
      <c r="H13" s="45"/>
      <c r="I13" s="76"/>
      <c r="J13" s="83">
        <v>41061</v>
      </c>
      <c r="K13" s="8">
        <v>685</v>
      </c>
      <c r="L13" s="8">
        <v>381</v>
      </c>
    </row>
    <row r="14" spans="1:12" ht="12.75">
      <c r="A14" s="21" t="s">
        <v>41</v>
      </c>
      <c r="B14" s="75">
        <v>730</v>
      </c>
      <c r="C14" s="11"/>
      <c r="D14" s="45"/>
      <c r="E14" s="76"/>
      <c r="F14" s="75">
        <v>479</v>
      </c>
      <c r="G14" s="47"/>
      <c r="H14" s="45"/>
      <c r="I14" s="76"/>
      <c r="J14" s="83">
        <v>41091</v>
      </c>
      <c r="K14" s="8">
        <v>739</v>
      </c>
      <c r="L14" s="8">
        <v>425</v>
      </c>
    </row>
    <row r="15" spans="1:12" ht="12.75">
      <c r="A15" s="21" t="s">
        <v>40</v>
      </c>
      <c r="B15" s="75">
        <v>921</v>
      </c>
      <c r="C15" s="11"/>
      <c r="D15" s="45"/>
      <c r="E15" s="76"/>
      <c r="F15" s="75">
        <v>635</v>
      </c>
      <c r="G15" s="47"/>
      <c r="H15" s="45"/>
      <c r="I15" s="76"/>
      <c r="J15" s="83">
        <v>41122</v>
      </c>
      <c r="K15" s="8">
        <v>730</v>
      </c>
      <c r="L15" s="8">
        <v>479</v>
      </c>
    </row>
    <row r="16" spans="1:12" ht="12.75">
      <c r="A16" s="21" t="s">
        <v>39</v>
      </c>
      <c r="B16" s="75">
        <v>1259</v>
      </c>
      <c r="C16" s="20"/>
      <c r="D16" s="45"/>
      <c r="E16" s="76"/>
      <c r="F16" s="75">
        <v>711</v>
      </c>
      <c r="G16" s="47"/>
      <c r="H16" s="45"/>
      <c r="I16" s="76"/>
      <c r="J16" s="83">
        <v>41153</v>
      </c>
      <c r="K16" s="8">
        <v>921</v>
      </c>
      <c r="L16" s="8">
        <v>635</v>
      </c>
    </row>
    <row r="17" spans="1:12" ht="12.75">
      <c r="A17" s="21" t="s">
        <v>38</v>
      </c>
      <c r="B17" s="75">
        <v>1244</v>
      </c>
      <c r="C17" s="20"/>
      <c r="D17" s="45"/>
      <c r="E17" s="76"/>
      <c r="F17" s="75">
        <v>492</v>
      </c>
      <c r="G17" s="47"/>
      <c r="H17" s="45"/>
      <c r="I17" s="76"/>
      <c r="J17" s="83">
        <v>41183</v>
      </c>
      <c r="K17" s="8">
        <v>1259</v>
      </c>
      <c r="L17" s="8">
        <v>711</v>
      </c>
    </row>
    <row r="18" spans="1:12" ht="12.75">
      <c r="A18" s="19" t="s">
        <v>37</v>
      </c>
      <c r="B18" s="77">
        <v>682</v>
      </c>
      <c r="C18" s="153"/>
      <c r="D18" s="78"/>
      <c r="E18" s="79"/>
      <c r="F18" s="77">
        <v>334</v>
      </c>
      <c r="G18" s="154"/>
      <c r="H18" s="78"/>
      <c r="I18" s="79"/>
      <c r="J18" s="83">
        <v>41214</v>
      </c>
      <c r="K18" s="8">
        <v>1244</v>
      </c>
      <c r="L18" s="8">
        <v>492</v>
      </c>
    </row>
    <row r="19" spans="1:12" ht="12.75">
      <c r="A19" s="21" t="s">
        <v>82</v>
      </c>
      <c r="B19" s="75">
        <f>AVERAGE(B7:B18)</f>
        <v>851.6708333333332</v>
      </c>
      <c r="C19" s="46"/>
      <c r="D19" s="46"/>
      <c r="E19" s="76"/>
      <c r="F19" s="75">
        <f>AVERAGE(F7:F18)</f>
        <v>446.2916666666667</v>
      </c>
      <c r="G19" s="46"/>
      <c r="H19" s="45"/>
      <c r="I19" s="76"/>
      <c r="J19" s="83">
        <v>41244</v>
      </c>
      <c r="K19" s="8">
        <v>682</v>
      </c>
      <c r="L19" s="8">
        <v>334</v>
      </c>
    </row>
    <row r="20" spans="1:12" ht="12.75">
      <c r="A20" s="21" t="s">
        <v>169</v>
      </c>
      <c r="B20" s="77">
        <f>AVERAGE(B7)</f>
        <v>836.05</v>
      </c>
      <c r="C20" s="46">
        <f>AVERAGE(C7)</f>
        <v>730</v>
      </c>
      <c r="D20" s="46"/>
      <c r="E20" s="76">
        <f>(C20/B20-1)*100</f>
        <v>-12.684648047365588</v>
      </c>
      <c r="F20" s="77">
        <f>AVERAGE(F7)</f>
        <v>339.5</v>
      </c>
      <c r="G20" s="46">
        <f>AVERAGE(G7)</f>
        <v>346</v>
      </c>
      <c r="H20" s="45"/>
      <c r="I20" s="76">
        <f>(G20/F20-1)*100</f>
        <v>1.9145802650957222</v>
      </c>
      <c r="J20" s="83">
        <v>41275</v>
      </c>
      <c r="K20" s="8">
        <v>730</v>
      </c>
      <c r="L20" s="8">
        <v>346</v>
      </c>
    </row>
    <row r="21" spans="1:9" ht="12.75">
      <c r="A21" s="148" t="s">
        <v>175</v>
      </c>
      <c r="B21" s="81"/>
      <c r="C21" s="81"/>
      <c r="D21" s="81"/>
      <c r="E21" s="81"/>
      <c r="F21" s="81"/>
      <c r="G21" s="81"/>
      <c r="H21" s="81"/>
      <c r="I21" s="82"/>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D20:E20 B19"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H42" sqref="H42"/>
    </sheetView>
  </sheetViews>
  <sheetFormatPr defaultColWidth="11.421875" defaultRowHeight="15"/>
  <cols>
    <col min="1" max="1" width="17.00390625" style="1" customWidth="1"/>
    <col min="2" max="5" width="17.8515625" style="1" customWidth="1"/>
    <col min="6" max="16384" width="11.421875" style="1" customWidth="1"/>
  </cols>
  <sheetData>
    <row r="1" spans="1:5" ht="14.25">
      <c r="A1" s="184" t="s">
        <v>69</v>
      </c>
      <c r="B1" s="184"/>
      <c r="C1" s="184"/>
      <c r="D1" s="184"/>
      <c r="E1" s="184"/>
    </row>
    <row r="2" spans="1:5" ht="14.25">
      <c r="A2" s="184" t="s">
        <v>86</v>
      </c>
      <c r="B2" s="184"/>
      <c r="C2" s="184"/>
      <c r="D2" s="184"/>
      <c r="E2" s="184"/>
    </row>
    <row r="3" spans="1:5" ht="14.25">
      <c r="A3" s="184" t="s">
        <v>139</v>
      </c>
      <c r="B3" s="184"/>
      <c r="C3" s="184"/>
      <c r="D3" s="184"/>
      <c r="E3" s="184"/>
    </row>
    <row r="4" spans="1:5" ht="15" customHeight="1">
      <c r="A4" s="186" t="s">
        <v>76</v>
      </c>
      <c r="B4" s="185" t="s">
        <v>80</v>
      </c>
      <c r="C4" s="185"/>
      <c r="D4" s="185" t="s">
        <v>81</v>
      </c>
      <c r="E4" s="185"/>
    </row>
    <row r="5" spans="1:5" ht="14.25">
      <c r="A5" s="187"/>
      <c r="B5" s="136" t="s">
        <v>85</v>
      </c>
      <c r="C5" s="136" t="s">
        <v>51</v>
      </c>
      <c r="D5" s="136" t="s">
        <v>85</v>
      </c>
      <c r="E5" s="136" t="s">
        <v>51</v>
      </c>
    </row>
    <row r="6" spans="1:5" ht="14.25">
      <c r="A6" s="102">
        <v>40737</v>
      </c>
      <c r="B6" s="144">
        <v>364.4272222222222</v>
      </c>
      <c r="C6" s="157" t="s">
        <v>97</v>
      </c>
      <c r="D6" s="144">
        <v>193.75</v>
      </c>
      <c r="E6" s="157" t="s">
        <v>97</v>
      </c>
    </row>
    <row r="7" spans="1:5" ht="14.25">
      <c r="A7" s="102">
        <v>40779</v>
      </c>
      <c r="B7" s="144">
        <v>368.0288888888889</v>
      </c>
      <c r="C7" s="146">
        <f aca="true" t="shared" si="0" ref="C7:C22">100*(B7/B6-1)</f>
        <v>0.9883088987437061</v>
      </c>
      <c r="D7" s="144">
        <v>198.21428571428572</v>
      </c>
      <c r="E7" s="146">
        <f aca="true" t="shared" si="1" ref="E7:E15">100*(D7/D6-1)</f>
        <v>2.304147465437789</v>
      </c>
    </row>
    <row r="8" spans="1:5" ht="14.25">
      <c r="A8" s="102">
        <v>40800</v>
      </c>
      <c r="B8" s="144">
        <v>385.9188888888889</v>
      </c>
      <c r="C8" s="146">
        <f t="shared" si="0"/>
        <v>4.861031440768526</v>
      </c>
      <c r="D8" s="144">
        <v>268.25396825396825</v>
      </c>
      <c r="E8" s="146">
        <f t="shared" si="1"/>
        <v>35.33533533533533</v>
      </c>
    </row>
    <row r="9" spans="1:5" ht="14.25">
      <c r="A9" s="102">
        <v>40814</v>
      </c>
      <c r="B9" s="144">
        <v>416.90666666666664</v>
      </c>
      <c r="C9" s="146">
        <f t="shared" si="0"/>
        <v>8.029608985192628</v>
      </c>
      <c r="D9" s="144">
        <v>266.66666666666663</v>
      </c>
      <c r="E9" s="146">
        <f t="shared" si="1"/>
        <v>-0.5917159763313751</v>
      </c>
    </row>
    <row r="10" spans="1:5" ht="14.25">
      <c r="A10" s="102">
        <v>40828</v>
      </c>
      <c r="B10" s="144">
        <v>434.00166666666667</v>
      </c>
      <c r="C10" s="146">
        <f t="shared" si="0"/>
        <v>4.1004381476269725</v>
      </c>
      <c r="D10" s="144">
        <v>308.3333333333333</v>
      </c>
      <c r="E10" s="146">
        <f t="shared" si="1"/>
        <v>15.625</v>
      </c>
    </row>
    <row r="11" spans="1:5" ht="14.25">
      <c r="A11" s="102">
        <v>40842</v>
      </c>
      <c r="B11" s="144">
        <v>445.10166666666663</v>
      </c>
      <c r="C11" s="146">
        <f t="shared" si="0"/>
        <v>2.5575938648469076</v>
      </c>
      <c r="D11" s="144">
        <v>298.6111111111111</v>
      </c>
      <c r="E11" s="146">
        <f t="shared" si="1"/>
        <v>-3.1531531531531543</v>
      </c>
    </row>
    <row r="12" spans="1:5" ht="14.25">
      <c r="A12" s="102">
        <v>40863</v>
      </c>
      <c r="B12" s="144">
        <v>731.3</v>
      </c>
      <c r="C12" s="146">
        <f t="shared" si="0"/>
        <v>64.29954205219033</v>
      </c>
      <c r="D12" s="144">
        <v>260.8333333333333</v>
      </c>
      <c r="E12" s="146">
        <f t="shared" si="1"/>
        <v>-12.65116279069768</v>
      </c>
    </row>
    <row r="13" spans="1:5" ht="14.25">
      <c r="A13" s="102">
        <v>40876</v>
      </c>
      <c r="B13" s="144">
        <v>582.7124999999999</v>
      </c>
      <c r="C13" s="146">
        <f t="shared" si="0"/>
        <v>-20.318268836318897</v>
      </c>
      <c r="D13" s="144">
        <v>284.95</v>
      </c>
      <c r="E13" s="146">
        <f t="shared" si="1"/>
        <v>9.246006389776351</v>
      </c>
    </row>
    <row r="14" spans="1:5" ht="14.25">
      <c r="A14" s="102">
        <v>40891</v>
      </c>
      <c r="B14" s="144">
        <v>755.0266666666666</v>
      </c>
      <c r="C14" s="146">
        <f t="shared" si="0"/>
        <v>29.57104346769064</v>
      </c>
      <c r="D14" s="144">
        <v>300</v>
      </c>
      <c r="E14" s="146">
        <f t="shared" si="1"/>
        <v>5.281628355851908</v>
      </c>
    </row>
    <row r="15" spans="1:5" ht="14.25">
      <c r="A15" s="102">
        <v>40905</v>
      </c>
      <c r="B15" s="144">
        <v>783.5316666666666</v>
      </c>
      <c r="C15" s="146">
        <f t="shared" si="0"/>
        <v>3.7753633425750888</v>
      </c>
      <c r="D15" s="144">
        <v>275</v>
      </c>
      <c r="E15" s="146">
        <f t="shared" si="1"/>
        <v>-8.333333333333337</v>
      </c>
    </row>
    <row r="16" spans="1:5" ht="14.25">
      <c r="A16" s="102">
        <v>40919</v>
      </c>
      <c r="B16" s="144">
        <v>773.3111111111111</v>
      </c>
      <c r="C16" s="146">
        <f t="shared" si="0"/>
        <v>-1.3044215046261298</v>
      </c>
      <c r="D16" s="144">
        <v>266.6666666666667</v>
      </c>
      <c r="E16" s="146">
        <f aca="true" t="shared" si="2" ref="E16:E22">100*(D16/D15-1)</f>
        <v>-3.0303030303030276</v>
      </c>
    </row>
    <row r="17" spans="1:5" ht="14.25">
      <c r="A17" s="102">
        <v>40947</v>
      </c>
      <c r="B17" s="144">
        <v>717</v>
      </c>
      <c r="C17" s="146">
        <f t="shared" si="0"/>
        <v>-7.281818443058707</v>
      </c>
      <c r="D17" s="144">
        <v>379</v>
      </c>
      <c r="E17" s="146">
        <f t="shared" si="2"/>
        <v>42.12499999999999</v>
      </c>
    </row>
    <row r="18" spans="1:5" ht="14.25">
      <c r="A18" s="102">
        <v>40975</v>
      </c>
      <c r="B18" s="144">
        <v>690.115</v>
      </c>
      <c r="C18" s="146">
        <f t="shared" si="0"/>
        <v>-3.749651324965131</v>
      </c>
      <c r="D18" s="144">
        <v>347.2222222222222</v>
      </c>
      <c r="E18" s="146">
        <f t="shared" si="2"/>
        <v>-8.384637936089135</v>
      </c>
    </row>
    <row r="19" spans="1:5" ht="14.25">
      <c r="A19" s="102">
        <v>40989</v>
      </c>
      <c r="B19" s="144">
        <v>756.0344444444444</v>
      </c>
      <c r="C19" s="146">
        <f t="shared" si="0"/>
        <v>9.551950681327659</v>
      </c>
      <c r="D19" s="144">
        <v>388.8888888888889</v>
      </c>
      <c r="E19" s="146">
        <f t="shared" si="2"/>
        <v>12.000000000000032</v>
      </c>
    </row>
    <row r="20" spans="1:5" ht="14.25">
      <c r="A20" s="102">
        <v>41010</v>
      </c>
      <c r="B20" s="144">
        <v>728.551666666667</v>
      </c>
      <c r="C20" s="146">
        <f t="shared" si="0"/>
        <v>-3.6351224444506003</v>
      </c>
      <c r="D20" s="144">
        <v>364.8809523809524</v>
      </c>
      <c r="E20" s="146">
        <f t="shared" si="2"/>
        <v>-6.1734693877551035</v>
      </c>
    </row>
    <row r="21" spans="1:5" ht="14.25">
      <c r="A21" s="102">
        <v>41024</v>
      </c>
      <c r="B21" s="144">
        <v>725.6622222222222</v>
      </c>
      <c r="C21" s="146">
        <f t="shared" si="0"/>
        <v>-0.3966011714261475</v>
      </c>
      <c r="D21" s="144">
        <v>369.8412698412699</v>
      </c>
      <c r="E21" s="146">
        <f t="shared" si="2"/>
        <v>1.3594344752583032</v>
      </c>
    </row>
    <row r="22" spans="1:5" ht="14.25">
      <c r="A22" s="102">
        <v>41038</v>
      </c>
      <c r="B22" s="144">
        <v>680.3733333333333</v>
      </c>
      <c r="C22" s="146">
        <f t="shared" si="0"/>
        <v>-6.241042664478114</v>
      </c>
      <c r="D22" s="144">
        <v>364.5833333333333</v>
      </c>
      <c r="E22" s="146">
        <f t="shared" si="2"/>
        <v>-1.4216738197425083</v>
      </c>
    </row>
    <row r="23" spans="1:5" ht="14.25">
      <c r="A23" s="102">
        <v>41073</v>
      </c>
      <c r="B23" s="144">
        <v>695.6777777777777</v>
      </c>
      <c r="C23" s="146">
        <f aca="true" t="shared" si="3" ref="C23:C38">100*(B23/B22-1)</f>
        <v>2.2494186198426913</v>
      </c>
      <c r="D23" s="144">
        <v>363.8888888888889</v>
      </c>
      <c r="E23" s="146">
        <f aca="true" t="shared" si="4" ref="E23:E30">100*(D23/D22-1)</f>
        <v>-0.19047619047617426</v>
      </c>
    </row>
    <row r="24" spans="1:5" ht="14.25">
      <c r="A24" s="102">
        <v>41087</v>
      </c>
      <c r="B24" s="144">
        <v>749.9399999999999</v>
      </c>
      <c r="C24" s="146">
        <f t="shared" si="3"/>
        <v>7.7999073645206085</v>
      </c>
      <c r="D24" s="144">
        <v>363.3</v>
      </c>
      <c r="E24" s="146">
        <f t="shared" si="4"/>
        <v>-0.16183206106870074</v>
      </c>
    </row>
    <row r="25" spans="1:5" ht="14.25">
      <c r="A25" s="102">
        <v>41101</v>
      </c>
      <c r="B25" s="144">
        <v>725.8833333333334</v>
      </c>
      <c r="C25" s="146">
        <f t="shared" si="3"/>
        <v>-3.2078121805299786</v>
      </c>
      <c r="D25" s="144">
        <v>394.8412698412699</v>
      </c>
      <c r="E25" s="146">
        <f t="shared" si="4"/>
        <v>8.68187994529861</v>
      </c>
    </row>
    <row r="26" spans="1:5" ht="14.25">
      <c r="A26" s="102">
        <v>41115</v>
      </c>
      <c r="B26" s="144">
        <v>741.1066666666666</v>
      </c>
      <c r="C26" s="146">
        <f t="shared" si="3"/>
        <v>2.0972148876081675</v>
      </c>
      <c r="D26" s="144">
        <v>404.16666666666663</v>
      </c>
      <c r="E26" s="146">
        <f t="shared" si="4"/>
        <v>2.3618090452261153</v>
      </c>
    </row>
    <row r="27" spans="1:5" ht="14.25">
      <c r="A27" s="102">
        <v>41129</v>
      </c>
      <c r="B27" s="144">
        <v>722.2866666666666</v>
      </c>
      <c r="C27" s="146">
        <f t="shared" si="3"/>
        <v>-2.5394455139161165</v>
      </c>
      <c r="D27" s="144">
        <v>433.3333333333333</v>
      </c>
      <c r="E27" s="146">
        <f t="shared" si="4"/>
        <v>7.216494845360821</v>
      </c>
    </row>
    <row r="28" spans="1:5" ht="14.25">
      <c r="A28" s="102">
        <v>41143</v>
      </c>
      <c r="B28" s="144">
        <v>736.2533333333333</v>
      </c>
      <c r="C28" s="146">
        <f t="shared" si="3"/>
        <v>1.9336736106624342</v>
      </c>
      <c r="D28" s="144">
        <v>475</v>
      </c>
      <c r="E28" s="146">
        <f t="shared" si="4"/>
        <v>9.615384615384626</v>
      </c>
    </row>
    <row r="29" spans="1:5" ht="14.25">
      <c r="A29" s="102">
        <v>41164</v>
      </c>
      <c r="B29" s="144">
        <v>823.5714285714286</v>
      </c>
      <c r="C29" s="146">
        <f t="shared" si="3"/>
        <v>11.859789461701853</v>
      </c>
      <c r="D29" s="144">
        <v>516.6666666666666</v>
      </c>
      <c r="E29" s="146">
        <f t="shared" si="4"/>
        <v>8.771929824561386</v>
      </c>
    </row>
    <row r="30" spans="1:5" ht="14.25">
      <c r="A30" s="102">
        <v>41178</v>
      </c>
      <c r="B30" s="144">
        <v>883.3888888888888</v>
      </c>
      <c r="C30" s="146">
        <f t="shared" si="3"/>
        <v>7.263178182519026</v>
      </c>
      <c r="D30" s="144">
        <v>666.6666666666666</v>
      </c>
      <c r="E30" s="146">
        <f t="shared" si="4"/>
        <v>29.032258064516125</v>
      </c>
    </row>
    <row r="31" spans="1:5" ht="14.25">
      <c r="A31" s="102">
        <v>41192</v>
      </c>
      <c r="B31" s="144">
        <v>1205.875</v>
      </c>
      <c r="C31" s="146">
        <f t="shared" si="3"/>
        <v>36.50556568769261</v>
      </c>
      <c r="D31" s="144">
        <v>688.8888888888888</v>
      </c>
      <c r="E31" s="146">
        <f aca="true" t="shared" si="5" ref="E31:E36">100*(D31/D30-1)</f>
        <v>3.3333333333333215</v>
      </c>
    </row>
    <row r="32" spans="1:5" ht="14.25">
      <c r="A32" s="102">
        <v>41206</v>
      </c>
      <c r="B32" s="144">
        <v>1275.142857142857</v>
      </c>
      <c r="C32" s="146">
        <f t="shared" si="3"/>
        <v>5.744198788668564</v>
      </c>
      <c r="D32" s="144">
        <v>705.5555555555555</v>
      </c>
      <c r="E32" s="146">
        <f t="shared" si="5"/>
        <v>2.4193548387096975</v>
      </c>
    </row>
    <row r="33" spans="1:5" ht="14.25">
      <c r="A33" s="102">
        <v>41227</v>
      </c>
      <c r="B33" s="144">
        <v>1167.4444444444443</v>
      </c>
      <c r="C33" s="146">
        <f t="shared" si="3"/>
        <v>-8.445988000099591</v>
      </c>
      <c r="D33" s="144">
        <v>406.54761904761904</v>
      </c>
      <c r="E33" s="146">
        <f t="shared" si="5"/>
        <v>-42.37907761529809</v>
      </c>
    </row>
    <row r="34" spans="1:5" ht="14.25">
      <c r="A34" s="102">
        <v>41241</v>
      </c>
      <c r="B34" s="144">
        <v>1001.5317460317459</v>
      </c>
      <c r="C34" s="146">
        <f t="shared" si="3"/>
        <v>-14.211614026023467</v>
      </c>
      <c r="D34" s="144">
        <v>393.05555555555554</v>
      </c>
      <c r="E34" s="146">
        <f t="shared" si="5"/>
        <v>-3.3186920448999513</v>
      </c>
    </row>
    <row r="35" spans="1:5" ht="14.25">
      <c r="A35" s="102">
        <v>41255</v>
      </c>
      <c r="B35" s="144">
        <v>758.25</v>
      </c>
      <c r="C35" s="146">
        <f t="shared" si="3"/>
        <v>-24.29096701084845</v>
      </c>
      <c r="D35" s="144">
        <v>331.6203703703704</v>
      </c>
      <c r="E35" s="146">
        <f t="shared" si="5"/>
        <v>-15.63015312131919</v>
      </c>
    </row>
    <row r="36" spans="1:5" ht="14.25">
      <c r="A36" s="102">
        <v>41270</v>
      </c>
      <c r="B36" s="144">
        <v>725.6944444444445</v>
      </c>
      <c r="C36" s="146">
        <f t="shared" si="3"/>
        <v>-4.293512107557607</v>
      </c>
      <c r="D36" s="144">
        <v>275</v>
      </c>
      <c r="E36" s="146">
        <f t="shared" si="5"/>
        <v>-17.07385173809857</v>
      </c>
    </row>
    <row r="37" spans="1:5" ht="14.25">
      <c r="A37" s="102">
        <v>41283</v>
      </c>
      <c r="B37" s="144">
        <v>723.6111111111112</v>
      </c>
      <c r="C37" s="146">
        <f t="shared" si="3"/>
        <v>-0.2870813397129135</v>
      </c>
      <c r="D37" s="144">
        <v>250</v>
      </c>
      <c r="E37" s="146">
        <f>100*(D37/D36-1)</f>
        <v>-9.090909090909093</v>
      </c>
    </row>
    <row r="38" spans="1:5" ht="14.25">
      <c r="A38" s="103">
        <v>41297</v>
      </c>
      <c r="B38" s="145">
        <v>714.8119047619048</v>
      </c>
      <c r="C38" s="147">
        <f t="shared" si="3"/>
        <v>-1.216013161502616</v>
      </c>
      <c r="D38" s="145">
        <v>241.66666666666666</v>
      </c>
      <c r="E38" s="147">
        <f>100*(D38/D37-1)</f>
        <v>-3.3333333333333326</v>
      </c>
    </row>
    <row r="39" ht="14.25">
      <c r="A39" s="85" t="s">
        <v>176</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9"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zoomScalePageLayoutView="0" workbookViewId="0" topLeftCell="A7">
      <selection activeCell="H17" sqref="H17:K19"/>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84" t="s">
        <v>70</v>
      </c>
      <c r="C1" s="184"/>
      <c r="D1" s="184"/>
      <c r="E1" s="184"/>
      <c r="F1" s="16"/>
    </row>
    <row r="2" spans="1:6" ht="12.75">
      <c r="A2" s="11"/>
      <c r="B2" s="184" t="s">
        <v>160</v>
      </c>
      <c r="C2" s="184"/>
      <c r="D2" s="184"/>
      <c r="E2" s="184"/>
      <c r="F2" s="16"/>
    </row>
    <row r="3" spans="1:6" ht="12.75">
      <c r="A3" s="11"/>
      <c r="B3" s="137"/>
      <c r="C3" s="137"/>
      <c r="D3" s="137"/>
      <c r="E3" s="137"/>
      <c r="F3" s="14"/>
    </row>
    <row r="4" spans="1:6" ht="12.75" customHeight="1">
      <c r="A4" s="11"/>
      <c r="B4" s="189" t="s">
        <v>18</v>
      </c>
      <c r="C4" s="191" t="s">
        <v>17</v>
      </c>
      <c r="D4" s="191" t="s">
        <v>16</v>
      </c>
      <c r="E4" s="191" t="s">
        <v>15</v>
      </c>
      <c r="F4" s="15"/>
    </row>
    <row r="5" spans="1:6" ht="12.75">
      <c r="A5" s="11"/>
      <c r="B5" s="190"/>
      <c r="C5" s="192"/>
      <c r="D5" s="192"/>
      <c r="E5" s="192"/>
      <c r="F5" s="15"/>
    </row>
    <row r="6" spans="1:6" ht="12.75">
      <c r="A6" s="11"/>
      <c r="B6" s="137" t="s">
        <v>14</v>
      </c>
      <c r="C6" s="138">
        <v>63110</v>
      </c>
      <c r="D6" s="13">
        <v>1210044.3</v>
      </c>
      <c r="E6" s="158">
        <v>19.173574710822372</v>
      </c>
      <c r="F6" s="11"/>
    </row>
    <row r="7" spans="1:6" ht="12.75">
      <c r="A7" s="11"/>
      <c r="B7" s="137" t="s">
        <v>13</v>
      </c>
      <c r="C7" s="138">
        <v>61360</v>
      </c>
      <c r="D7" s="13">
        <v>1303267.5</v>
      </c>
      <c r="E7" s="158">
        <v>21.239691981747065</v>
      </c>
      <c r="F7" s="11"/>
    </row>
    <row r="8" spans="1:6" ht="12.75">
      <c r="A8" s="11"/>
      <c r="B8" s="137" t="s">
        <v>12</v>
      </c>
      <c r="C8" s="138">
        <v>56000</v>
      </c>
      <c r="D8" s="13">
        <v>1093728.4</v>
      </c>
      <c r="E8" s="158">
        <v>19.530864285714287</v>
      </c>
      <c r="F8" s="11"/>
    </row>
    <row r="9" spans="1:6" ht="12.75">
      <c r="A9" s="11"/>
      <c r="B9" s="137" t="s">
        <v>11</v>
      </c>
      <c r="C9" s="138">
        <v>59560</v>
      </c>
      <c r="D9" s="13">
        <v>1144170</v>
      </c>
      <c r="E9" s="158">
        <v>19.210376091336467</v>
      </c>
      <c r="F9" s="11"/>
    </row>
    <row r="10" spans="1:6" ht="12.75">
      <c r="A10" s="11"/>
      <c r="B10" s="137" t="s">
        <v>10</v>
      </c>
      <c r="C10" s="138">
        <v>55620</v>
      </c>
      <c r="D10" s="13">
        <v>1115735.7</v>
      </c>
      <c r="E10" s="158">
        <v>20.059973031283707</v>
      </c>
      <c r="F10" s="11"/>
    </row>
    <row r="11" spans="1:6" ht="12.75">
      <c r="A11" s="11"/>
      <c r="B11" s="137" t="s">
        <v>9</v>
      </c>
      <c r="C11" s="138">
        <v>63200</v>
      </c>
      <c r="D11" s="13">
        <v>1391378.2</v>
      </c>
      <c r="E11" s="158">
        <v>22.015477848101266</v>
      </c>
      <c r="F11" s="100"/>
    </row>
    <row r="12" spans="1:6" ht="12.75">
      <c r="A12" s="11"/>
      <c r="B12" s="137" t="s">
        <v>8</v>
      </c>
      <c r="C12" s="138">
        <v>54145</v>
      </c>
      <c r="D12" s="13">
        <v>834859.9</v>
      </c>
      <c r="E12" s="158">
        <f>+D12/C12</f>
        <v>15.41896574014221</v>
      </c>
      <c r="F12" s="100"/>
    </row>
    <row r="13" spans="1:6" ht="12.75">
      <c r="A13" s="11"/>
      <c r="B13" s="137" t="s">
        <v>7</v>
      </c>
      <c r="C13" s="138">
        <v>55976</v>
      </c>
      <c r="D13" s="13">
        <v>965939.5</v>
      </c>
      <c r="E13" s="158">
        <v>17.25631520651708</v>
      </c>
      <c r="F13" s="100"/>
    </row>
    <row r="14" spans="1:6" ht="12.75">
      <c r="A14" s="11"/>
      <c r="B14" s="137" t="s">
        <v>6</v>
      </c>
      <c r="C14" s="138">
        <v>45078</v>
      </c>
      <c r="D14" s="13">
        <v>924548.1</v>
      </c>
      <c r="E14" s="158">
        <v>20.50996273126581</v>
      </c>
      <c r="F14" s="100"/>
    </row>
    <row r="15" spans="1:6" ht="12.75">
      <c r="A15" s="11"/>
      <c r="B15" s="137" t="s">
        <v>5</v>
      </c>
      <c r="C15" s="138">
        <v>50771</v>
      </c>
      <c r="D15" s="13">
        <v>1081349.2</v>
      </c>
      <c r="E15" s="158">
        <v>21.3</v>
      </c>
      <c r="F15" s="100"/>
    </row>
    <row r="16" spans="1:6" ht="12.75">
      <c r="A16" s="11"/>
      <c r="B16" s="137" t="s">
        <v>4</v>
      </c>
      <c r="C16" s="138">
        <v>53653</v>
      </c>
      <c r="D16" s="13">
        <v>1676444</v>
      </c>
      <c r="E16" s="158">
        <v>31.25</v>
      </c>
      <c r="F16" s="152"/>
    </row>
    <row r="17" spans="1:9" ht="12.75">
      <c r="A17" s="11"/>
      <c r="B17" s="137" t="s">
        <v>157</v>
      </c>
      <c r="C17" s="138">
        <v>41534</v>
      </c>
      <c r="D17" s="13">
        <v>1093452</v>
      </c>
      <c r="E17" s="158">
        <v>26.33</v>
      </c>
      <c r="F17" s="101"/>
      <c r="G17" s="149"/>
      <c r="H17" s="160"/>
      <c r="I17" s="155"/>
    </row>
    <row r="18" spans="1:10" ht="12.75">
      <c r="A18" s="11"/>
      <c r="B18" s="139" t="s">
        <v>161</v>
      </c>
      <c r="C18" s="135">
        <f>+C17*1.082</f>
        <v>44939.788</v>
      </c>
      <c r="D18" s="135">
        <f>+C18*E18</f>
        <v>1293816.49652</v>
      </c>
      <c r="E18" s="159">
        <f>AVERAGE(E16:E17)</f>
        <v>28.79</v>
      </c>
      <c r="F18" s="152"/>
      <c r="G18" s="149"/>
      <c r="H18" s="150"/>
      <c r="I18" s="150"/>
      <c r="J18" s="150"/>
    </row>
    <row r="19" spans="1:6" ht="12.75">
      <c r="A19" s="11"/>
      <c r="B19" s="12" t="s">
        <v>177</v>
      </c>
      <c r="C19" s="11"/>
      <c r="D19" s="11"/>
      <c r="E19" s="11"/>
      <c r="F19" s="11"/>
    </row>
    <row r="20" spans="1:6" ht="24" customHeight="1">
      <c r="A20" s="11"/>
      <c r="B20" s="188" t="s">
        <v>166</v>
      </c>
      <c r="C20" s="188"/>
      <c r="D20" s="188"/>
      <c r="E20" s="188"/>
      <c r="F20" s="11"/>
    </row>
    <row r="21" ht="12.75">
      <c r="G21" s="150"/>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2013-02-08T19:54:07Z</cp:lastPrinted>
  <dcterms:created xsi:type="dcterms:W3CDTF">2011-10-13T14:46:36Z</dcterms:created>
  <dcterms:modified xsi:type="dcterms:W3CDTF">2019-02-26T14:32:24Z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