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8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<sst xmlns="http://schemas.openxmlformats.org/spreadsheetml/2006/main" count="264" uniqueCount="202">
  <si>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</si>
  <si>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</si>
  <si>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</si>
  <si>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</si>
  <si>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</si>
  <si>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</si>
  <si>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</si>
  <si>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</si>
  <si>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</si>
  <si>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</si>
  <si>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</si>
  <si>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</si>
  <si>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</si>
  <si>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</si>
  <si>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</si>
  <si>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</si>
  <si>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</si>
  <si>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</si>
  <si>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</si>
  <si>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</si>
  <si>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</si>
  <si>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</si>
  <si>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</si>
  <si>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</si>
  <si>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</si>
  <si>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</si>
  <si>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</si>
  <si>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</si>
  <si>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</si>
  <si>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</si>
  <si>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</si>
  <si>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</si>
  <si>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</si>
  <si>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</si>
  <si>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</si>
  <si>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</si>
  <si>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</si>
  <si>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</si>
  <si>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</si>
  <si>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</si>
  <si>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</si>
  <si>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</si>
  <si>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</si>
  <si>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</si>
  <si>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</si>
  <si>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</si>
  <si>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</si>
  <si>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</si>
  <si>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</si>
  <si>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</si>
  <si>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</si>
  <si>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</si>
  <si>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</si>
  <si>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</si>
  <si>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</si>
  <si>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</si>
  <si>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</si>
  <si>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</si>
  <si>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</si>
  <si>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</si>
  <si>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</si>
  <si>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</si>
  <si>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</si>
  <si>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</si>
  <si>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</si>
  <si>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</si>
  <si>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</si>
  <si>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</si>
  <si>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</si>
  <si>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</si>
  <si>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</si>
  <si>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</si>
  <si>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</si>
  <si>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</si>
  <si>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</si>
  <si>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</si>
  <si>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</si>
  <si>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</si>
  <si>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</si>
  <si>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</si>
  <si>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</si>
  <si>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</si>
  <si>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</si>
  <si>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</si>
  <si>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</si>
  <si>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</si>
  <si>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</si>
  <si>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</si>
  <si>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</si>
  <si>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</si>
  <si>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</si>
  <si>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</si>
  <si>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</si>
  <si>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</si>
  <si>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</si>
  <si>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</si>
  <si>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</si>
  <si>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</si>
  <si>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</si>
  <si>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</si>
  <si>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</si>
  <si>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</si>
  <si>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</si>
  <si>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</si>
  <si>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</si>
  <si>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</si>
  <si>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</si>
  <si>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</si>
  <si>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</si>
  <si>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</si>
  <si>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</si>
  <si>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</si>
  <si>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</si>
  <si>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</si>
  <si>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</si>
  <si>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</si>
  <si>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</si>
  <si>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</si>
  <si>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</si>
  <si>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</si>
  <si>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</si>
  <si>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</si>
  <si>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</si>
  <si>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</si>
  <si>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</si>
  <si>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</si>
  <si>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</si>
  <si>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</si>
  <si>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</si>
  <si>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</si>
  <si>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</si>
  <si>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</si>
  <si>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</si>
  <si>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</si>
  <si>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</si>
  <si>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</si>
  <si>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</si>
  <si>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</si>
  <si>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</si>
  <si>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</si>
  <si>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</si>
  <si>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</si>
  <si>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</si>
  <si>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</si>
  <si>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</si>
  <si>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</si>
  <si>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</si>
  <si>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</si>
  <si>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</si>
  <si>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</si>
  <si>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</si>
  <si>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</si>
  <si>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</si>
  <si>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</si>
  <si>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</si>
  <si>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</si>
  <si>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11/2014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</si>
  <si>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</si>
  <si>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</si>
  <si>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Trigo de grano forrajero</t>
  </si>
  <si>
    <t>Pionero INIA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</si>
  <si>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</si>
  <si>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</si>
  <si>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</si>
  <si>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</si>
  <si>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</si>
  <si>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</si>
  <si>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</si>
  <si>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</si>
  <si>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</si>
  <si>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</si>
  <si>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</si>
  <si>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</si>
  <si>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</si>
  <si>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</si>
  <si>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</si>
  <si>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</si>
  <si>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</si>
  <si>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</si>
  <si>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</si>
  <si>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</si>
  <si>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</si>
  <si>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</si>
  <si>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</si>
  <si>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</si>
  <si>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</si>
  <si>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</si>
  <si>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</si>
  <si>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</si>
  <si>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</si>
  <si>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</si>
  <si>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Julio 2016</t>
  </si>
  <si>
    <t>06/2016</t>
  </si>
  <si>
    <t xml:space="preserve">        Agosto 2016</t>
  </si>
  <si>
    <t>Agosto 2016</t>
  </si>
  <si>
    <t>con información de julio 2016</t>
  </si>
  <si>
    <t>% variación julio 2016/2015</t>
  </si>
  <si>
    <t>07/2016</t>
  </si>
  <si>
    <t xml:space="preserve">Nota: dólar observado promedio de julio 2016 USD   </t>
  </si>
  <si>
    <t>Julio 2016*</t>
  </si>
  <si>
    <t xml:space="preserve">Nota 2: dólar observado promedio de julio USD   </t>
  </si>
  <si>
    <t>enero - julio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</si>
</sst>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7.75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2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7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98" fillId="0" borderId="19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2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0" fontId="0" fillId="0" borderId="33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103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4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6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</a:t>
            </a:r>
          </a:p>
        </c:rich>
      </c:tx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8175"/>
          <c:w val="0.71825"/>
          <c:h val="0.739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</c:numLit>
          </c:val>
          <c:smooth val="0"/>
        </c:ser>
        <c:marker val="1"/>
        <c:axId val="52305331"/>
        <c:axId val="44403316"/>
      </c:lineChart>
      <c:catAx>
        <c:axId val="5230533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3316"/>
        <c:crosses val="autoZero"/>
        <c:auto val="1"/>
        <c:lblOffset val="100"/>
        <c:tickLblSkip val="2"/>
        <c:noMultiLvlLbl val="0"/>
      </c:catAx>
      <c:valAx>
        <c:axId val="4440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331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5"/>
          <c:w val="0.17375"/>
          <c:h val="0.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1915"/>
          <c:w val="0.6525"/>
          <c:h val="0.687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370.26241499062644</c:v>
              </c:pt>
              <c:pt idx="42">
                <c:v>367.8809409038802</c:v>
              </c:pt>
            </c:numLit>
          </c:val>
          <c:smooth val="0"/>
        </c:ser>
        <c:marker val="1"/>
        <c:axId val="534389"/>
        <c:axId val="34735286"/>
      </c:lineChart>
      <c:dateAx>
        <c:axId val="5343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2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735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5"/>
          <c:w val="0.17825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2"/>
          <c:w val="0.6875"/>
          <c:h val="0.731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</c:numLit>
          </c:val>
          <c:smooth val="0"/>
        </c:ser>
        <c:marker val="1"/>
        <c:axId val="43201079"/>
        <c:axId val="56606712"/>
      </c:lineChart>
      <c:dateAx>
        <c:axId val="4320107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606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8"/>
          <c:w val="0.187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665"/>
          <c:w val="0.7405"/>
          <c:h val="0.704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</c:numLit>
          </c:val>
          <c:smooth val="0"/>
        </c:ser>
        <c:marker val="1"/>
        <c:axId val="55557625"/>
        <c:axId val="54475834"/>
      </c:lineChart>
      <c:dateAx>
        <c:axId val="5555762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58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47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5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275"/>
          <c:w val="0.192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9525</xdr:rowOff>
    </xdr:to>
    <xdr:graphicFrame>
      <xdr:nvGraphicFramePr>
        <xdr:cNvPr id="2" name="2 Gráfico"/>
        <xdr:cNvGraphicFramePr/>
      </xdr:nvGraphicFramePr>
      <xdr:xfrm>
        <a:off x="0" y="0"/>
        <a:ext cx="7629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julio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0.94625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4591050"/>
          <a:ext cx="689610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781050" y="0"/>
        <a:ext cx="6829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20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-0.00375</cdr:x>
      <cdr:y>0.955</cdr:y>
    </cdr:from>
    <cdr:to>
      <cdr:x>0.71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648200"/>
          <a:ext cx="54292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0.92075</cdr:y>
    </cdr:from>
    <cdr:to>
      <cdr:x>-0.0045</cdr:x>
      <cdr:y>0.921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7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-0.00225</cdr:x>
      <cdr:y>0.95425</cdr:y>
    </cdr:from>
    <cdr:to>
      <cdr:x>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4638675"/>
          <a:ext cx="76962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7" t="s">
        <v>2</v>
      </c>
      <c r="B13" s="217"/>
      <c r="C13" s="217"/>
      <c r="D13" s="217"/>
      <c r="E13" s="217"/>
      <c r="F13" s="217"/>
      <c r="G13" s="217"/>
      <c r="H13" s="217"/>
    </row>
    <row r="15" spans="3:8" ht="15.75">
      <c r="C15" s="219"/>
      <c r="D15" s="219"/>
      <c r="E15" s="219"/>
      <c r="F15" s="219"/>
      <c r="G15" s="219"/>
      <c r="H15" s="219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21" t="s">
        <v>193</v>
      </c>
      <c r="D40" s="221"/>
      <c r="E40" s="221"/>
    </row>
    <row r="44" ht="14.25">
      <c r="D44" s="50" t="s">
        <v>2</v>
      </c>
    </row>
    <row r="45" spans="1:4" ht="15">
      <c r="A45" s="48"/>
      <c r="D45" s="51" t="s">
        <v>194</v>
      </c>
    </row>
    <row r="46" spans="1:5" ht="15">
      <c r="A46" s="48"/>
      <c r="C46" s="222" t="s">
        <v>195</v>
      </c>
      <c r="D46" s="222"/>
      <c r="E46" s="222"/>
    </row>
    <row r="47" ht="15">
      <c r="A47" s="48"/>
    </row>
    <row r="49" spans="1:4" ht="15">
      <c r="A49" s="52"/>
      <c r="D49" s="50" t="s">
        <v>177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20" t="s">
        <v>1</v>
      </c>
      <c r="B64" s="220"/>
      <c r="C64" s="220"/>
      <c r="D64" s="220"/>
      <c r="E64" s="220"/>
      <c r="F64" s="220"/>
      <c r="G64" s="220"/>
      <c r="H64" s="220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8"/>
      <c r="B123" s="218"/>
      <c r="C123" s="218"/>
      <c r="D123" s="218"/>
      <c r="E123" s="218"/>
      <c r="F123" s="218"/>
      <c r="G123" s="218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H50" sqref="H50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28">
      <selection activeCell="A58" sqref="A58"/>
    </sheetView>
  </sheetViews>
  <sheetFormatPr defaultColWidth="11.421875" defaultRowHeight="12.75"/>
  <cols>
    <col min="1" max="1" width="44.5742187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6" t="s">
        <v>96</v>
      </c>
      <c r="B1" s="246"/>
      <c r="C1" s="246"/>
      <c r="D1" s="246"/>
      <c r="E1" s="132"/>
      <c r="F1" s="132"/>
      <c r="G1" s="21"/>
      <c r="H1" s="21"/>
    </row>
    <row r="2" spans="1:8" ht="15" customHeight="1">
      <c r="A2" s="247" t="s">
        <v>140</v>
      </c>
      <c r="B2" s="247"/>
      <c r="C2" s="247"/>
      <c r="D2" s="247"/>
      <c r="E2" s="132"/>
      <c r="F2" s="132"/>
      <c r="G2" s="21"/>
      <c r="H2" s="21"/>
    </row>
    <row r="3" spans="1:8" s="15" customFormat="1" ht="15" customHeight="1">
      <c r="A3" s="248" t="s">
        <v>153</v>
      </c>
      <c r="B3" s="248"/>
      <c r="C3" s="248"/>
      <c r="D3" s="248"/>
      <c r="E3" s="132"/>
      <c r="F3" s="132"/>
      <c r="G3" s="22"/>
      <c r="H3" s="22"/>
    </row>
    <row r="4" spans="1:8" s="15" customFormat="1" ht="15" customHeight="1">
      <c r="A4" s="249" t="s">
        <v>191</v>
      </c>
      <c r="B4" s="249"/>
      <c r="C4" s="249"/>
      <c r="D4" s="249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3" t="s">
        <v>31</v>
      </c>
      <c r="B7" s="244"/>
      <c r="C7" s="244"/>
      <c r="D7" s="245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((260+292)/2)</f>
        <v>276</v>
      </c>
      <c r="D8" s="137">
        <f aca="true" t="shared" si="0" ref="D8:D25">C8/$B$58</f>
        <v>0.4197271773347324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(270+297)/2</f>
        <v>283.5</v>
      </c>
      <c r="D9" s="137">
        <f t="shared" si="0"/>
        <v>0.43113280715361096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(249+278)/2</f>
        <v>263.5</v>
      </c>
      <c r="D10" s="137">
        <f t="shared" si="0"/>
        <v>0.40071779430326804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(259+283)/2</f>
        <v>271</v>
      </c>
      <c r="D11" s="137">
        <f t="shared" si="0"/>
        <v>0.41212342412214664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(252+275)/2</f>
        <v>263.5</v>
      </c>
      <c r="D12" s="137">
        <f t="shared" si="0"/>
        <v>0.40071779430326804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0.3984366683394923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(239+237)/2</f>
        <v>238</v>
      </c>
      <c r="D14" s="137">
        <f t="shared" si="0"/>
        <v>0.36193865291908084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(249+242)/2</f>
        <v>245.5</v>
      </c>
      <c r="D15" s="137">
        <f t="shared" si="0"/>
        <v>0.37334428273795944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(228+233)/2</f>
        <v>230.5</v>
      </c>
      <c r="D16" s="137">
        <f t="shared" si="0"/>
        <v>0.35053302310020223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(242+238)/2</f>
        <v>240</v>
      </c>
      <c r="D17" s="137">
        <f t="shared" si="0"/>
        <v>0.3649801542041151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241</v>
      </c>
      <c r="D18" s="137">
        <f t="shared" si="0"/>
        <v>0.3665009048466323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246</v>
      </c>
      <c r="D19" s="137">
        <f t="shared" si="0"/>
        <v>0.374104658059218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224</v>
      </c>
      <c r="D20" s="137">
        <f t="shared" si="0"/>
        <v>0.3406481439238408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229</v>
      </c>
      <c r="D21" s="137">
        <f t="shared" si="0"/>
        <v>0.3482518971364265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0.35281414906397796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0.3680216554891494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0.363459403561598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0.37866690998676944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3" t="s">
        <v>36</v>
      </c>
      <c r="B26" s="244"/>
      <c r="C26" s="244"/>
      <c r="D26" s="245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f>(245+279)/2</f>
        <v>262</v>
      </c>
      <c r="D27" s="93">
        <f aca="true" t="shared" si="1" ref="D27:D36">C27/$B$58</f>
        <v>0.3984366683394923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241</v>
      </c>
      <c r="D28" s="93">
        <f t="shared" si="1"/>
        <v>0.3665009048466323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0.3512933984214608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0.3421688945663579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0.32087838557111786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0.3254406374986693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0.32087838557111786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0.3147953830010493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0.33760664263880646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0.3315236400687379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3" t="s">
        <v>41</v>
      </c>
      <c r="B37" s="244"/>
      <c r="C37" s="244"/>
      <c r="D37" s="245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0.3315236400687379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(203+184)/3</f>
        <v>129</v>
      </c>
      <c r="D39" s="93">
        <f t="shared" si="2"/>
        <v>0.19617683288471188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0.29350487400580927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0.2889426220782578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0.2919841233632921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0.260048359870432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0.2828596195081892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0.25548610794288057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0.2691728637255349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0.42885168118983524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3" t="s">
        <v>49</v>
      </c>
      <c r="B48" s="244"/>
      <c r="C48" s="244"/>
      <c r="D48" s="245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175</v>
      </c>
      <c r="D51" s="93">
        <f aca="true" t="shared" si="3" ref="D51:D56">C51/$B$58</f>
        <v>0.2661313624405006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171</v>
      </c>
      <c r="D52" s="93">
        <f t="shared" si="3"/>
        <v>0.260048359870432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200</v>
      </c>
      <c r="D53" s="93">
        <f t="shared" si="3"/>
        <v>0.30415012850342926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0.07299603084082303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158</v>
      </c>
      <c r="B55" s="91">
        <v>50</v>
      </c>
      <c r="C55" s="92">
        <v>48</v>
      </c>
      <c r="D55" s="93">
        <f t="shared" si="3"/>
        <v>0.07299603084082303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385</v>
      </c>
      <c r="D56" s="93">
        <f t="shared" si="3"/>
        <v>0.5854889973691013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198</v>
      </c>
      <c r="B58" s="158">
        <v>657.57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6" t="s">
        <v>97</v>
      </c>
      <c r="B1" s="246"/>
      <c r="C1" s="246"/>
      <c r="D1" s="246"/>
      <c r="E1" s="246"/>
    </row>
    <row r="2" spans="1:5" ht="12.75">
      <c r="A2" s="250" t="s">
        <v>139</v>
      </c>
      <c r="B2" s="250"/>
      <c r="C2" s="250"/>
      <c r="D2" s="250"/>
      <c r="E2" s="250"/>
    </row>
    <row r="3" spans="1:5" ht="12.75" customHeight="1">
      <c r="A3" s="251" t="s">
        <v>153</v>
      </c>
      <c r="B3" s="251"/>
      <c r="C3" s="251"/>
      <c r="D3" s="251"/>
      <c r="E3" s="251"/>
    </row>
    <row r="4" spans="1:5" ht="12.75">
      <c r="A4" s="252" t="s">
        <v>199</v>
      </c>
      <c r="B4" s="252"/>
      <c r="C4" s="252"/>
      <c r="D4" s="252"/>
      <c r="E4" s="252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0.7223565551956446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0.7223565551956446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0.7223565551956446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0.5474702313061727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0.6006965037942729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0.6006965037942729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0.5474702313061727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0.5474702313061727</v>
      </c>
      <c r="F14" s="146"/>
    </row>
    <row r="15" spans="1:6" ht="14.25">
      <c r="A15" s="151"/>
      <c r="B15" s="152" t="s">
        <v>163</v>
      </c>
      <c r="C15" s="89">
        <f t="shared" si="1"/>
        <v>18000</v>
      </c>
      <c r="D15" s="113">
        <v>360</v>
      </c>
      <c r="E15" s="153">
        <f t="shared" si="0"/>
        <v>0.5474702313061727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0.5930927505816871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0.5930927505816871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0.5930927505816871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0.5930927505816871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0.5930927505816871</v>
      </c>
      <c r="F20" s="146"/>
    </row>
    <row r="21" spans="1:6" ht="14.25">
      <c r="A21" s="108" t="s">
        <v>159</v>
      </c>
      <c r="B21" s="84" t="s">
        <v>160</v>
      </c>
      <c r="C21" s="88">
        <f t="shared" si="1"/>
        <v>17250</v>
      </c>
      <c r="D21" s="112">
        <v>345</v>
      </c>
      <c r="E21" s="145">
        <f t="shared" si="0"/>
        <v>0.5246589716684155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0.5626777377313441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0.5626777377313441</v>
      </c>
      <c r="F23" s="146"/>
    </row>
    <row r="24" spans="1:5" ht="12.75">
      <c r="A24" s="80" t="s">
        <v>155</v>
      </c>
      <c r="E24" s="148"/>
    </row>
    <row r="25" spans="1:5" ht="12.75">
      <c r="A25" s="80" t="s">
        <v>189</v>
      </c>
      <c r="E25" s="148"/>
    </row>
    <row r="26" spans="1:2" ht="12.75">
      <c r="A26" s="157" t="s">
        <v>200</v>
      </c>
      <c r="B26" s="158">
        <v>657.57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3" t="s">
        <v>69</v>
      </c>
      <c r="B18" s="223"/>
      <c r="C18" s="223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F34" sqref="F34"/>
    </sheetView>
  </sheetViews>
  <sheetFormatPr defaultColWidth="11.421875" defaultRowHeight="12.75"/>
  <sheetData>
    <row r="1" spans="1:9" ht="12.75">
      <c r="A1" s="224" t="s">
        <v>114</v>
      </c>
      <c r="B1" s="224"/>
      <c r="C1" s="224"/>
      <c r="D1" s="224"/>
      <c r="E1" s="224"/>
      <c r="F1" s="224"/>
      <c r="G1" s="224"/>
      <c r="H1" s="224"/>
      <c r="I1" s="2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0" sqref="A40:IV40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6" t="s">
        <v>184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</row>
    <row r="2" spans="1:11" s="161" customFormat="1" ht="19.5" customHeight="1">
      <c r="A2" s="227" t="s">
        <v>161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</row>
    <row r="3" spans="1:19" s="169" customFormat="1" ht="12.75">
      <c r="A3" s="166"/>
      <c r="B3" s="228" t="s">
        <v>3</v>
      </c>
      <c r="C3" s="228"/>
      <c r="D3" s="228"/>
      <c r="E3" s="228"/>
      <c r="F3" s="163"/>
      <c r="G3" s="228" t="s">
        <v>187</v>
      </c>
      <c r="H3" s="228"/>
      <c r="I3" s="228"/>
      <c r="J3" s="228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30">
        <v>2015</v>
      </c>
      <c r="C4" s="232" t="s">
        <v>201</v>
      </c>
      <c r="D4" s="232"/>
      <c r="E4" s="232"/>
      <c r="F4" s="163"/>
      <c r="G4" s="230">
        <v>2015</v>
      </c>
      <c r="H4" s="232" t="s">
        <v>201</v>
      </c>
      <c r="I4" s="232"/>
      <c r="J4" s="232"/>
      <c r="K4" s="164"/>
    </row>
    <row r="5" spans="1:11" s="189" customFormat="1" ht="12.75">
      <c r="A5" s="207"/>
      <c r="B5" s="231"/>
      <c r="C5" s="170">
        <v>2015</v>
      </c>
      <c r="D5" s="170">
        <v>2016</v>
      </c>
      <c r="E5" s="171" t="s">
        <v>173</v>
      </c>
      <c r="F5" s="172"/>
      <c r="G5" s="231"/>
      <c r="H5" s="170">
        <v>2015</v>
      </c>
      <c r="I5" s="170">
        <v>2016</v>
      </c>
      <c r="J5" s="171" t="s">
        <v>173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174</v>
      </c>
      <c r="B7" s="166"/>
      <c r="C7" s="173"/>
      <c r="D7" s="173"/>
      <c r="E7" s="163"/>
      <c r="F7" s="163"/>
      <c r="G7" s="174">
        <v>1546784.3425100003</v>
      </c>
      <c r="H7" s="174">
        <v>866104.5195599999</v>
      </c>
      <c r="I7" s="174">
        <v>707670.70178</v>
      </c>
      <c r="J7" s="175">
        <v>-18.292690339554838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544509.15545</v>
      </c>
      <c r="I9" s="179">
        <v>426571.41677</v>
      </c>
      <c r="J9" s="175">
        <v>-21.65945925785809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679561.7028959999</v>
      </c>
      <c r="D11" s="182">
        <v>475055.873285</v>
      </c>
      <c r="E11" s="175">
        <v>-30.093783793213177</v>
      </c>
      <c r="F11" s="182"/>
      <c r="G11" s="182">
        <v>520424.63205</v>
      </c>
      <c r="H11" s="182">
        <v>288533.05147</v>
      </c>
      <c r="I11" s="182">
        <v>156846.74208</v>
      </c>
      <c r="J11" s="175">
        <v>-45.63993924408067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254380.1257884</v>
      </c>
      <c r="D12" s="209">
        <v>226956.55869389998</v>
      </c>
      <c r="E12" s="180">
        <v>-10.780546243345938</v>
      </c>
      <c r="F12" s="209"/>
      <c r="G12" s="209">
        <v>206658.26518000007</v>
      </c>
      <c r="H12" s="209">
        <v>89306.34882000001</v>
      </c>
      <c r="I12" s="209">
        <v>56486.79280000001</v>
      </c>
      <c r="J12" s="180">
        <v>-36.7494097045093</v>
      </c>
      <c r="K12" s="159"/>
    </row>
    <row r="13" spans="1:11" s="161" customFormat="1" ht="12.75">
      <c r="A13" s="94" t="s">
        <v>7</v>
      </c>
      <c r="B13" s="209">
        <v>128972.995</v>
      </c>
      <c r="C13" s="209">
        <v>85694.378</v>
      </c>
      <c r="D13" s="209">
        <v>69137.84967479999</v>
      </c>
      <c r="E13" s="180">
        <v>-19.32043701303253</v>
      </c>
      <c r="F13" s="209"/>
      <c r="G13" s="209">
        <v>51322.41415999999</v>
      </c>
      <c r="H13" s="209">
        <v>34491.79421</v>
      </c>
      <c r="I13" s="209">
        <v>22059.22054</v>
      </c>
      <c r="J13" s="180">
        <v>-36.04501869141821</v>
      </c>
      <c r="K13" s="159"/>
    </row>
    <row r="14" spans="1:11" s="161" customFormat="1" ht="12.75">
      <c r="A14" s="94" t="s">
        <v>165</v>
      </c>
      <c r="B14" s="209">
        <v>75490.7325</v>
      </c>
      <c r="C14" s="209">
        <v>46739.8835</v>
      </c>
      <c r="D14" s="209">
        <v>29073.4260005</v>
      </c>
      <c r="E14" s="180">
        <v>-37.79739309683988</v>
      </c>
      <c r="F14" s="209"/>
      <c r="G14" s="209">
        <v>27816.39906</v>
      </c>
      <c r="H14" s="209">
        <v>18545.23704</v>
      </c>
      <c r="I14" s="209">
        <v>9516.020620000001</v>
      </c>
      <c r="J14" s="180">
        <v>-48.68752230303117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39786.7553908</v>
      </c>
      <c r="D15" s="209">
        <v>15961.422</v>
      </c>
      <c r="E15" s="180">
        <v>-59.882574381295726</v>
      </c>
      <c r="F15" s="209"/>
      <c r="G15" s="209">
        <v>29177.487960000002</v>
      </c>
      <c r="H15" s="209">
        <v>20815.223420000002</v>
      </c>
      <c r="I15" s="209">
        <v>6799.56902</v>
      </c>
      <c r="J15" s="180">
        <v>-67.33367265485734</v>
      </c>
      <c r="K15" s="159"/>
    </row>
    <row r="16" spans="1:11" s="161" customFormat="1" ht="12.75">
      <c r="A16" s="94" t="s">
        <v>166</v>
      </c>
      <c r="B16" s="209">
        <v>149928.04674309999</v>
      </c>
      <c r="C16" s="209">
        <v>83054.8140731</v>
      </c>
      <c r="D16" s="209">
        <v>73979.2935192</v>
      </c>
      <c r="E16" s="180">
        <v>-10.927145711159213</v>
      </c>
      <c r="F16" s="209"/>
      <c r="G16" s="209">
        <v>76947.67143999999</v>
      </c>
      <c r="H16" s="209">
        <v>43069.504030000004</v>
      </c>
      <c r="I16" s="209">
        <v>29132.86163</v>
      </c>
      <c r="J16" s="180">
        <v>-32.35849289161179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169905.74614369997</v>
      </c>
      <c r="D17" s="209">
        <v>59947.3233966</v>
      </c>
      <c r="E17" s="180">
        <v>-64.71730664959455</v>
      </c>
      <c r="F17" s="209"/>
      <c r="G17" s="209">
        <v>128502.39424999998</v>
      </c>
      <c r="H17" s="209">
        <v>82304.94394999999</v>
      </c>
      <c r="I17" s="209">
        <v>32852.27746999999</v>
      </c>
      <c r="J17" s="180">
        <v>-60.08468520438133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180</v>
      </c>
      <c r="B19" s="182">
        <v>44376.7360605</v>
      </c>
      <c r="C19" s="182">
        <v>27338.3155032</v>
      </c>
      <c r="D19" s="182">
        <v>28856.0637099</v>
      </c>
      <c r="E19" s="175">
        <v>5.551725403572675</v>
      </c>
      <c r="F19" s="182"/>
      <c r="G19" s="182">
        <v>311346.73656999995</v>
      </c>
      <c r="H19" s="182">
        <v>174524.87318</v>
      </c>
      <c r="I19" s="182">
        <v>165935.25261</v>
      </c>
      <c r="J19" s="175">
        <v>-4.9217171246077385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6154.006304800001</v>
      </c>
      <c r="D20" s="209">
        <v>5975.794055400001</v>
      </c>
      <c r="E20" s="180">
        <v>-2.895873688998307</v>
      </c>
      <c r="F20" s="211"/>
      <c r="G20" s="209">
        <v>73583.92258</v>
      </c>
      <c r="H20" s="209">
        <v>52645.47729</v>
      </c>
      <c r="I20" s="209">
        <v>44755.73863</v>
      </c>
      <c r="J20" s="180">
        <v>-14.986545979133254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3395.2454056</v>
      </c>
      <c r="D21" s="209">
        <v>4219.9556589</v>
      </c>
      <c r="E21" s="180">
        <v>24.290151514224917</v>
      </c>
      <c r="F21" s="209"/>
      <c r="G21" s="209">
        <v>87194.62684999997</v>
      </c>
      <c r="H21" s="209">
        <v>39368.70142000001</v>
      </c>
      <c r="I21" s="209">
        <v>45206.046140000006</v>
      </c>
      <c r="J21" s="180">
        <v>14.827374308654527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4166.4804975</v>
      </c>
      <c r="D22" s="209">
        <v>4684.443026399999</v>
      </c>
      <c r="E22" s="180">
        <v>12.431656147455655</v>
      </c>
      <c r="F22" s="209"/>
      <c r="G22" s="209">
        <v>68257.78105</v>
      </c>
      <c r="H22" s="209">
        <v>31571.05893</v>
      </c>
      <c r="I22" s="209">
        <v>33356.01988000001</v>
      </c>
      <c r="J22" s="180">
        <v>5.653788661183839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13622.5832953</v>
      </c>
      <c r="D23" s="209">
        <v>13975.870969200001</v>
      </c>
      <c r="E23" s="180">
        <v>2.5933970543009224</v>
      </c>
      <c r="F23" s="209"/>
      <c r="G23" s="209">
        <v>82310.40609</v>
      </c>
      <c r="H23" s="209">
        <v>50939.635539999996</v>
      </c>
      <c r="I23" s="209">
        <v>42617.44796</v>
      </c>
      <c r="J23" s="180">
        <v>-16.337352028098152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1376.1912599999996</v>
      </c>
      <c r="D25" s="182">
        <v>2086.6776026999996</v>
      </c>
      <c r="E25" s="175">
        <v>51.62700587852885</v>
      </c>
      <c r="F25" s="182"/>
      <c r="G25" s="182">
        <v>109905.45378999999</v>
      </c>
      <c r="H25" s="182">
        <v>58384.535729999996</v>
      </c>
      <c r="I25" s="182">
        <v>80275.003</v>
      </c>
      <c r="J25" s="175">
        <v>37.49360510672335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504.61401509999996</v>
      </c>
      <c r="D26" s="209">
        <v>714.335679</v>
      </c>
      <c r="E26" s="180">
        <v>41.560808385086034</v>
      </c>
      <c r="F26" s="209"/>
      <c r="G26" s="209">
        <v>15860.863420000003</v>
      </c>
      <c r="H26" s="209">
        <v>8574.307100000002</v>
      </c>
      <c r="I26" s="209">
        <v>10420.469239999999</v>
      </c>
      <c r="J26" s="180">
        <v>21.531327470181182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110.997628</v>
      </c>
      <c r="D27" s="209">
        <v>111.68406420000001</v>
      </c>
      <c r="E27" s="180">
        <v>0.6184242063262957</v>
      </c>
      <c r="F27" s="209"/>
      <c r="G27" s="209">
        <v>55047.978769999994</v>
      </c>
      <c r="H27" s="209">
        <v>31327.36277</v>
      </c>
      <c r="I27" s="209">
        <v>39764.486229999995</v>
      </c>
      <c r="J27" s="180">
        <v>26.932121678878218</v>
      </c>
      <c r="K27" s="159"/>
    </row>
    <row r="28" spans="1:11" s="161" customFormat="1" ht="15" customHeight="1">
      <c r="A28" s="94" t="s">
        <v>167</v>
      </c>
      <c r="B28" s="209">
        <v>1425.7293514999997</v>
      </c>
      <c r="C28" s="209">
        <v>760.5796168999998</v>
      </c>
      <c r="D28" s="209">
        <v>1260.6578594999999</v>
      </c>
      <c r="E28" s="180">
        <v>65.74962456109967</v>
      </c>
      <c r="F28" s="209"/>
      <c r="G28" s="209">
        <v>38996.61159999999</v>
      </c>
      <c r="H28" s="209">
        <v>18482.865859999998</v>
      </c>
      <c r="I28" s="209">
        <v>30090.047530000003</v>
      </c>
      <c r="J28" s="180">
        <v>62.799685708480325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168</v>
      </c>
      <c r="B30" s="182"/>
      <c r="C30" s="182"/>
      <c r="D30" s="182"/>
      <c r="E30" s="175"/>
      <c r="F30" s="182"/>
      <c r="G30" s="182">
        <v>37348.55159</v>
      </c>
      <c r="H30" s="182">
        <v>23066.69507</v>
      </c>
      <c r="I30" s="182">
        <v>23514.419080000003</v>
      </c>
      <c r="J30" s="175">
        <v>1.9409976532888749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509.1737724999999</v>
      </c>
      <c r="D31" s="209">
        <v>437.43520119999994</v>
      </c>
      <c r="E31" s="180">
        <v>-14.089211812260032</v>
      </c>
      <c r="F31" s="209"/>
      <c r="G31" s="209">
        <v>16278.4009</v>
      </c>
      <c r="H31" s="209">
        <v>10042.924309999999</v>
      </c>
      <c r="I31" s="209">
        <v>9803.822670000001</v>
      </c>
      <c r="J31" s="180">
        <v>-2.3807969931817325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4685.986493099998</v>
      </c>
      <c r="D32" s="209">
        <v>5595.117925099999</v>
      </c>
      <c r="E32" s="180">
        <v>19.401068128102267</v>
      </c>
      <c r="F32" s="209"/>
      <c r="G32" s="209">
        <v>21070.150690000002</v>
      </c>
      <c r="H32" s="209">
        <v>13023.770760000001</v>
      </c>
      <c r="I32" s="209">
        <v>13710.596410000002</v>
      </c>
      <c r="J32" s="180">
        <v>5.273631290481973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321595.36410999997</v>
      </c>
      <c r="I34" s="179">
        <v>281099.28501</v>
      </c>
      <c r="J34" s="175">
        <v>-12.592245915009059</v>
      </c>
      <c r="K34" s="159"/>
    </row>
    <row r="35" spans="1:11" s="161" customFormat="1" ht="12.75">
      <c r="A35" s="94" t="s">
        <v>18</v>
      </c>
      <c r="B35" s="209">
        <v>4570</v>
      </c>
      <c r="C35" s="209">
        <v>2522</v>
      </c>
      <c r="D35" s="209">
        <v>2901</v>
      </c>
      <c r="E35" s="180">
        <v>15.02775574940523</v>
      </c>
      <c r="F35" s="209"/>
      <c r="G35" s="209">
        <v>85762.66142000002</v>
      </c>
      <c r="H35" s="209">
        <v>48408.2706</v>
      </c>
      <c r="I35" s="209">
        <v>45829.35675</v>
      </c>
      <c r="J35" s="180">
        <v>-5.3274240497242715</v>
      </c>
      <c r="K35" s="159"/>
    </row>
    <row r="36" spans="1:11" s="161" customFormat="1" ht="12.75">
      <c r="A36" s="94" t="s">
        <v>19</v>
      </c>
      <c r="B36" s="209">
        <v>107</v>
      </c>
      <c r="C36" s="209">
        <v>60</v>
      </c>
      <c r="D36" s="209">
        <v>55</v>
      </c>
      <c r="E36" s="180">
        <v>-8.333333333333343</v>
      </c>
      <c r="F36" s="209"/>
      <c r="G36" s="209">
        <v>9045.54612</v>
      </c>
      <c r="H36" s="209">
        <v>4083.9331599999996</v>
      </c>
      <c r="I36" s="209">
        <v>4175.78671</v>
      </c>
      <c r="J36" s="180">
        <v>2.2491443028416427</v>
      </c>
      <c r="K36" s="159"/>
    </row>
    <row r="37" spans="1:12" s="161" customFormat="1" ht="12.75">
      <c r="A37" s="212" t="s">
        <v>20</v>
      </c>
      <c r="B37" s="209">
        <v>1183</v>
      </c>
      <c r="C37" s="209">
        <v>774</v>
      </c>
      <c r="D37" s="209">
        <v>438</v>
      </c>
      <c r="E37" s="180">
        <v>-43.41085271317829</v>
      </c>
      <c r="F37" s="209"/>
      <c r="G37" s="209">
        <v>6095.19609</v>
      </c>
      <c r="H37" s="209">
        <v>4080.9510300000006</v>
      </c>
      <c r="I37" s="209">
        <v>3377.2009799999996</v>
      </c>
      <c r="J37" s="180">
        <v>-17.244756058736655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265022.20931999997</v>
      </c>
      <c r="I38" s="209">
        <v>227716.94057</v>
      </c>
      <c r="J38" s="180">
        <v>-14.07628019014659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183</v>
      </c>
      <c r="B40" s="178"/>
      <c r="C40" s="178"/>
      <c r="D40" s="162"/>
      <c r="E40" s="178"/>
      <c r="F40" s="178"/>
      <c r="G40" s="178"/>
      <c r="H40" s="162"/>
      <c r="I40" s="208"/>
      <c r="J40" s="178"/>
    </row>
    <row r="44" spans="1:11" ht="12.7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1" ht="12.7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ht="12.7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12.7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</row>
    <row r="50" spans="1:11" ht="12.7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</row>
    <row r="51" spans="1:11" ht="12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</row>
    <row r="52" spans="1:11" ht="12.7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</row>
    <row r="53" spans="1:11" ht="12.7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</row>
    <row r="54" spans="1:11" ht="12.7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</row>
    <row r="55" spans="1:11" ht="12.7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1:11" ht="12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1:11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1:11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</sheetData>
  <sheetProtection/>
  <mergeCells count="12">
    <mergeCell ref="A49:K51"/>
    <mergeCell ref="A52:K55"/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2" sqref="A2:J40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6" t="s">
        <v>182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7" t="s">
        <v>175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4" t="s">
        <v>3</v>
      </c>
      <c r="C3" s="234"/>
      <c r="D3" s="234"/>
      <c r="E3" s="234"/>
      <c r="F3" s="163"/>
      <c r="G3" s="234" t="s">
        <v>186</v>
      </c>
      <c r="H3" s="234"/>
      <c r="I3" s="234"/>
      <c r="J3" s="23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30">
        <v>2015</v>
      </c>
      <c r="C4" s="233" t="s">
        <v>201</v>
      </c>
      <c r="D4" s="233"/>
      <c r="E4" s="233"/>
      <c r="F4" s="163"/>
      <c r="G4" s="230">
        <v>2015</v>
      </c>
      <c r="H4" s="233" t="s">
        <v>201</v>
      </c>
      <c r="I4" s="233"/>
      <c r="J4" s="233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31"/>
      <c r="C5" s="170">
        <v>2015</v>
      </c>
      <c r="D5" s="170">
        <v>2016</v>
      </c>
      <c r="E5" s="171" t="s">
        <v>173</v>
      </c>
      <c r="F5" s="172"/>
      <c r="G5" s="231"/>
      <c r="H5" s="170">
        <v>2015</v>
      </c>
      <c r="I5" s="170">
        <v>2016</v>
      </c>
      <c r="J5" s="171" t="s">
        <v>173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174</v>
      </c>
      <c r="B7" s="166"/>
      <c r="C7" s="173"/>
      <c r="D7" s="173"/>
      <c r="E7" s="163"/>
      <c r="F7" s="163"/>
      <c r="G7" s="174">
        <v>838931.10853</v>
      </c>
      <c r="H7" s="174">
        <v>494124.2989200001</v>
      </c>
      <c r="I7" s="174">
        <v>468171.65392</v>
      </c>
      <c r="J7" s="175">
        <v>-5.252250305585932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483461.2908000001</v>
      </c>
      <c r="I9" s="179">
        <v>461000.43344</v>
      </c>
      <c r="J9" s="175">
        <v>-4.645843997734204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1087484.4653389</v>
      </c>
      <c r="D11" s="182">
        <v>1209972.67702</v>
      </c>
      <c r="E11" s="175">
        <v>11.263444728190052</v>
      </c>
      <c r="F11" s="182"/>
      <c r="G11" s="182">
        <v>747315.53657</v>
      </c>
      <c r="H11" s="182">
        <v>443241.23115000007</v>
      </c>
      <c r="I11" s="182">
        <v>421165.55271</v>
      </c>
      <c r="J11" s="175">
        <v>-4.980511037460161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11.295</v>
      </c>
      <c r="D12" s="178">
        <v>79.6044</v>
      </c>
      <c r="E12" s="180">
        <v>604.7755644090305</v>
      </c>
      <c r="F12" s="178"/>
      <c r="G12" s="178">
        <v>13.372290000000001</v>
      </c>
      <c r="H12" s="178">
        <v>5.74929</v>
      </c>
      <c r="I12" s="178">
        <v>38.12194</v>
      </c>
      <c r="J12" s="180">
        <v>563.0721358637327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165</v>
      </c>
      <c r="B14" s="178">
        <v>214328.24462</v>
      </c>
      <c r="C14" s="178">
        <v>123108.25</v>
      </c>
      <c r="D14" s="178">
        <v>119134.9</v>
      </c>
      <c r="E14" s="180">
        <v>-3.227525368933442</v>
      </c>
      <c r="F14" s="209"/>
      <c r="G14" s="178">
        <v>95225.36948000001</v>
      </c>
      <c r="H14" s="178">
        <v>56565.794480000004</v>
      </c>
      <c r="I14" s="178">
        <v>43062.23563</v>
      </c>
      <c r="J14" s="180">
        <v>-23.87230476321598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0.5</v>
      </c>
      <c r="E15" s="180">
        <v>233.33333333333337</v>
      </c>
      <c r="F15" s="209"/>
      <c r="G15" s="178">
        <v>0.46204</v>
      </c>
      <c r="H15" s="178">
        <v>0.46204</v>
      </c>
      <c r="I15" s="178">
        <v>1.24453</v>
      </c>
      <c r="J15" s="180">
        <v>169.35546705912907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964364.7673388999</v>
      </c>
      <c r="D16" s="178">
        <v>1090757.66762</v>
      </c>
      <c r="E16" s="180">
        <v>13.106337411089044</v>
      </c>
      <c r="F16" s="209"/>
      <c r="G16" s="178">
        <v>652076.31737</v>
      </c>
      <c r="H16" s="178">
        <v>386669.20995000005</v>
      </c>
      <c r="I16" s="178">
        <v>378063.92798000004</v>
      </c>
      <c r="J16" s="180">
        <v>-2.2254893196985535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180</v>
      </c>
      <c r="B18" s="182">
        <v>19649.6522453</v>
      </c>
      <c r="C18" s="182">
        <v>10180.7181039</v>
      </c>
      <c r="D18" s="182">
        <v>11789.256668299999</v>
      </c>
      <c r="E18" s="175">
        <v>15.7998536840324</v>
      </c>
      <c r="F18" s="182"/>
      <c r="G18" s="182">
        <v>67621.7981</v>
      </c>
      <c r="H18" s="182">
        <v>35561.27142</v>
      </c>
      <c r="I18" s="182">
        <v>36089.25425</v>
      </c>
      <c r="J18" s="175">
        <v>1.484713028857172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177.70438000000001</v>
      </c>
      <c r="D19" s="209">
        <v>81.61544</v>
      </c>
      <c r="E19" s="180">
        <v>-54.07235319692176</v>
      </c>
      <c r="F19" s="211"/>
      <c r="G19" s="209">
        <v>2520.96915</v>
      </c>
      <c r="H19" s="209">
        <v>1629.13611</v>
      </c>
      <c r="I19" s="209">
        <v>1069.6434</v>
      </c>
      <c r="J19" s="180">
        <v>-34.34290766533927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7243.5890101</v>
      </c>
      <c r="D20" s="209">
        <v>8727.1556304</v>
      </c>
      <c r="E20" s="180">
        <v>20.48109877895348</v>
      </c>
      <c r="F20" s="209"/>
      <c r="G20" s="209">
        <v>45606.65769000001</v>
      </c>
      <c r="H20" s="209">
        <v>24045.651529999996</v>
      </c>
      <c r="I20" s="209">
        <v>23183.03533</v>
      </c>
      <c r="J20" s="180">
        <v>-3.5874103844671197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424.67028920000007</v>
      </c>
      <c r="D21" s="209">
        <v>453.70811589999994</v>
      </c>
      <c r="E21" s="180">
        <v>6.837734458584734</v>
      </c>
      <c r="F21" s="209"/>
      <c r="G21" s="209">
        <v>7548.5695</v>
      </c>
      <c r="H21" s="209">
        <v>4404.975200000001</v>
      </c>
      <c r="I21" s="209">
        <v>5245.6099399999985</v>
      </c>
      <c r="J21" s="180">
        <v>19.08375647608635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2334.7544246</v>
      </c>
      <c r="D22" s="209">
        <v>2526.777482</v>
      </c>
      <c r="E22" s="180">
        <v>8.224550529887026</v>
      </c>
      <c r="F22" s="209"/>
      <c r="G22" s="209">
        <v>11945.601759999998</v>
      </c>
      <c r="H22" s="209">
        <v>5481.50858</v>
      </c>
      <c r="I22" s="209">
        <v>6590.96558</v>
      </c>
      <c r="J22" s="180">
        <v>20.239993859500643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919.1503067</v>
      </c>
      <c r="D24" s="182">
        <v>788.4269999999999</v>
      </c>
      <c r="E24" s="175">
        <v>-14.222190402060832</v>
      </c>
      <c r="F24" s="182"/>
      <c r="G24" s="182">
        <v>6852.126850000001</v>
      </c>
      <c r="H24" s="182">
        <v>4019.3807099999995</v>
      </c>
      <c r="I24" s="182">
        <v>2927.54806</v>
      </c>
      <c r="J24" s="175">
        <v>-27.164200875114403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126.76241</v>
      </c>
      <c r="D25" s="209">
        <v>45.24863</v>
      </c>
      <c r="E25" s="180">
        <v>-64.30437856143632</v>
      </c>
      <c r="F25" s="209"/>
      <c r="G25" s="209">
        <v>2382.0689600000005</v>
      </c>
      <c r="H25" s="209">
        <v>1542.51684</v>
      </c>
      <c r="I25" s="209">
        <v>922.8430100000002</v>
      </c>
      <c r="J25" s="180">
        <v>-40.17290534085838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2.496</v>
      </c>
      <c r="E26" s="180">
        <v>667.0559311616473</v>
      </c>
      <c r="F26" s="209"/>
      <c r="G26" s="209">
        <v>99.92746</v>
      </c>
      <c r="H26" s="209">
        <v>99.92746</v>
      </c>
      <c r="I26" s="209">
        <v>516.9619799999999</v>
      </c>
      <c r="J26" s="180">
        <v>417.3372564458258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167</v>
      </c>
      <c r="B27" s="209">
        <v>1394.6953767000002</v>
      </c>
      <c r="C27" s="209">
        <v>792.0624967</v>
      </c>
      <c r="D27" s="209">
        <v>740.6823699999999</v>
      </c>
      <c r="E27" s="180">
        <v>-6.486877855480728</v>
      </c>
      <c r="F27" s="209"/>
      <c r="G27" s="209">
        <v>4370.13043</v>
      </c>
      <c r="H27" s="209">
        <v>2376.9364099999993</v>
      </c>
      <c r="I27" s="209">
        <v>1487.7430700000002</v>
      </c>
      <c r="J27" s="180">
        <v>-37.40921870097481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168</v>
      </c>
      <c r="B29" s="182"/>
      <c r="C29" s="182"/>
      <c r="D29" s="182"/>
      <c r="E29" s="175"/>
      <c r="F29" s="182"/>
      <c r="G29" s="182">
        <v>1111.0808399999999</v>
      </c>
      <c r="H29" s="182">
        <v>639.40752</v>
      </c>
      <c r="I29" s="182">
        <v>818.07842</v>
      </c>
      <c r="J29" s="175">
        <v>27.943196539196165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6.926056399999999</v>
      </c>
      <c r="D30" s="209">
        <v>11.165816</v>
      </c>
      <c r="E30" s="180">
        <v>61.21462712893876</v>
      </c>
      <c r="F30" s="209"/>
      <c r="G30" s="209">
        <v>188.15785</v>
      </c>
      <c r="H30" s="209">
        <v>82.04785000000001</v>
      </c>
      <c r="I30" s="209">
        <v>295.56911</v>
      </c>
      <c r="J30" s="180">
        <v>260.2399209729444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196.2454</v>
      </c>
      <c r="D31" s="209">
        <v>163.90323299999997</v>
      </c>
      <c r="E31" s="180">
        <v>-16.480471389393074</v>
      </c>
      <c r="F31" s="209"/>
      <c r="G31" s="209">
        <v>922.9229899999999</v>
      </c>
      <c r="H31" s="209">
        <v>557.3596699999999</v>
      </c>
      <c r="I31" s="209">
        <v>522.50931</v>
      </c>
      <c r="J31" s="180">
        <v>-6.252759551117123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10663.008119999999</v>
      </c>
      <c r="I33" s="179">
        <v>7171.220479999999</v>
      </c>
      <c r="J33" s="175">
        <v>-32.746740888724005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21</v>
      </c>
      <c r="D34" s="209">
        <v>14</v>
      </c>
      <c r="E34" s="180">
        <v>-33.33333333333334</v>
      </c>
      <c r="F34" s="209"/>
      <c r="G34" s="209">
        <v>1147.96831</v>
      </c>
      <c r="H34" s="209">
        <v>567.4714</v>
      </c>
      <c r="I34" s="209">
        <v>418.16569</v>
      </c>
      <c r="J34" s="180">
        <v>-26.31070217811859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9566.132839999998</v>
      </c>
      <c r="I37" s="209">
        <v>6644.918299999999</v>
      </c>
      <c r="J37" s="180">
        <v>-30.53704761223031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10" ht="12.75">
      <c r="A39" s="215"/>
      <c r="B39" s="215"/>
      <c r="C39" s="216"/>
      <c r="D39" s="216"/>
      <c r="E39" s="216"/>
      <c r="F39" s="216"/>
      <c r="G39" s="216"/>
      <c r="H39" s="216"/>
      <c r="I39" s="216"/>
      <c r="J39" s="216"/>
    </row>
    <row r="40" spans="1:33" ht="14.25">
      <c r="A40" s="86" t="s">
        <v>181</v>
      </c>
      <c r="B40" s="178"/>
      <c r="C40" s="178"/>
      <c r="D40" s="162"/>
      <c r="E40" s="178"/>
      <c r="F40" s="178"/>
      <c r="G40" s="178"/>
      <c r="H40" s="162"/>
      <c r="I40" s="208"/>
      <c r="J40" s="178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B19" sqref="B19"/>
    </sheetView>
  </sheetViews>
  <sheetFormatPr defaultColWidth="13.140625" defaultRowHeight="12.75"/>
  <cols>
    <col min="1" max="1" width="18.57421875" style="125" customWidth="1"/>
    <col min="2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6" t="s">
        <v>146</v>
      </c>
      <c r="B1" s="236"/>
      <c r="C1" s="236"/>
      <c r="D1" s="236"/>
      <c r="E1" s="236"/>
      <c r="F1" s="236"/>
      <c r="G1" s="236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7" t="s">
        <v>133</v>
      </c>
      <c r="B2" s="237"/>
      <c r="C2" s="237"/>
      <c r="D2" s="237"/>
      <c r="E2" s="237"/>
      <c r="F2" s="237"/>
      <c r="G2" s="237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8" t="s">
        <v>137</v>
      </c>
      <c r="B3" s="238"/>
      <c r="C3" s="238"/>
      <c r="D3" s="238"/>
      <c r="E3" s="238"/>
      <c r="F3" s="238"/>
      <c r="G3" s="238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162</v>
      </c>
      <c r="B6" s="104">
        <v>686.36</v>
      </c>
      <c r="C6" s="104">
        <v>892.12</v>
      </c>
      <c r="D6" s="104">
        <v>955.18</v>
      </c>
      <c r="E6" s="104">
        <v>999.78</v>
      </c>
      <c r="F6" s="104">
        <v>552.24</v>
      </c>
      <c r="G6" s="104">
        <v>469.13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164</v>
      </c>
      <c r="B7" s="104">
        <v>649.93</v>
      </c>
      <c r="C7" s="104">
        <v>870.49</v>
      </c>
      <c r="D7" s="104">
        <v>915.54</v>
      </c>
      <c r="E7" s="104">
        <v>988.2</v>
      </c>
      <c r="F7" s="104">
        <v>513.77</v>
      </c>
      <c r="G7" s="104">
        <v>465.04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169</v>
      </c>
      <c r="B8" s="104">
        <v>669.52</v>
      </c>
      <c r="C8" s="104">
        <v>865.94</v>
      </c>
      <c r="D8" s="104">
        <v>910.76</v>
      </c>
      <c r="E8" s="104">
        <v>1001.84</v>
      </c>
      <c r="F8" s="104">
        <v>543.93</v>
      </c>
      <c r="G8" s="104">
        <v>507.11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170</v>
      </c>
      <c r="B9" s="104">
        <v>655.18</v>
      </c>
      <c r="C9" s="104">
        <v>874.06</v>
      </c>
      <c r="D9" s="104">
        <v>919.29</v>
      </c>
      <c r="E9" s="104">
        <v>1011.22</v>
      </c>
      <c r="F9" s="104">
        <v>551.54</v>
      </c>
      <c r="G9" s="104">
        <v>492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156</v>
      </c>
      <c r="B10" s="104">
        <v>637.78</v>
      </c>
      <c r="C10" s="104">
        <v>850.85</v>
      </c>
      <c r="D10" s="104">
        <v>894.89</v>
      </c>
      <c r="E10" s="104">
        <v>984.38</v>
      </c>
      <c r="F10" s="104">
        <v>529.83</v>
      </c>
      <c r="G10" s="104">
        <v>478.94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171</v>
      </c>
      <c r="B11" s="104">
        <v>637.57</v>
      </c>
      <c r="C11" s="104">
        <v>850.56</v>
      </c>
      <c r="D11" s="104">
        <v>894.58</v>
      </c>
      <c r="E11" s="104">
        <v>984.04</v>
      </c>
      <c r="F11" s="104">
        <v>529.65</v>
      </c>
      <c r="G11" s="104">
        <v>478.77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176</v>
      </c>
      <c r="B12" s="124">
        <v>630.6306306306307</v>
      </c>
      <c r="C12" s="124">
        <v>838.5308385308385</v>
      </c>
      <c r="D12" s="124">
        <v>873.1808731808732</v>
      </c>
      <c r="E12" s="124">
        <v>921.6909216909216</v>
      </c>
      <c r="F12" s="124">
        <v>516.978516978517</v>
      </c>
      <c r="G12" s="124">
        <v>414.4144144144144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179</v>
      </c>
      <c r="B13" s="124">
        <v>646.23</v>
      </c>
      <c r="C13" s="124">
        <v>859.28</v>
      </c>
      <c r="D13" s="124">
        <v>894.78</v>
      </c>
      <c r="E13" s="124">
        <v>944.49</v>
      </c>
      <c r="F13" s="124">
        <v>529.77</v>
      </c>
      <c r="G13" s="124">
        <v>424.67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102" t="s">
        <v>185</v>
      </c>
      <c r="B14" s="124">
        <v>609.91</v>
      </c>
      <c r="C14" s="124">
        <v>878.21</v>
      </c>
      <c r="D14" s="124">
        <v>923.66</v>
      </c>
      <c r="E14" s="124">
        <v>1045.35</v>
      </c>
      <c r="F14" s="124">
        <v>514.61</v>
      </c>
      <c r="G14" s="124">
        <v>395.85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102" t="s">
        <v>188</v>
      </c>
      <c r="B15" s="124">
        <v>632.9210218023035</v>
      </c>
      <c r="C15" s="124">
        <v>911.3454136047591</v>
      </c>
      <c r="D15" s="124">
        <v>940.4</v>
      </c>
      <c r="E15" s="124">
        <v>1064.29</v>
      </c>
      <c r="F15" s="124">
        <v>523.94</v>
      </c>
      <c r="G15" s="124">
        <v>403.03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102" t="s">
        <v>190</v>
      </c>
      <c r="B16" s="124">
        <v>583.6889729713876</v>
      </c>
      <c r="C16" s="204" t="s">
        <v>134</v>
      </c>
      <c r="D16" s="124">
        <v>923.9297813366184</v>
      </c>
      <c r="E16" s="124">
        <v>962.0602167568599</v>
      </c>
      <c r="F16" s="124">
        <v>483.9632187953716</v>
      </c>
      <c r="G16" s="124">
        <v>369.57191253464737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192</v>
      </c>
      <c r="B17" s="204">
        <v>584.3745870468528</v>
      </c>
      <c r="C17" s="204">
        <v>879.4984362840823</v>
      </c>
      <c r="D17" s="204">
        <v>925.0150498480332</v>
      </c>
      <c r="E17" s="204">
        <v>963.1902741274758</v>
      </c>
      <c r="F17" s="204">
        <v>484.5316927775412</v>
      </c>
      <c r="G17" s="204">
        <v>370.0060199392133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197</v>
      </c>
      <c r="B18" s="204">
        <v>605.2587557218243</v>
      </c>
      <c r="C18" s="204">
        <v>910.9296348677707</v>
      </c>
      <c r="D18" s="204">
        <v>958.0729047858022</v>
      </c>
      <c r="E18" s="204">
        <v>997.612421491248</v>
      </c>
      <c r="F18" s="204">
        <v>501.8477120306583</v>
      </c>
      <c r="G18" s="204">
        <v>383.22916191432085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25.5">
      <c r="A19" s="103" t="s">
        <v>196</v>
      </c>
      <c r="B19" s="205">
        <f aca="true" t="shared" si="0" ref="B19:G19">(B18/B6)-1</f>
        <v>-0.11816137927352366</v>
      </c>
      <c r="C19" s="205">
        <f t="shared" si="0"/>
        <v>0.021084198165908896</v>
      </c>
      <c r="D19" s="205">
        <f t="shared" si="0"/>
        <v>0.0030286488261921374</v>
      </c>
      <c r="E19" s="205">
        <f t="shared" si="0"/>
        <v>-0.0021680554809577757</v>
      </c>
      <c r="F19" s="205">
        <f t="shared" si="0"/>
        <v>-0.09125070253755929</v>
      </c>
      <c r="G19" s="205">
        <f t="shared" si="0"/>
        <v>-0.18310668276528708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5" t="s">
        <v>178</v>
      </c>
      <c r="B20" s="235"/>
      <c r="C20" s="235"/>
      <c r="D20" s="235"/>
      <c r="E20" s="235"/>
      <c r="F20" s="235"/>
      <c r="G20" s="235"/>
      <c r="H20" s="121"/>
      <c r="I20" s="121"/>
      <c r="J20" s="121"/>
    </row>
    <row r="21" spans="1:7" s="121" customFormat="1" ht="12.75">
      <c r="A21" s="126" t="s">
        <v>198</v>
      </c>
      <c r="B21" s="127"/>
      <c r="C21" s="128"/>
      <c r="D21" s="129">
        <v>657.57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D34" sqref="D34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9" t="s">
        <v>95</v>
      </c>
      <c r="B1" s="239"/>
      <c r="C1" s="239"/>
      <c r="D1" s="239"/>
      <c r="E1" s="239"/>
      <c r="F1" s="23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9" t="s">
        <v>80</v>
      </c>
      <c r="B2" s="239"/>
      <c r="C2" s="239"/>
      <c r="D2" s="239"/>
      <c r="E2" s="239"/>
      <c r="F2" s="239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40" t="s">
        <v>136</v>
      </c>
      <c r="B3" s="240"/>
      <c r="C3" s="240"/>
      <c r="D3" s="240"/>
      <c r="E3" s="240"/>
      <c r="F3" s="240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162</v>
      </c>
      <c r="B6" s="105">
        <v>469.5</v>
      </c>
      <c r="C6" s="105">
        <v>315.5</v>
      </c>
      <c r="D6" s="105">
        <v>301.5</v>
      </c>
      <c r="E6" s="105">
        <v>121</v>
      </c>
      <c r="F6" s="105">
        <v>299.13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164</v>
      </c>
      <c r="B7" s="105">
        <v>464</v>
      </c>
      <c r="C7" s="105">
        <v>315.5</v>
      </c>
      <c r="D7" s="105">
        <v>301.5</v>
      </c>
      <c r="E7" s="105">
        <v>121</v>
      </c>
      <c r="F7" s="105">
        <v>281.6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169</v>
      </c>
      <c r="B8" s="105">
        <v>461.5</v>
      </c>
      <c r="C8" s="105">
        <v>315.5</v>
      </c>
      <c r="D8" s="105">
        <v>301.5</v>
      </c>
      <c r="E8" s="105">
        <v>124</v>
      </c>
      <c r="F8" s="105">
        <v>265.75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170</v>
      </c>
      <c r="B9" s="105">
        <v>441.5</v>
      </c>
      <c r="C9" s="105">
        <v>315.5</v>
      </c>
      <c r="D9" s="105">
        <v>301.5</v>
      </c>
      <c r="E9" s="105">
        <v>123.5</v>
      </c>
      <c r="F9" s="105">
        <v>252.38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172</v>
      </c>
      <c r="B10" s="105">
        <v>416</v>
      </c>
      <c r="C10" s="105">
        <v>315.5</v>
      </c>
      <c r="D10" s="105">
        <v>301.5</v>
      </c>
      <c r="E10" s="105">
        <v>123.5</v>
      </c>
      <c r="F10" s="105">
        <v>239.4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171</v>
      </c>
      <c r="B11" s="105">
        <v>403.63</v>
      </c>
      <c r="C11" s="105">
        <v>315.5</v>
      </c>
      <c r="D11" s="105">
        <v>301.5</v>
      </c>
      <c r="E11" s="105">
        <v>123.5</v>
      </c>
      <c r="F11" s="105">
        <v>229.83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176</v>
      </c>
      <c r="B12" s="105">
        <v>388.75</v>
      </c>
      <c r="C12" s="105">
        <v>315.5</v>
      </c>
      <c r="D12" s="105">
        <v>301.5</v>
      </c>
      <c r="E12" s="105">
        <v>122.6</v>
      </c>
      <c r="F12" s="105">
        <v>203.4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179</v>
      </c>
      <c r="B13" s="105">
        <v>362.5</v>
      </c>
      <c r="C13" s="105">
        <v>315.5</v>
      </c>
      <c r="D13" s="105">
        <v>301.5</v>
      </c>
      <c r="E13" s="105">
        <v>114.5</v>
      </c>
      <c r="F13" s="105">
        <v>233.13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185</v>
      </c>
      <c r="B14" s="198">
        <v>360</v>
      </c>
      <c r="C14" s="198">
        <v>315.5</v>
      </c>
      <c r="D14" s="198">
        <v>301.5</v>
      </c>
      <c r="E14" s="198">
        <v>114.5</v>
      </c>
      <c r="F14" s="198">
        <v>256.38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06" t="s">
        <v>188</v>
      </c>
      <c r="B15" s="198">
        <v>356.13</v>
      </c>
      <c r="C15" s="198">
        <v>315.5</v>
      </c>
      <c r="D15" s="198">
        <v>301.5</v>
      </c>
      <c r="E15" s="198">
        <v>114.13</v>
      </c>
      <c r="F15" s="198">
        <v>238.25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190</v>
      </c>
      <c r="B16" s="198">
        <f>(350+350+(350+354)/2+(354+350)/2)/4</f>
        <v>351</v>
      </c>
      <c r="C16" s="198">
        <f>(311+320)/2</f>
        <v>315.5</v>
      </c>
      <c r="D16" s="198">
        <f>(298+305)/2</f>
        <v>301.5</v>
      </c>
      <c r="E16" s="203">
        <f>((93+128)/2+(93+128)/2+(93+128)/2+(93+128)/2)/4</f>
        <v>110.5</v>
      </c>
      <c r="F16" s="203">
        <f>((215+225)/2+(195+212)/2+(185+200)/2+(182+189)/2)/4</f>
        <v>200.375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192</v>
      </c>
      <c r="B17" s="198">
        <v>347</v>
      </c>
      <c r="C17" s="198">
        <f>(311+320)/2</f>
        <v>315.5</v>
      </c>
      <c r="D17" s="198">
        <f>(298+305)/2</f>
        <v>301.5</v>
      </c>
      <c r="E17" s="203">
        <f>((93+128)/2+(93+128)/2+(93+128)/2+(93+128)/2)/4</f>
        <v>110.5</v>
      </c>
      <c r="F17" s="203">
        <v>207.25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197</v>
      </c>
      <c r="B18" s="198">
        <v>340.63</v>
      </c>
      <c r="C18" s="198">
        <v>304.5</v>
      </c>
      <c r="D18" s="198">
        <v>290.5</v>
      </c>
      <c r="E18" s="214">
        <v>110.5</v>
      </c>
      <c r="F18" s="214">
        <v>170.2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201" t="s">
        <v>196</v>
      </c>
      <c r="B19" s="206">
        <f>(B18/B6)-1</f>
        <v>-0.27448349307774234</v>
      </c>
      <c r="C19" s="206">
        <f>(C18/C6)-1</f>
        <v>-0.03486529318541998</v>
      </c>
      <c r="D19" s="206">
        <f>(D18/D6)-1</f>
        <v>-0.036484245439469265</v>
      </c>
      <c r="E19" s="206">
        <f>(E18/E6)-1</f>
        <v>-0.08677685950413228</v>
      </c>
      <c r="F19" s="206">
        <f>(F18/F6)-1</f>
        <v>-0.43101661484973086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41" t="s">
        <v>157</v>
      </c>
      <c r="B20" s="241"/>
      <c r="C20" s="241"/>
      <c r="D20" s="241"/>
      <c r="E20" s="241"/>
      <c r="F20" s="241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B1">
      <selection activeCell="M26" sqref="M26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I43" sqref="I43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2"/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2.7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