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4"/>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7">'exp  deshidratadas'!$A$1:$O$76</definedName>
    <definedName name="_xlnm.Print_Area" localSheetId="8">'exp aceites'!$A$1:$O$35</definedName>
    <definedName name="_xlnm.Print_Area" localSheetId="6">'exp conservas'!$A$1:$O$92</definedName>
    <definedName name="_xlnm.Print_Area" localSheetId="9">'exp jugos'!$A$1:$O$49</definedName>
    <definedName name="_xlnm.Print_Area" localSheetId="3">'expo'!$A$1:$I$33</definedName>
    <definedName name="_xlnm.Print_Area" localSheetId="10">'imp congelados'!$A$1:$O$47</definedName>
    <definedName name="_xlnm.Print_Area" localSheetId="11">'imp conservas'!$A$1:$O$105</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<sst xmlns="http://schemas.openxmlformats.org/spreadsheetml/2006/main" count="1920" uniqueCount="406">
  <si>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</si>
  <si>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</si>
  <si>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</si>
  <si>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</si>
  <si>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</si>
  <si>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</si>
  <si>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</si>
  <si>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</si>
  <si>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</si>
  <si>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</si>
  <si>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</si>
  <si>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</si>
  <si>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</si>
  <si>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</si>
  <si>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</si>
  <si>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</si>
  <si>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</si>
  <si>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</si>
  <si>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</si>
  <si>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</si>
  <si>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</si>
  <si>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</si>
  <si>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</si>
  <si>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</si>
  <si>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</si>
  <si>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</si>
  <si>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</si>
  <si>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</si>
  <si>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</si>
  <si>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</si>
  <si>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</si>
  <si>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</si>
  <si>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</si>
  <si>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</si>
  <si>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</si>
  <si>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Valor FOB (US$)</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</si>
  <si>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</si>
  <si>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</si>
  <si>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</si>
  <si>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</si>
  <si>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</si>
  <si>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</si>
  <si>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</si>
  <si>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</si>
  <si>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</si>
  <si>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</si>
  <si>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</si>
  <si>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</si>
  <si>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</si>
  <si>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</si>
  <si>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</si>
  <si>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</si>
  <si>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</si>
  <si>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</si>
  <si>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</si>
  <si>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</si>
  <si>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</si>
  <si>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</si>
  <si>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</si>
  <si>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</si>
  <si>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</si>
  <si>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</si>
  <si>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</si>
  <si>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</si>
  <si>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</si>
  <si>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</si>
  <si>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</si>
  <si>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</si>
  <si>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</si>
  <si>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</si>
  <si>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</si>
  <si>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</si>
  <si>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</si>
  <si>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</si>
  <si>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</si>
  <si>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</si>
  <si>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</si>
  <si>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</si>
  <si>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</si>
  <si>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</si>
  <si>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</si>
  <si>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</si>
  <si>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</si>
  <si>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</si>
  <si>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</si>
  <si>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</si>
  <si>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</si>
  <si>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</si>
  <si>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</si>
  <si>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</si>
  <si>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</si>
  <si>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</si>
  <si>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</si>
  <si>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</si>
  <si>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</si>
  <si>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</si>
  <si>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</si>
  <si>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</si>
  <si>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Jugo de mora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</si>
  <si>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</si>
  <si>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</si>
  <si>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</si>
  <si>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</si>
  <si>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</si>
  <si>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</si>
  <si>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</si>
  <si>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</si>
  <si>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</si>
  <si>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</si>
  <si>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</si>
  <si>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</si>
  <si>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</si>
  <si>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EE.UU.</t>
  </si>
  <si>
    <t>México</t>
  </si>
  <si>
    <t>Venezuela</t>
  </si>
  <si>
    <t>Brasil</t>
  </si>
  <si>
    <t>Rusia</t>
  </si>
  <si>
    <t>Alemania</t>
  </si>
  <si>
    <t>Japón</t>
  </si>
  <si>
    <t>Canadá</t>
  </si>
  <si>
    <t>Colombia</t>
  </si>
  <si>
    <t>Holanda</t>
  </si>
  <si>
    <t>Perú</t>
  </si>
  <si>
    <t>Reino Unido</t>
  </si>
  <si>
    <t>Otros</t>
  </si>
  <si>
    <t>Francia</t>
  </si>
  <si>
    <t>Argentina</t>
  </si>
  <si>
    <t>Italia</t>
  </si>
  <si>
    <t>Australia</t>
  </si>
  <si>
    <t>Ecuador</t>
  </si>
  <si>
    <t>Corea del Sur</t>
  </si>
  <si>
    <t>España</t>
  </si>
  <si>
    <t>Polonia</t>
  </si>
  <si>
    <t>Bélgica</t>
  </si>
  <si>
    <t>Panamá</t>
  </si>
  <si>
    <t>China</t>
  </si>
  <si>
    <t>Cuadro 14. Importaciones chilenas de frutas y hortalizas procesadas por país de origen</t>
  </si>
  <si>
    <t>Tailandia</t>
  </si>
  <si>
    <t>Bolivia</t>
  </si>
  <si>
    <t>Sudáfrica</t>
  </si>
  <si>
    <t>Filipinas</t>
  </si>
  <si>
    <t>Costa Rica</t>
  </si>
  <si>
    <t>Indonesia</t>
  </si>
  <si>
    <t>Paraguay</t>
  </si>
  <si>
    <t>India</t>
  </si>
  <si>
    <t>Aceites esenciales de naranja</t>
  </si>
  <si>
    <t>Las demás hortalizas y frutos en vinagre</t>
  </si>
  <si>
    <t>Jaleas, mermeladas y pulpas de agrios</t>
  </si>
  <si>
    <t>Dinamarca</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</si>
  <si>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</si>
  <si>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</si>
  <si>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</si>
  <si>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</si>
  <si>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</si>
  <si>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</si>
  <si>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</si>
  <si>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</si>
  <si>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</si>
  <si>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</si>
  <si>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</si>
  <si>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</si>
  <si>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</si>
  <si>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</si>
  <si>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</si>
  <si>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</si>
  <si>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</si>
  <si>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</si>
  <si>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</si>
  <si>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</si>
  <si>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</si>
  <si>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</si>
  <si>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</si>
  <si>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</si>
  <si>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</si>
  <si>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</si>
  <si>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</si>
  <si>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</si>
  <si>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</si>
  <si>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</si>
  <si>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</si>
  <si>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</si>
  <si>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</si>
  <si>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</si>
  <si>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</si>
  <si>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 xml:space="preserve"> --</t>
  </si>
  <si>
    <t>Aceites esenciales, de naranja</t>
  </si>
  <si>
    <t>Bernabé Tapia C.</t>
  </si>
  <si>
    <t>Los demás arándanos (desde 2012)</t>
  </si>
  <si>
    <t>Las demás frambuesas (desde 2012)</t>
  </si>
  <si>
    <t>Las demás moras (desde 2012)</t>
  </si>
  <si>
    <t>Las demás frutillas (desde 2012)</t>
  </si>
  <si>
    <t>Las demás frutas</t>
  </si>
  <si>
    <t>Los demás espárragos (desde 2012)</t>
  </si>
  <si>
    <t>Las demás hortalizas (desde 2012)</t>
  </si>
  <si>
    <t>Espinacas</t>
  </si>
  <si>
    <t>Extracto seco &lt; 7% ; brix &lt; 30</t>
  </si>
  <si>
    <t>Los demás extracto seco &gt;= 7%</t>
  </si>
  <si>
    <t>Duraznos, griñones y nectarines</t>
  </si>
  <si>
    <t>Conservados al natural o en almíbar</t>
  </si>
  <si>
    <t>Preparaciones de pulpa</t>
  </si>
  <si>
    <t>Mermeladas y jaleas</t>
  </si>
  <si>
    <t>En mitades</t>
  </si>
  <si>
    <t>Las demás preparaciones</t>
  </si>
  <si>
    <t>Pulpa de manzana</t>
  </si>
  <si>
    <t>Las demás preparaciones (desde 2012)</t>
  </si>
  <si>
    <t>Hongos del genero agarius</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</si>
  <si>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</si>
  <si>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</si>
  <si>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</si>
  <si>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</si>
  <si>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</si>
  <si>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</si>
  <si>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</si>
  <si>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</si>
  <si>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</si>
  <si>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</si>
  <si>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</si>
  <si>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</si>
  <si>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 xml:space="preserve">Los demás hongos y trufas </t>
  </si>
  <si>
    <t>Fécula de papas</t>
  </si>
  <si>
    <t>Preparadas o conservadas, congeladas</t>
  </si>
  <si>
    <t>Las demás hortalizas, preparadas y congeladas</t>
  </si>
  <si>
    <t>Mangos</t>
  </si>
  <si>
    <t>Mezcla de frutas confitadas</t>
  </si>
  <si>
    <t xml:space="preserve">Pimiento </t>
  </si>
  <si>
    <t>Peras</t>
  </si>
  <si>
    <t>Las demás peras preparadas o conservadas</t>
  </si>
  <si>
    <t>Tomates</t>
  </si>
  <si>
    <t>Los demás tomates enteros o trozos</t>
  </si>
  <si>
    <t>Preparaciones de moras (desde 2012)</t>
  </si>
  <si>
    <t>Piñas</t>
  </si>
  <si>
    <t>En rodajas</t>
  </si>
  <si>
    <t>En cubos</t>
  </si>
  <si>
    <t xml:space="preserve">Las demás piñas </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</si>
  <si>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</si>
  <si>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</si>
  <si>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</si>
  <si>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</si>
  <si>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</si>
  <si>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</si>
  <si>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</si>
  <si>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</si>
  <si>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</si>
  <si>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</si>
  <si>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Hongos de género agaricus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</si>
  <si>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</si>
  <si>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</si>
  <si>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</si>
  <si>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</si>
  <si>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</si>
  <si>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</si>
  <si>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</si>
  <si>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</si>
  <si>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</si>
  <si>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Los demás membrillos (desde 2012)</t>
  </si>
  <si>
    <t>Tomates incluso en trozos o rodajas</t>
  </si>
  <si>
    <t>Las demás frambuesas secas (desde 2012)</t>
  </si>
  <si>
    <t>Mosqueta seca</t>
  </si>
  <si>
    <t>Cocos secos</t>
  </si>
  <si>
    <t>Pepa y pepa vana de mosqueta</t>
  </si>
  <si>
    <t>Flor y hojas de mosqueta (desde 2012)</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</si>
  <si>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</si>
  <si>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</si>
  <si>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</si>
  <si>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</si>
  <si>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</si>
  <si>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</si>
  <si>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</si>
  <si>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</si>
  <si>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</si>
  <si>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</si>
  <si>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</si>
  <si>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</si>
  <si>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</si>
  <si>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</si>
  <si>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</si>
  <si>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</si>
  <si>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</si>
  <si>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</si>
  <si>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</si>
  <si>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Espárragos orgánicos (desde 2012)</t>
  </si>
  <si>
    <t>Prefritas congeladas</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</si>
  <si>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</si>
  <si>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</si>
  <si>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</si>
  <si>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</si>
  <si>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</si>
  <si>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</si>
  <si>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Pulpa de durazno</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</si>
  <si>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</si>
  <si>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</si>
  <si>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</si>
  <si>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</si>
  <si>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</si>
  <si>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</si>
  <si>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</si>
  <si>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</si>
  <si>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</si>
  <si>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</si>
  <si>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</si>
  <si>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</si>
  <si>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</si>
  <si>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</si>
  <si>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</si>
  <si>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</si>
  <si>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</si>
  <si>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</si>
  <si>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</si>
  <si>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</si>
  <si>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Las demás preparaciones de damasco</t>
  </si>
  <si>
    <t>Preparados o conservados</t>
  </si>
  <si>
    <t>Pulpa de mangos orgánicos (desde 2012)</t>
  </si>
  <si>
    <t xml:space="preserve">Las demás piñas conservadas </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</si>
  <si>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</si>
  <si>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</si>
  <si>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</si>
  <si>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</si>
  <si>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</si>
  <si>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</si>
  <si>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</si>
  <si>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</si>
  <si>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</si>
  <si>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</si>
  <si>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Las demás cerezas preparadas</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</si>
  <si>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</si>
  <si>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</si>
  <si>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</si>
  <si>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</si>
  <si>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</si>
  <si>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</si>
  <si>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</si>
  <si>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</si>
  <si>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</si>
  <si>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</si>
  <si>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</si>
  <si>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Pulpa de damasco</t>
  </si>
  <si>
    <t>Las demás hortalizas y mezclas de hortalizas</t>
  </si>
  <si>
    <t>Las demás(desde 2012)</t>
  </si>
  <si>
    <t>Las demás manzanas secas (desde 2012)</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</si>
  <si>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</si>
  <si>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</si>
  <si>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</si>
  <si>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</si>
  <si>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</si>
  <si>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</si>
  <si>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</si>
  <si>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</si>
  <si>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</si>
  <si>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</si>
  <si>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</si>
  <si>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</si>
  <si>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</si>
  <si>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</si>
  <si>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</si>
  <si>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</si>
  <si>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Notas: (1) Hasta 2011 era la glosa 20098090; (2) hasta 2011 era la glosa 20096110; (3) hasta 2011 era la glosa 20088050; (4) hasta 2011 era la glosa 20098030; (5) hasta el 2011 era la glosa 20098060; (6) hasta el 2011 era la glosa 20097920</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</si>
  <si>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</si>
  <si>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</si>
  <si>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</si>
  <si>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</si>
  <si>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</si>
  <si>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</si>
  <si>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</si>
  <si>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</si>
  <si>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</si>
  <si>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</si>
  <si>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</si>
  <si>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</si>
  <si>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r>
      <t xml:space="preserve">Fritas </t>
    </r>
    <r>
      <rPr>
        <i/>
        <sz val="10"/>
        <color indexed="8"/>
        <rFont val="Arial"/>
        <family val="2"/>
      </rPr>
      <t>snack</t>
    </r>
  </si>
  <si>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</si>
  <si>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</si>
  <si>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</si>
  <si>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</si>
  <si>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</si>
  <si>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</si>
  <si>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</si>
  <si>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</si>
  <si>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</si>
  <si>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</si>
  <si>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</si>
  <si>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</si>
  <si>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Mermeladas y jaleas de damasco</t>
  </si>
  <si>
    <t>Confituras, jaleas y mermeladas, puré y pastas de agrios (cítricos)</t>
  </si>
  <si>
    <t>Aceites esenciales, de limón</t>
  </si>
  <si>
    <t>Jugo de arándanos rojos (desde 2012)</t>
  </si>
  <si>
    <t>Frutillas secas</t>
  </si>
  <si>
    <t>Guatemala</t>
  </si>
  <si>
    <t>Chile</t>
  </si>
  <si>
    <t xml:space="preserve">Los demás duraznos </t>
  </si>
  <si>
    <r>
      <t xml:space="preserve">Demás hongos del género </t>
    </r>
    <r>
      <rPr>
        <i/>
        <sz val="10"/>
        <color indexed="8"/>
        <rFont val="Arial"/>
        <family val="2"/>
      </rPr>
      <t>Agaricus</t>
    </r>
    <r>
      <rPr>
        <sz val="10"/>
        <color indexed="8"/>
        <rFont val="Arial"/>
        <family val="2"/>
      </rPr>
      <t xml:space="preserve"> excepto en vinagre o ácido acético</t>
    </r>
  </si>
  <si>
    <t>Aceite de paltas orgánicas (desde 2012)</t>
  </si>
  <si>
    <t xml:space="preserve"> --  </t>
  </si>
  <si>
    <t>ene-jun 2011</t>
  </si>
  <si>
    <t>ene-jun 2012</t>
  </si>
  <si>
    <t>ene-jun
2011</t>
  </si>
  <si>
    <t>ene-jun 
2012</t>
  </si>
  <si>
    <t>ene-jun
2012</t>
  </si>
  <si>
    <t xml:space="preserve">  --</t>
  </si>
  <si>
    <t>Julio 2012</t>
  </si>
  <si>
    <t>María José Olfos G.</t>
  </si>
  <si>
    <t>Las demás moras, congeladas, incluso con azúcar o edulcorante (desde 2012)</t>
  </si>
  <si>
    <t>Maíz dulce, preparado o conservado, sin congelar</t>
  </si>
  <si>
    <t>Frambuesas secas orgánicas (desde 2012)</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</si>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</sst>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2"/>
      <color indexed="8"/>
      <name val="Verdana"/>
      <family val="2"/>
    </font>
    <font>
      <sz val="9"/>
      <color indexed="8"/>
      <name val="Arial"/>
      <family val="2"/>
    </font>
    <font>
      <sz val="8"/>
      <color indexed="8"/>
      <name val="Arial"/>
      <family val="0"/>
    </font>
    <font>
      <b/>
      <sz val="8"/>
      <color indexed="8"/>
      <name val="Arial"/>
      <family val="0"/>
    </font>
    <font>
      <sz val="18"/>
      <color indexed="8"/>
      <name val="Calibri"/>
      <family val="0"/>
    </font>
    <font>
      <sz val="7.35"/>
      <color indexed="8"/>
      <name val="Arial"/>
      <family val="0"/>
    </font>
    <font>
      <sz val="4.75"/>
      <color indexed="8"/>
      <name val="Arial"/>
      <family val="0"/>
    </font>
    <font>
      <i/>
      <sz val="10"/>
      <color indexed="10"/>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top/>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cellStyleXfs>
  <cellXfs count="305">
    <xf numFmtId="0" fontId="0" fillId="0" borderId="0" xfId="0" applyFont="1" applyAlignment="1">
      <alignment/>
    </xf>
    <xf numFmtId="0" fontId="80" fillId="0" borderId="0" xfId="350" applyFont="1" applyAlignment="1">
      <alignment horizontal="left" vertical="top"/>
      <protection/>
    </xf>
    <xf numFmtId="0" fontId="81" fillId="0" borderId="0" xfId="0" applyFont="1" applyAlignment="1">
      <alignment/>
    </xf>
    <xf numFmtId="0" fontId="82" fillId="0" borderId="0" xfId="350" applyFont="1" applyAlignment="1">
      <alignment horizontal="left" vertical="center"/>
      <protection/>
    </xf>
    <xf numFmtId="0" fontId="81" fillId="0" borderId="0" xfId="350" applyFont="1">
      <alignment/>
      <protection/>
    </xf>
    <xf numFmtId="0" fontId="83" fillId="0" borderId="0" xfId="350" applyFont="1" applyAlignment="1">
      <alignment horizontal="center"/>
      <protection/>
    </xf>
    <xf numFmtId="0" fontId="84" fillId="0" borderId="0" xfId="350" applyFont="1" applyAlignment="1">
      <alignment horizontal="center"/>
      <protection/>
    </xf>
    <xf numFmtId="0" fontId="85" fillId="0" borderId="0" xfId="350" applyFont="1" applyAlignment="1">
      <alignment horizontal="center"/>
      <protection/>
    </xf>
    <xf numFmtId="0" fontId="2" fillId="0" borderId="0" xfId="287" applyFont="1" applyAlignment="1">
      <alignment horizontal="center" vertical="center"/>
    </xf>
    <xf numFmtId="0" fontId="86" fillId="0" borderId="0" xfId="350" applyFont="1">
      <alignment/>
      <protection/>
    </xf>
    <xf numFmtId="0" fontId="83"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7"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7"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5" fillId="0" borderId="20" xfId="0" applyNumberFormat="1" applyFont="1" applyBorder="1" applyAlignment="1">
      <alignment/>
    </xf>
    <xf numFmtId="3" fontId="85" fillId="0" borderId="21" xfId="0" applyNumberFormat="1" applyFont="1" applyBorder="1" applyAlignment="1">
      <alignment/>
    </xf>
    <xf numFmtId="180" fontId="85" fillId="0" borderId="22" xfId="0" applyNumberFormat="1" applyFont="1" applyBorder="1" applyAlignment="1">
      <alignment/>
    </xf>
    <xf numFmtId="3" fontId="85" fillId="0" borderId="23" xfId="0" applyNumberFormat="1" applyFont="1" applyBorder="1" applyAlignment="1">
      <alignment/>
    </xf>
    <xf numFmtId="180" fontId="85" fillId="0" borderId="24" xfId="0" applyNumberFormat="1" applyFont="1" applyBorder="1" applyAlignment="1">
      <alignment/>
    </xf>
    <xf numFmtId="3" fontId="85" fillId="0" borderId="25" xfId="0" applyNumberFormat="1" applyFont="1" applyBorder="1" applyAlignment="1">
      <alignment/>
    </xf>
    <xf numFmtId="3" fontId="85" fillId="0" borderId="19" xfId="0" applyNumberFormat="1" applyFont="1" applyBorder="1" applyAlignment="1">
      <alignment/>
    </xf>
    <xf numFmtId="180" fontId="85" fillId="0" borderId="26" xfId="0" applyNumberFormat="1" applyFont="1" applyBorder="1" applyAlignment="1">
      <alignment/>
    </xf>
    <xf numFmtId="0" fontId="85" fillId="0" borderId="0" xfId="0" applyFont="1" applyBorder="1" applyAlignment="1">
      <alignment/>
    </xf>
    <xf numFmtId="3" fontId="85" fillId="0" borderId="27" xfId="0" applyNumberFormat="1" applyFont="1" applyBorder="1" applyAlignment="1">
      <alignment/>
    </xf>
    <xf numFmtId="0" fontId="85" fillId="0" borderId="25" xfId="0" applyFont="1" applyBorder="1" applyAlignment="1">
      <alignment/>
    </xf>
    <xf numFmtId="3" fontId="85" fillId="0" borderId="0" xfId="0" applyNumberFormat="1" applyFont="1" applyAlignment="1">
      <alignment/>
    </xf>
    <xf numFmtId="0" fontId="85" fillId="0" borderId="0" xfId="0" applyFont="1" applyAlignment="1">
      <alignment wrapText="1"/>
    </xf>
    <xf numFmtId="3" fontId="85" fillId="0" borderId="23" xfId="0" applyNumberFormat="1" applyFont="1" applyBorder="1" applyAlignment="1">
      <alignment horizontal="right"/>
    </xf>
    <xf numFmtId="3" fontId="85" fillId="0" borderId="0" xfId="0" applyNumberFormat="1" applyFont="1" applyBorder="1" applyAlignment="1">
      <alignment horizontal="right"/>
    </xf>
    <xf numFmtId="180" fontId="85" fillId="0" borderId="24" xfId="0" applyNumberFormat="1" applyFont="1" applyBorder="1" applyAlignment="1">
      <alignment horizontal="right"/>
    </xf>
    <xf numFmtId="0" fontId="85" fillId="0" borderId="20" xfId="0" applyFont="1" applyBorder="1" applyAlignment="1">
      <alignment/>
    </xf>
    <xf numFmtId="0" fontId="85" fillId="0" borderId="27" xfId="0" applyFont="1" applyBorder="1" applyAlignment="1">
      <alignment/>
    </xf>
    <xf numFmtId="0" fontId="88" fillId="0" borderId="21" xfId="0" applyFont="1" applyBorder="1" applyAlignment="1">
      <alignment horizontal="center" wrapText="1"/>
    </xf>
    <xf numFmtId="0" fontId="88" fillId="0" borderId="20" xfId="0" applyFont="1" applyBorder="1" applyAlignment="1">
      <alignment horizontal="center" wrapText="1"/>
    </xf>
    <xf numFmtId="0" fontId="88" fillId="0" borderId="22" xfId="0" applyFont="1" applyBorder="1" applyAlignment="1">
      <alignment horizontal="center" wrapText="1"/>
    </xf>
    <xf numFmtId="0" fontId="85" fillId="0" borderId="23" xfId="0" applyFont="1" applyBorder="1" applyAlignment="1">
      <alignment/>
    </xf>
    <xf numFmtId="180" fontId="85" fillId="0" borderId="28" xfId="0" applyNumberFormat="1" applyFont="1" applyBorder="1" applyAlignment="1">
      <alignment/>
    </xf>
    <xf numFmtId="3" fontId="85" fillId="0" borderId="0" xfId="0" applyNumberFormat="1" applyFont="1" applyBorder="1" applyAlignment="1">
      <alignment/>
    </xf>
    <xf numFmtId="3" fontId="85" fillId="0" borderId="29" xfId="0" applyNumberFormat="1" applyFont="1" applyBorder="1" applyAlignment="1">
      <alignment/>
    </xf>
    <xf numFmtId="3" fontId="85" fillId="0" borderId="0" xfId="0" applyNumberFormat="1" applyFont="1" applyBorder="1" applyAlignment="1">
      <alignment/>
    </xf>
    <xf numFmtId="0" fontId="85" fillId="0" borderId="0" xfId="0" applyFont="1" applyAlignment="1">
      <alignment/>
    </xf>
    <xf numFmtId="3" fontId="85" fillId="0" borderId="23" xfId="0" applyNumberFormat="1" applyFont="1" applyBorder="1" applyAlignment="1">
      <alignment/>
    </xf>
    <xf numFmtId="0" fontId="88" fillId="0" borderId="30" xfId="0" applyFont="1" applyBorder="1" applyAlignment="1">
      <alignment horizontal="center" vertical="center" wrapText="1"/>
    </xf>
    <xf numFmtId="180" fontId="85" fillId="0" borderId="30" xfId="0" applyNumberFormat="1" applyFont="1" applyBorder="1" applyAlignment="1">
      <alignment horizontal="right"/>
    </xf>
    <xf numFmtId="180" fontId="85" fillId="0" borderId="30" xfId="0" applyNumberFormat="1" applyFont="1" applyBorder="1" applyAlignment="1">
      <alignment horizontal="right" vertical="center"/>
    </xf>
    <xf numFmtId="0" fontId="85" fillId="0" borderId="0" xfId="0" applyFont="1" applyAlignment="1">
      <alignment horizontal="center"/>
    </xf>
    <xf numFmtId="0" fontId="85" fillId="0" borderId="30" xfId="0" applyFont="1" applyBorder="1" applyAlignment="1">
      <alignment/>
    </xf>
    <xf numFmtId="3" fontId="85" fillId="0" borderId="30" xfId="0" applyNumberFormat="1" applyFont="1" applyBorder="1" applyAlignment="1">
      <alignment/>
    </xf>
    <xf numFmtId="3" fontId="85" fillId="0" borderId="30" xfId="0" applyNumberFormat="1" applyFont="1" applyBorder="1" applyAlignment="1">
      <alignment horizontal="right"/>
    </xf>
    <xf numFmtId="3" fontId="85" fillId="0" borderId="30" xfId="0" applyNumberFormat="1" applyFont="1" applyBorder="1" applyAlignment="1" quotePrefix="1">
      <alignment horizontal="right"/>
    </xf>
    <xf numFmtId="3" fontId="85" fillId="0" borderId="30" xfId="0" applyNumberFormat="1" applyFont="1" applyFill="1" applyBorder="1" applyAlignment="1">
      <alignment/>
    </xf>
    <xf numFmtId="3" fontId="85" fillId="0" borderId="25" xfId="0" applyNumberFormat="1" applyFont="1" applyBorder="1" applyAlignment="1">
      <alignment horizontal="right"/>
    </xf>
    <xf numFmtId="3" fontId="85" fillId="0" borderId="19" xfId="0" applyNumberFormat="1" applyFont="1" applyBorder="1" applyAlignment="1">
      <alignment horizontal="right"/>
    </xf>
    <xf numFmtId="0" fontId="85" fillId="0" borderId="30" xfId="0" applyFont="1" applyBorder="1" applyAlignment="1">
      <alignment vertical="center"/>
    </xf>
    <xf numFmtId="0" fontId="85" fillId="0" borderId="25" xfId="0" applyFont="1" applyBorder="1" applyAlignment="1">
      <alignment horizontal="left" vertical="center"/>
    </xf>
    <xf numFmtId="0" fontId="85" fillId="0" borderId="22" xfId="0" applyFont="1" applyBorder="1" applyAlignment="1">
      <alignment horizontal="center"/>
    </xf>
    <xf numFmtId="0" fontId="85" fillId="0" borderId="26" xfId="0" applyFont="1" applyBorder="1" applyAlignment="1">
      <alignment horizontal="center" vertical="center"/>
    </xf>
    <xf numFmtId="0" fontId="85" fillId="0" borderId="30" xfId="0" applyFont="1" applyBorder="1" applyAlignment="1">
      <alignment wrapText="1"/>
    </xf>
    <xf numFmtId="0" fontId="85" fillId="0" borderId="30" xfId="0" applyFont="1" applyBorder="1" applyAlignment="1">
      <alignment vertical="center" wrapText="1"/>
    </xf>
    <xf numFmtId="3" fontId="85" fillId="0" borderId="30" xfId="0" applyNumberFormat="1" applyFont="1" applyBorder="1" applyAlignment="1">
      <alignment horizontal="right" vertical="center"/>
    </xf>
    <xf numFmtId="0" fontId="85" fillId="0" borderId="26" xfId="0" applyFont="1" applyBorder="1" applyAlignment="1">
      <alignment vertical="center" wrapText="1"/>
    </xf>
    <xf numFmtId="0" fontId="85" fillId="0" borderId="27" xfId="0" applyFont="1" applyBorder="1" applyAlignment="1">
      <alignment/>
    </xf>
    <xf numFmtId="0" fontId="85" fillId="0" borderId="30" xfId="0" applyFont="1" applyBorder="1" applyAlignment="1">
      <alignment/>
    </xf>
    <xf numFmtId="3" fontId="85" fillId="0" borderId="30" xfId="0" applyNumberFormat="1" applyFont="1" applyBorder="1" applyAlignment="1">
      <alignment vertical="center"/>
    </xf>
    <xf numFmtId="0" fontId="85" fillId="0" borderId="30" xfId="0" applyFont="1" applyFill="1" applyBorder="1" applyAlignment="1">
      <alignment vertical="center" wrapText="1"/>
    </xf>
    <xf numFmtId="0" fontId="85" fillId="0" borderId="0" xfId="0" applyFont="1" applyFill="1" applyAlignment="1">
      <alignment wrapText="1"/>
    </xf>
    <xf numFmtId="0" fontId="85" fillId="0" borderId="0" xfId="0" applyFont="1" applyFill="1" applyAlignment="1">
      <alignment/>
    </xf>
    <xf numFmtId="0" fontId="85" fillId="0" borderId="25" xfId="0" applyFont="1" applyBorder="1" applyAlignment="1">
      <alignment vertical="center"/>
    </xf>
    <xf numFmtId="3" fontId="85" fillId="0" borderId="21" xfId="0" applyNumberFormat="1" applyFont="1" applyBorder="1" applyAlignment="1">
      <alignment horizontal="right"/>
    </xf>
    <xf numFmtId="0" fontId="85" fillId="0" borderId="30" xfId="0" applyFont="1" applyBorder="1" applyAlignment="1">
      <alignment horizontal="left"/>
    </xf>
    <xf numFmtId="0" fontId="5" fillId="0" borderId="0" xfId="0" applyFont="1" applyAlignment="1">
      <alignment/>
    </xf>
    <xf numFmtId="180" fontId="85" fillId="0" borderId="30" xfId="0" applyNumberFormat="1" applyFont="1" applyFill="1" applyBorder="1" applyAlignment="1">
      <alignment horizontal="right"/>
    </xf>
    <xf numFmtId="193" fontId="85" fillId="0" borderId="0" xfId="0" applyNumberFormat="1" applyFont="1" applyAlignment="1">
      <alignment/>
    </xf>
    <xf numFmtId="3" fontId="85" fillId="0" borderId="30" xfId="0" applyNumberFormat="1" applyFont="1" applyBorder="1" applyAlignment="1">
      <alignment/>
    </xf>
    <xf numFmtId="0" fontId="7" fillId="0" borderId="0" xfId="344" applyFont="1" applyFill="1" applyAlignment="1">
      <alignment/>
      <protection/>
    </xf>
    <xf numFmtId="0" fontId="5" fillId="0" borderId="0" xfId="344" applyFont="1" applyFill="1" applyAlignment="1">
      <alignment/>
      <protection/>
    </xf>
    <xf numFmtId="0" fontId="85" fillId="0" borderId="26" xfId="0" applyFont="1" applyBorder="1" applyAlignment="1">
      <alignment horizontal="center"/>
    </xf>
    <xf numFmtId="0" fontId="85" fillId="0" borderId="0" xfId="0" applyFont="1" applyAlignment="1">
      <alignment vertical="center"/>
    </xf>
    <xf numFmtId="3" fontId="85" fillId="0" borderId="30" xfId="0" applyNumberFormat="1" applyFont="1" applyFill="1" applyBorder="1" applyAlignment="1">
      <alignment horizontal="right" vertical="center"/>
    </xf>
    <xf numFmtId="0" fontId="85" fillId="0" borderId="26" xfId="0" applyFont="1" applyBorder="1" applyAlignment="1">
      <alignment horizontal="center"/>
    </xf>
    <xf numFmtId="0" fontId="85" fillId="0" borderId="30" xfId="0" applyFont="1" applyBorder="1" applyAlignment="1">
      <alignment horizontal="left" vertical="center"/>
    </xf>
    <xf numFmtId="0" fontId="85" fillId="0" borderId="30" xfId="0" applyFont="1" applyBorder="1" applyAlignment="1">
      <alignment horizontal="left" vertical="center" wrapText="1"/>
    </xf>
    <xf numFmtId="0" fontId="85" fillId="0" borderId="26" xfId="0" applyFont="1" applyFill="1" applyBorder="1" applyAlignment="1">
      <alignment horizontal="center"/>
    </xf>
    <xf numFmtId="0" fontId="85" fillId="0" borderId="28" xfId="0" applyFont="1" applyBorder="1" applyAlignment="1">
      <alignment horizontal="center"/>
    </xf>
    <xf numFmtId="0" fontId="5" fillId="0" borderId="26" xfId="0" applyFont="1" applyBorder="1" applyAlignment="1">
      <alignment horizontal="center"/>
    </xf>
    <xf numFmtId="0" fontId="85" fillId="0" borderId="0" xfId="0" applyFont="1" applyAlignment="1">
      <alignment horizontal="center" vertical="center"/>
    </xf>
    <xf numFmtId="0" fontId="85" fillId="0" borderId="26" xfId="0" applyFont="1" applyBorder="1" applyAlignment="1">
      <alignment horizontal="center"/>
    </xf>
    <xf numFmtId="0" fontId="85" fillId="0" borderId="30" xfId="0" applyFont="1" applyBorder="1" applyAlignment="1">
      <alignment horizontal="left" vertical="center" wrapText="1"/>
    </xf>
    <xf numFmtId="0" fontId="85" fillId="0" borderId="19" xfId="0" applyFont="1" applyBorder="1" applyAlignment="1">
      <alignment horizontal="center"/>
    </xf>
    <xf numFmtId="0" fontId="85" fillId="0" borderId="20" xfId="0" applyFont="1" applyBorder="1" applyAlignment="1">
      <alignment horizontal="left"/>
    </xf>
    <xf numFmtId="0" fontId="85" fillId="0" borderId="26" xfId="0" applyNumberFormat="1" applyFont="1" applyBorder="1" applyAlignment="1">
      <alignment horizontal="center"/>
    </xf>
    <xf numFmtId="0" fontId="85" fillId="0" borderId="26" xfId="0" applyNumberFormat="1" applyFont="1" applyBorder="1" applyAlignment="1" quotePrefix="1">
      <alignment horizontal="center"/>
    </xf>
    <xf numFmtId="0" fontId="85" fillId="0" borderId="30" xfId="0" applyNumberFormat="1" applyFont="1" applyBorder="1" applyAlignment="1" quotePrefix="1">
      <alignment horizontal="center" vertical="center"/>
    </xf>
    <xf numFmtId="0" fontId="85" fillId="0" borderId="30" xfId="0" applyNumberFormat="1" applyFont="1" applyBorder="1" applyAlignment="1">
      <alignment horizontal="center" vertical="center"/>
    </xf>
    <xf numFmtId="0" fontId="85" fillId="0" borderId="30" xfId="0" applyNumberFormat="1" applyFont="1" applyBorder="1" applyAlignment="1">
      <alignment horizontal="center"/>
    </xf>
    <xf numFmtId="1" fontId="85" fillId="0" borderId="26" xfId="298" applyNumberFormat="1" applyFont="1" applyBorder="1" applyAlignment="1">
      <alignment horizontal="center"/>
    </xf>
    <xf numFmtId="0" fontId="85" fillId="0" borderId="26" xfId="0" applyNumberFormat="1" applyFont="1" applyBorder="1" applyAlignment="1">
      <alignment horizontal="center" vertical="center"/>
    </xf>
    <xf numFmtId="0" fontId="85" fillId="0" borderId="26" xfId="0" applyNumberFormat="1" applyFont="1" applyFill="1" applyBorder="1" applyAlignment="1">
      <alignment horizontal="center"/>
    </xf>
    <xf numFmtId="0" fontId="85" fillId="0" borderId="23" xfId="0" applyFont="1" applyBorder="1" applyAlignment="1">
      <alignment horizontal="left"/>
    </xf>
    <xf numFmtId="0" fontId="85" fillId="0" borderId="23" xfId="0" applyFont="1" applyBorder="1" applyAlignment="1">
      <alignment horizontal="left" vertical="top"/>
    </xf>
    <xf numFmtId="0" fontId="85" fillId="0" borderId="0" xfId="0" applyFont="1" applyBorder="1" applyAlignment="1">
      <alignment/>
    </xf>
    <xf numFmtId="180" fontId="85" fillId="0" borderId="0" xfId="0" applyNumberFormat="1" applyFont="1" applyBorder="1" applyAlignment="1">
      <alignment horizontal="right"/>
    </xf>
    <xf numFmtId="180" fontId="85" fillId="0" borderId="0" xfId="0" applyNumberFormat="1" applyFont="1" applyBorder="1" applyAlignment="1">
      <alignment horizontal="right" vertical="top"/>
    </xf>
    <xf numFmtId="3" fontId="85" fillId="0" borderId="20" xfId="0" applyNumberFormat="1" applyFont="1" applyBorder="1" applyAlignment="1">
      <alignment horizontal="right"/>
    </xf>
    <xf numFmtId="3" fontId="85" fillId="0" borderId="27" xfId="0" applyNumberFormat="1" applyFont="1" applyBorder="1" applyAlignment="1">
      <alignment horizontal="right"/>
    </xf>
    <xf numFmtId="3" fontId="85" fillId="0" borderId="29" xfId="0" applyNumberFormat="1" applyFont="1" applyBorder="1" applyAlignment="1">
      <alignment horizontal="right"/>
    </xf>
    <xf numFmtId="180" fontId="85" fillId="0" borderId="21" xfId="0" applyNumberFormat="1" applyFont="1" applyBorder="1" applyAlignment="1">
      <alignment horizontal="right"/>
    </xf>
    <xf numFmtId="180" fontId="85" fillId="0" borderId="29" xfId="0" applyNumberFormat="1" applyFont="1" applyBorder="1" applyAlignment="1">
      <alignment horizontal="right"/>
    </xf>
    <xf numFmtId="0" fontId="85" fillId="0" borderId="0" xfId="0" applyFont="1" applyBorder="1" applyAlignment="1">
      <alignment horizontal="left"/>
    </xf>
    <xf numFmtId="180" fontId="85" fillId="0" borderId="0" xfId="0" applyNumberFormat="1" applyFont="1" applyBorder="1" applyAlignment="1">
      <alignment/>
    </xf>
    <xf numFmtId="180" fontId="85" fillId="0" borderId="21" xfId="0" applyNumberFormat="1" applyFont="1" applyBorder="1" applyAlignment="1">
      <alignment/>
    </xf>
    <xf numFmtId="200" fontId="85" fillId="0" borderId="25" xfId="298" applyNumberFormat="1" applyFont="1" applyBorder="1" applyAlignment="1">
      <alignment horizontal="left"/>
    </xf>
    <xf numFmtId="200" fontId="85" fillId="0" borderId="19" xfId="298" applyNumberFormat="1" applyFont="1" applyBorder="1" applyAlignment="1">
      <alignment horizontal="left"/>
    </xf>
    <xf numFmtId="180" fontId="85" fillId="0" borderId="19" xfId="0" applyNumberFormat="1" applyFont="1" applyBorder="1" applyAlignment="1">
      <alignment/>
    </xf>
    <xf numFmtId="180" fontId="85" fillId="0" borderId="22" xfId="0" applyNumberFormat="1" applyFont="1" applyFill="1" applyBorder="1" applyAlignment="1">
      <alignment/>
    </xf>
    <xf numFmtId="180" fontId="85" fillId="0" borderId="24" xfId="0" applyNumberFormat="1" applyFont="1" applyFill="1" applyBorder="1" applyAlignment="1">
      <alignment/>
    </xf>
    <xf numFmtId="180" fontId="85" fillId="0" borderId="22" xfId="0" applyNumberFormat="1" applyFont="1" applyFill="1" applyBorder="1" applyAlignment="1">
      <alignment horizontal="right"/>
    </xf>
    <xf numFmtId="180" fontId="85" fillId="0" borderId="24" xfId="0" applyNumberFormat="1" applyFont="1" applyFill="1" applyBorder="1" applyAlignment="1">
      <alignment horizontal="right"/>
    </xf>
    <xf numFmtId="180" fontId="85" fillId="0" borderId="24" xfId="0" applyNumberFormat="1" applyFont="1" applyFill="1" applyBorder="1" applyAlignment="1">
      <alignment horizontal="right" vertical="top"/>
    </xf>
    <xf numFmtId="180" fontId="85" fillId="0" borderId="28" xfId="0" applyNumberFormat="1" applyFont="1" applyFill="1" applyBorder="1" applyAlignment="1">
      <alignment horizontal="right"/>
    </xf>
    <xf numFmtId="3" fontId="85" fillId="0" borderId="30" xfId="0" applyNumberFormat="1" applyFont="1" applyFill="1" applyBorder="1" applyAlignment="1">
      <alignment vertical="center"/>
    </xf>
    <xf numFmtId="3" fontId="85" fillId="0" borderId="30" xfId="0" applyNumberFormat="1" applyFont="1" applyFill="1" applyBorder="1" applyAlignment="1">
      <alignment horizontal="right"/>
    </xf>
    <xf numFmtId="3" fontId="85" fillId="0" borderId="26" xfId="0" applyNumberFormat="1" applyFont="1" applyFill="1" applyBorder="1" applyAlignment="1">
      <alignment horizontal="right"/>
    </xf>
    <xf numFmtId="200" fontId="85" fillId="0" borderId="0" xfId="298" applyNumberFormat="1" applyFont="1" applyAlignment="1">
      <alignment/>
    </xf>
    <xf numFmtId="3" fontId="85" fillId="0" borderId="30" xfId="0" applyNumberFormat="1" applyFont="1" applyFill="1" applyBorder="1" applyAlignment="1" quotePrefix="1">
      <alignment horizontal="right"/>
    </xf>
    <xf numFmtId="0" fontId="88" fillId="0" borderId="30" xfId="0" applyFont="1" applyFill="1" applyBorder="1" applyAlignment="1">
      <alignment horizontal="center" vertical="center" wrapText="1"/>
    </xf>
    <xf numFmtId="0" fontId="85" fillId="0" borderId="26" xfId="0" applyNumberFormat="1" applyFont="1" applyBorder="1" applyAlignment="1" quotePrefix="1">
      <alignment horizontal="center" vertical="center"/>
    </xf>
    <xf numFmtId="0" fontId="85" fillId="0" borderId="0" xfId="0" applyFont="1" applyAlignment="1">
      <alignment horizontal="right"/>
    </xf>
    <xf numFmtId="0" fontId="85" fillId="0" borderId="30" xfId="0" applyFont="1" applyFill="1" applyBorder="1" applyAlignment="1">
      <alignment horizontal="left" vertical="center"/>
    </xf>
    <xf numFmtId="0" fontId="85" fillId="0" borderId="30" xfId="0" applyFont="1" applyFill="1" applyBorder="1" applyAlignment="1">
      <alignment horizontal="left"/>
    </xf>
    <xf numFmtId="200" fontId="85" fillId="0" borderId="0" xfId="298" applyNumberFormat="1" applyFont="1" applyAlignment="1">
      <alignment wrapText="1"/>
    </xf>
    <xf numFmtId="200" fontId="85" fillId="0" borderId="0" xfId="298" applyNumberFormat="1" applyFont="1" applyAlignment="1">
      <alignment horizontal="center"/>
    </xf>
    <xf numFmtId="0" fontId="85" fillId="0" borderId="30" xfId="0" applyFont="1" applyBorder="1" applyAlignment="1">
      <alignment horizontal="left" vertical="center" wrapText="1"/>
    </xf>
    <xf numFmtId="0" fontId="85" fillId="0" borderId="20" xfId="0" applyFont="1" applyBorder="1" applyAlignment="1">
      <alignment horizontal="left" vertical="center" wrapText="1"/>
    </xf>
    <xf numFmtId="200" fontId="85" fillId="0" borderId="0" xfId="298" applyNumberFormat="1" applyFont="1" applyFill="1" applyAlignment="1">
      <alignment/>
    </xf>
    <xf numFmtId="200" fontId="85" fillId="0" borderId="30" xfId="298" applyNumberFormat="1" applyFont="1" applyFill="1" applyBorder="1" applyAlignment="1">
      <alignment wrapText="1"/>
    </xf>
    <xf numFmtId="200" fontId="85" fillId="0" borderId="30" xfId="298" applyNumberFormat="1" applyFont="1" applyFill="1" applyBorder="1" applyAlignment="1">
      <alignment/>
    </xf>
    <xf numFmtId="0" fontId="85" fillId="0" borderId="28" xfId="0" applyNumberFormat="1" applyFont="1" applyFill="1" applyBorder="1" applyAlignment="1">
      <alignment horizontal="center"/>
    </xf>
    <xf numFmtId="0" fontId="85" fillId="0" borderId="0" xfId="0" applyNumberFormat="1" applyFont="1" applyAlignment="1">
      <alignment horizontal="center" vertical="center"/>
    </xf>
    <xf numFmtId="0" fontId="85" fillId="0" borderId="30" xfId="0" applyFont="1" applyFill="1" applyBorder="1" applyAlignment="1">
      <alignment horizontal="left" vertical="center" wrapText="1"/>
    </xf>
    <xf numFmtId="0" fontId="85" fillId="0" borderId="26" xfId="0" applyFont="1" applyFill="1" applyBorder="1" applyAlignment="1">
      <alignment/>
    </xf>
    <xf numFmtId="180" fontId="85" fillId="0" borderId="30" xfId="0" applyNumberFormat="1" applyFont="1" applyFill="1" applyBorder="1" applyAlignment="1">
      <alignment horizontal="right" vertical="center"/>
    </xf>
    <xf numFmtId="180" fontId="5" fillId="0" borderId="30" xfId="0" applyNumberFormat="1" applyFont="1" applyFill="1" applyBorder="1" applyAlignment="1">
      <alignment horizontal="right" vertical="center"/>
    </xf>
    <xf numFmtId="1" fontId="5" fillId="0" borderId="30" xfId="0" applyNumberFormat="1" applyFont="1" applyFill="1" applyBorder="1" applyAlignment="1">
      <alignment/>
    </xf>
    <xf numFmtId="3" fontId="85" fillId="0" borderId="31" xfId="0" applyNumberFormat="1" applyFont="1" applyFill="1" applyBorder="1" applyAlignment="1">
      <alignment/>
    </xf>
    <xf numFmtId="0" fontId="0" fillId="0" borderId="30" xfId="0" applyNumberFormat="1" applyFill="1" applyBorder="1" applyAlignment="1">
      <alignment/>
    </xf>
    <xf numFmtId="3" fontId="85" fillId="0" borderId="20" xfId="0" applyNumberFormat="1" applyFont="1" applyFill="1" applyBorder="1" applyAlignment="1">
      <alignment/>
    </xf>
    <xf numFmtId="3" fontId="85" fillId="0" borderId="23" xfId="0" applyNumberFormat="1" applyFont="1" applyFill="1" applyBorder="1" applyAlignment="1">
      <alignment/>
    </xf>
    <xf numFmtId="3" fontId="85" fillId="0" borderId="23" xfId="0" applyNumberFormat="1" applyFont="1" applyFill="1" applyBorder="1" applyAlignment="1">
      <alignment horizontal="right"/>
    </xf>
    <xf numFmtId="3" fontId="85" fillId="0" borderId="27" xfId="0" applyNumberFormat="1" applyFont="1" applyFill="1" applyBorder="1" applyAlignment="1">
      <alignment/>
    </xf>
    <xf numFmtId="3" fontId="85" fillId="0" borderId="25" xfId="0" applyNumberFormat="1" applyFont="1" applyFill="1" applyBorder="1" applyAlignment="1">
      <alignment/>
    </xf>
    <xf numFmtId="0" fontId="85" fillId="0" borderId="30" xfId="0" applyFont="1" applyFill="1" applyBorder="1" applyAlignment="1">
      <alignment wrapText="1"/>
    </xf>
    <xf numFmtId="0" fontId="85" fillId="0" borderId="30" xfId="0" applyFont="1" applyFill="1" applyBorder="1" applyAlignment="1">
      <alignment horizontal="center"/>
    </xf>
    <xf numFmtId="0" fontId="85" fillId="0" borderId="22" xfId="0" applyFont="1" applyFill="1" applyBorder="1" applyAlignment="1">
      <alignment horizontal="center"/>
    </xf>
    <xf numFmtId="0" fontId="85" fillId="0" borderId="30" xfId="0" applyNumberFormat="1" applyFont="1" applyFill="1" applyBorder="1" applyAlignment="1">
      <alignment horizontal="center"/>
    </xf>
    <xf numFmtId="0" fontId="85" fillId="0" borderId="25" xfId="0" applyFont="1" applyFill="1" applyBorder="1" applyAlignment="1">
      <alignment/>
    </xf>
    <xf numFmtId="0" fontId="85" fillId="0" borderId="26" xfId="0" applyFont="1" applyFill="1" applyBorder="1" applyAlignment="1">
      <alignment wrapText="1"/>
    </xf>
    <xf numFmtId="0" fontId="81" fillId="0" borderId="0" xfId="0" applyFont="1" applyFill="1" applyAlignment="1">
      <alignment/>
    </xf>
    <xf numFmtId="0" fontId="5" fillId="0" borderId="0" xfId="0" applyFont="1" applyFill="1" applyAlignment="1">
      <alignment wrapText="1"/>
    </xf>
    <xf numFmtId="0" fontId="85" fillId="0" borderId="0" xfId="0" applyFont="1" applyFill="1" applyAlignment="1">
      <alignment horizontal="center"/>
    </xf>
    <xf numFmtId="0" fontId="85" fillId="0" borderId="32" xfId="0" applyFont="1" applyBorder="1" applyAlignment="1">
      <alignment wrapText="1"/>
    </xf>
    <xf numFmtId="0" fontId="85" fillId="0" borderId="26" xfId="0" applyFont="1" applyBorder="1" applyAlignment="1">
      <alignment wrapText="1"/>
    </xf>
    <xf numFmtId="0" fontId="85" fillId="0" borderId="22" xfId="0" applyFont="1" applyBorder="1" applyAlignment="1">
      <alignment wrapText="1"/>
    </xf>
    <xf numFmtId="0" fontId="85" fillId="0" borderId="30" xfId="0" applyFont="1" applyBorder="1" applyAlignment="1">
      <alignment horizontal="left" wrapText="1"/>
    </xf>
    <xf numFmtId="0" fontId="85" fillId="0" borderId="29" xfId="0" applyFont="1" applyBorder="1" applyAlignment="1">
      <alignment wrapText="1"/>
    </xf>
    <xf numFmtId="0" fontId="85" fillId="0" borderId="25" xfId="0" applyFont="1" applyBorder="1" applyAlignment="1">
      <alignment horizontal="left" vertical="center" wrapText="1"/>
    </xf>
    <xf numFmtId="0" fontId="85" fillId="0" borderId="31" xfId="0" applyFont="1" applyBorder="1" applyAlignment="1">
      <alignment vertical="center" wrapText="1"/>
    </xf>
    <xf numFmtId="0" fontId="85" fillId="0" borderId="19" xfId="0" applyFont="1" applyBorder="1" applyAlignment="1">
      <alignment horizontal="left" vertical="center" wrapText="1"/>
    </xf>
    <xf numFmtId="200" fontId="85" fillId="0" borderId="0" xfId="0" applyNumberFormat="1" applyFont="1" applyAlignment="1">
      <alignment/>
    </xf>
    <xf numFmtId="0" fontId="85" fillId="0" borderId="30" xfId="0" applyFont="1" applyFill="1" applyBorder="1" applyAlignment="1">
      <alignment vertical="center"/>
    </xf>
    <xf numFmtId="203" fontId="85" fillId="0" borderId="0" xfId="0" applyNumberFormat="1" applyFont="1" applyAlignment="1">
      <alignment/>
    </xf>
    <xf numFmtId="0" fontId="85" fillId="0" borderId="26" xfId="0" applyFont="1" applyFill="1" applyBorder="1" applyAlignment="1">
      <alignment horizontal="right"/>
    </xf>
    <xf numFmtId="0" fontId="0" fillId="0" borderId="33" xfId="0" applyNumberFormat="1" applyFill="1" applyBorder="1" applyAlignment="1">
      <alignment horizontal="right" vertical="center"/>
    </xf>
    <xf numFmtId="0" fontId="0" fillId="0" borderId="34" xfId="0" applyNumberFormat="1" applyFill="1" applyBorder="1" applyAlignment="1">
      <alignment vertical="center"/>
    </xf>
    <xf numFmtId="200" fontId="85" fillId="0" borderId="19" xfId="298" applyNumberFormat="1" applyFont="1" applyBorder="1" applyAlignment="1">
      <alignment horizontal="right"/>
    </xf>
    <xf numFmtId="9" fontId="85" fillId="0" borderId="0" xfId="0" applyNumberFormat="1" applyFont="1" applyAlignment="1">
      <alignment/>
    </xf>
    <xf numFmtId="0" fontId="89" fillId="0" borderId="0" xfId="350" applyFont="1" applyAlignment="1">
      <alignment horizontal="right" vertical="top"/>
      <protection/>
    </xf>
    <xf numFmtId="17" fontId="90" fillId="0" borderId="0" xfId="350" applyNumberFormat="1" applyFont="1" applyAlignment="1" quotePrefix="1">
      <alignment horizontal="right" vertical="center"/>
      <protection/>
    </xf>
    <xf numFmtId="0" fontId="90" fillId="0" borderId="0" xfId="350" applyFont="1" applyAlignment="1">
      <alignment horizontal="right" vertical="center"/>
      <protection/>
    </xf>
    <xf numFmtId="17" fontId="91" fillId="0" borderId="0" xfId="350" applyNumberFormat="1" applyFont="1" applyAlignment="1">
      <alignment horizontal="center" vertical="center"/>
      <protection/>
    </xf>
    <xf numFmtId="17" fontId="85" fillId="0" borderId="0" xfId="350" applyNumberFormat="1" applyFont="1" applyAlignment="1" quotePrefix="1">
      <alignment horizontal="center" wrapText="1"/>
      <protection/>
    </xf>
    <xf numFmtId="0" fontId="85"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5" fillId="0" borderId="25" xfId="0" applyFont="1" applyBorder="1" applyAlignment="1">
      <alignment horizontal="center"/>
    </xf>
    <xf numFmtId="0" fontId="85" fillId="0" borderId="19" xfId="0" applyFont="1" applyBorder="1" applyAlignment="1">
      <alignment horizontal="center"/>
    </xf>
    <xf numFmtId="0" fontId="85" fillId="0" borderId="26" xfId="0" applyFont="1" applyBorder="1" applyAlignment="1">
      <alignment horizontal="center"/>
    </xf>
    <xf numFmtId="0" fontId="85" fillId="0" borderId="35" xfId="0" applyFont="1" applyBorder="1" applyAlignment="1">
      <alignment horizontal="left"/>
    </xf>
    <xf numFmtId="0" fontId="88" fillId="0" borderId="32" xfId="0" applyFont="1" applyBorder="1" applyAlignment="1">
      <alignment horizontal="center"/>
    </xf>
    <xf numFmtId="0" fontId="92" fillId="0" borderId="25" xfId="0" applyFont="1" applyBorder="1" applyAlignment="1">
      <alignment horizontal="left" wrapText="1"/>
    </xf>
    <xf numFmtId="0" fontId="92" fillId="0" borderId="29" xfId="0" applyFont="1" applyBorder="1" applyAlignment="1">
      <alignment horizontal="left" wrapText="1"/>
    </xf>
    <xf numFmtId="0" fontId="92" fillId="0" borderId="28" xfId="0" applyFont="1" applyBorder="1" applyAlignment="1">
      <alignment horizontal="left" wrapText="1"/>
    </xf>
    <xf numFmtId="0" fontId="92" fillId="0" borderId="19" xfId="0" applyFont="1" applyBorder="1" applyAlignment="1">
      <alignment horizontal="left" wrapText="1"/>
    </xf>
    <xf numFmtId="0" fontId="92" fillId="0" borderId="26" xfId="0" applyFont="1" applyBorder="1" applyAlignment="1">
      <alignment horizontal="left" wrapText="1"/>
    </xf>
    <xf numFmtId="0" fontId="85" fillId="0" borderId="31" xfId="0" applyFont="1" applyBorder="1" applyAlignment="1">
      <alignment horizontal="center" vertical="center"/>
    </xf>
    <xf numFmtId="0" fontId="85" fillId="0" borderId="36" xfId="0" applyFont="1" applyBorder="1" applyAlignment="1">
      <alignment horizontal="center" vertical="center"/>
    </xf>
    <xf numFmtId="0" fontId="85" fillId="0" borderId="32" xfId="0" applyFont="1" applyBorder="1" applyAlignment="1">
      <alignment horizontal="center" vertical="center"/>
    </xf>
    <xf numFmtId="0" fontId="85" fillId="0" borderId="25" xfId="0" applyFont="1" applyBorder="1" applyAlignment="1">
      <alignment horizontal="left"/>
    </xf>
    <xf numFmtId="0" fontId="85" fillId="0" borderId="26" xfId="0" applyFont="1" applyBorder="1" applyAlignment="1">
      <alignment horizontal="left"/>
    </xf>
    <xf numFmtId="0" fontId="85" fillId="0" borderId="25" xfId="0" applyFont="1" applyBorder="1" applyAlignment="1">
      <alignment horizontal="left" vertical="center"/>
    </xf>
    <xf numFmtId="0" fontId="85" fillId="0" borderId="26" xfId="0" applyFont="1" applyBorder="1" applyAlignment="1">
      <alignment horizontal="left" vertical="center"/>
    </xf>
    <xf numFmtId="0" fontId="85" fillId="0" borderId="31" xfId="0" applyFont="1" applyBorder="1" applyAlignment="1">
      <alignment horizontal="center" vertical="center" wrapText="1"/>
    </xf>
    <xf numFmtId="0" fontId="85" fillId="0" borderId="36" xfId="0" applyFont="1" applyBorder="1" applyAlignment="1">
      <alignment horizontal="center" vertical="center" wrapText="1"/>
    </xf>
    <xf numFmtId="0" fontId="88" fillId="0" borderId="25" xfId="0" applyFont="1" applyBorder="1" applyAlignment="1">
      <alignment horizontal="center"/>
    </xf>
    <xf numFmtId="0" fontId="88" fillId="0" borderId="19" xfId="0" applyFont="1" applyBorder="1" applyAlignment="1">
      <alignment horizontal="center"/>
    </xf>
    <xf numFmtId="0" fontId="88" fillId="0" borderId="26" xfId="0" applyFont="1" applyBorder="1" applyAlignment="1">
      <alignment horizontal="center"/>
    </xf>
    <xf numFmtId="0" fontId="85" fillId="0" borderId="20"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8" xfId="0" applyFont="1" applyBorder="1" applyAlignment="1">
      <alignment horizontal="center" vertical="center" wrapText="1"/>
    </xf>
    <xf numFmtId="0" fontId="85" fillId="0" borderId="19" xfId="0" applyFont="1" applyBorder="1" applyAlignment="1">
      <alignment horizontal="left"/>
    </xf>
    <xf numFmtId="0" fontId="85" fillId="0" borderId="29" xfId="0" applyFont="1" applyBorder="1" applyAlignment="1">
      <alignment horizontal="left"/>
    </xf>
    <xf numFmtId="0" fontId="85" fillId="0" borderId="28" xfId="0" applyFont="1" applyBorder="1" applyAlignment="1">
      <alignment horizontal="left"/>
    </xf>
    <xf numFmtId="0" fontId="85" fillId="0" borderId="27" xfId="0" applyFont="1" applyBorder="1" applyAlignment="1">
      <alignment horizontal="left"/>
    </xf>
    <xf numFmtId="0" fontId="85" fillId="0" borderId="31" xfId="0" applyFont="1" applyFill="1" applyBorder="1" applyAlignment="1">
      <alignment horizontal="center" vertical="center" wrapText="1"/>
    </xf>
    <xf numFmtId="0" fontId="85" fillId="0" borderId="36"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25" xfId="0" applyFont="1" applyFill="1" applyBorder="1" applyAlignment="1">
      <alignment horizontal="left"/>
    </xf>
    <xf numFmtId="0" fontId="85" fillId="0" borderId="26" xfId="0" applyFont="1" applyFill="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85" fillId="0" borderId="30" xfId="0" applyFont="1" applyFill="1" applyBorder="1" applyAlignment="1">
      <alignment horizontal="center" vertical="center"/>
    </xf>
    <xf numFmtId="0" fontId="85" fillId="0" borderId="30" xfId="0" applyFont="1" applyFill="1" applyBorder="1" applyAlignment="1">
      <alignment horizontal="left"/>
    </xf>
    <xf numFmtId="0" fontId="85" fillId="0" borderId="30" xfId="0" applyFont="1" applyFill="1" applyBorder="1" applyAlignment="1">
      <alignment horizontal="center" wrapText="1"/>
    </xf>
    <xf numFmtId="0" fontId="85" fillId="0" borderId="25" xfId="0" applyFont="1" applyFill="1" applyBorder="1" applyAlignment="1">
      <alignment horizontal="center"/>
    </xf>
    <xf numFmtId="0" fontId="85" fillId="0" borderId="19" xfId="0" applyFont="1" applyFill="1" applyBorder="1" applyAlignment="1">
      <alignment horizontal="center"/>
    </xf>
    <xf numFmtId="0" fontId="85" fillId="0" borderId="26" xfId="0" applyFont="1" applyFill="1" applyBorder="1" applyAlignment="1">
      <alignment horizontal="center"/>
    </xf>
    <xf numFmtId="0" fontId="85" fillId="0" borderId="30" xfId="0" applyFont="1" applyFill="1" applyBorder="1" applyAlignment="1">
      <alignment horizontal="center" vertical="center" wrapText="1"/>
    </xf>
    <xf numFmtId="0" fontId="88"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5" fillId="0" borderId="19" xfId="0" applyFont="1" applyFill="1" applyBorder="1" applyAlignment="1">
      <alignment horizontal="left"/>
    </xf>
    <xf numFmtId="0" fontId="5" fillId="0" borderId="30" xfId="0" applyFont="1" applyFill="1" applyBorder="1" applyAlignment="1">
      <alignment horizontal="left" vertical="top" wrapText="1"/>
    </xf>
    <xf numFmtId="0" fontId="85" fillId="0" borderId="27" xfId="0" applyFont="1" applyFill="1" applyBorder="1" applyAlignment="1">
      <alignment horizontal="left"/>
    </xf>
    <xf numFmtId="0" fontId="85" fillId="0" borderId="29" xfId="0" applyFont="1" applyFill="1" applyBorder="1" applyAlignment="1">
      <alignment horizontal="left"/>
    </xf>
    <xf numFmtId="0" fontId="85" fillId="0" borderId="28" xfId="0" applyFont="1" applyFill="1" applyBorder="1" applyAlignment="1">
      <alignment horizontal="left"/>
    </xf>
    <xf numFmtId="0" fontId="85" fillId="0" borderId="25" xfId="0" applyFont="1" applyFill="1" applyBorder="1" applyAlignment="1">
      <alignment horizontal="left" vertical="center"/>
    </xf>
    <xf numFmtId="0" fontId="85" fillId="0" borderId="26" xfId="0" applyFont="1" applyFill="1" applyBorder="1" applyAlignment="1">
      <alignment horizontal="left" vertical="center"/>
    </xf>
    <xf numFmtId="0" fontId="85" fillId="0" borderId="30" xfId="0" applyFont="1" applyFill="1" applyBorder="1" applyAlignment="1">
      <alignment horizontal="left" vertical="center"/>
    </xf>
    <xf numFmtId="0" fontId="85" fillId="0" borderId="36" xfId="0" applyFont="1" applyFill="1" applyBorder="1" applyAlignment="1">
      <alignment/>
    </xf>
    <xf numFmtId="0" fontId="85" fillId="0" borderId="31" xfId="0" applyFont="1" applyFill="1" applyBorder="1" applyAlignment="1">
      <alignment/>
    </xf>
    <xf numFmtId="0" fontId="85" fillId="0" borderId="31" xfId="0" applyFont="1" applyFill="1" applyBorder="1" applyAlignment="1">
      <alignment horizontal="left" vertical="center" wrapText="1"/>
    </xf>
    <xf numFmtId="0" fontId="85" fillId="0" borderId="36" xfId="0" applyFont="1" applyFill="1" applyBorder="1" applyAlignment="1">
      <alignment horizontal="left" vertical="center" wrapText="1"/>
    </xf>
    <xf numFmtId="0" fontId="85" fillId="0" borderId="32" xfId="0" applyFont="1" applyFill="1" applyBorder="1" applyAlignment="1">
      <alignment horizontal="left" vertical="center" wrapText="1"/>
    </xf>
    <xf numFmtId="0" fontId="85" fillId="0" borderId="32" xfId="0" applyFont="1" applyBorder="1" applyAlignment="1">
      <alignment horizontal="left"/>
    </xf>
    <xf numFmtId="0" fontId="85" fillId="0" borderId="30" xfId="0" applyFont="1" applyBorder="1" applyAlignment="1">
      <alignment horizontal="left"/>
    </xf>
    <xf numFmtId="0" fontId="85" fillId="0" borderId="30" xfId="0" applyFont="1" applyBorder="1" applyAlignment="1">
      <alignment horizontal="center" vertical="center"/>
    </xf>
    <xf numFmtId="0" fontId="85" fillId="0" borderId="30" xfId="0" applyFont="1" applyBorder="1" applyAlignment="1">
      <alignment horizontal="center" vertical="center" wrapText="1"/>
    </xf>
    <xf numFmtId="0" fontId="85" fillId="0" borderId="32" xfId="0" applyFont="1" applyBorder="1" applyAlignment="1">
      <alignment horizontal="center" vertical="center" wrapText="1"/>
    </xf>
    <xf numFmtId="0" fontId="88" fillId="0" borderId="30" xfId="0" applyFont="1" applyBorder="1" applyAlignment="1">
      <alignment horizontal="center"/>
    </xf>
    <xf numFmtId="0" fontId="85" fillId="0" borderId="23"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30" xfId="0" applyFont="1" applyBorder="1" applyAlignment="1">
      <alignment horizontal="left" vertical="center" wrapText="1"/>
    </xf>
    <xf numFmtId="0" fontId="85" fillId="0" borderId="26" xfId="0" applyFont="1" applyBorder="1" applyAlignment="1">
      <alignment horizontal="center" vertical="center" wrapText="1"/>
    </xf>
    <xf numFmtId="0" fontId="85" fillId="0" borderId="30" xfId="0" applyFont="1" applyBorder="1" applyAlignment="1">
      <alignment horizontal="left" vertical="center"/>
    </xf>
    <xf numFmtId="0" fontId="85" fillId="0" borderId="27" xfId="0" applyFont="1" applyBorder="1" applyAlignment="1">
      <alignment horizontal="left" vertical="center" wrapText="1"/>
    </xf>
    <xf numFmtId="0" fontId="85" fillId="0" borderId="29" xfId="0" applyFont="1" applyBorder="1" applyAlignment="1">
      <alignment horizontal="left" vertical="center" wrapText="1"/>
    </xf>
    <xf numFmtId="0" fontId="85" fillId="0" borderId="28" xfId="0" applyFont="1" applyBorder="1" applyAlignment="1">
      <alignment horizontal="left" vertical="center" wrapText="1"/>
    </xf>
    <xf numFmtId="0" fontId="85" fillId="0" borderId="20" xfId="0" applyFont="1" applyBorder="1" applyAlignment="1">
      <alignment horizontal="left"/>
    </xf>
    <xf numFmtId="0" fontId="85" fillId="0" borderId="21" xfId="0" applyFont="1" applyBorder="1" applyAlignment="1">
      <alignment horizontal="left"/>
    </xf>
    <xf numFmtId="0" fontId="85" fillId="0" borderId="22" xfId="0" applyFont="1" applyBorder="1" applyAlignment="1">
      <alignment horizontal="left"/>
    </xf>
    <xf numFmtId="0" fontId="85" fillId="0" borderId="20" xfId="0" applyFont="1" applyBorder="1" applyAlignment="1">
      <alignment horizontal="left" vertical="center" wrapText="1"/>
    </xf>
    <xf numFmtId="0" fontId="85" fillId="0" borderId="22" xfId="0" applyFont="1" applyBorder="1" applyAlignment="1">
      <alignment horizontal="left" vertical="center" wrapText="1"/>
    </xf>
    <xf numFmtId="0" fontId="85" fillId="0" borderId="23" xfId="0" applyFont="1" applyBorder="1" applyAlignment="1">
      <alignment horizontal="left" vertical="center" wrapText="1"/>
    </xf>
    <xf numFmtId="0" fontId="85" fillId="0" borderId="24" xfId="0" applyFont="1" applyBorder="1" applyAlignment="1">
      <alignment horizontal="left" vertical="center" wrapText="1"/>
    </xf>
    <xf numFmtId="0" fontId="85" fillId="0" borderId="36" xfId="0" applyFont="1" applyBorder="1" applyAlignment="1">
      <alignment horizontal="left" vertical="center"/>
    </xf>
    <xf numFmtId="0" fontId="85" fillId="0" borderId="31" xfId="0" applyFont="1" applyBorder="1" applyAlignment="1">
      <alignment horizontal="left" vertical="center"/>
    </xf>
    <xf numFmtId="0" fontId="85" fillId="0" borderId="30" xfId="0" applyFont="1" applyFill="1" applyBorder="1" applyAlignment="1">
      <alignment/>
    </xf>
    <xf numFmtId="0" fontId="5" fillId="0" borderId="30" xfId="0" applyFont="1" applyFill="1" applyBorder="1" applyAlignment="1">
      <alignment horizontal="left" vertical="center"/>
    </xf>
    <xf numFmtId="0" fontId="85" fillId="0" borderId="30" xfId="0" applyFont="1" applyBorder="1" applyAlignment="1">
      <alignment horizontal="center" wrapText="1"/>
    </xf>
    <xf numFmtId="0" fontId="85" fillId="0" borderId="20" xfId="0" applyFont="1" applyFill="1" applyBorder="1" applyAlignment="1">
      <alignment horizontal="center" vertical="center" wrapText="1"/>
    </xf>
    <xf numFmtId="0" fontId="85" fillId="0" borderId="22"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5" fillId="0" borderId="24" xfId="0" applyFont="1" applyFill="1" applyBorder="1" applyAlignment="1">
      <alignment horizontal="center" vertical="center" wrapText="1"/>
    </xf>
    <xf numFmtId="0" fontId="85" fillId="0" borderId="20" xfId="0" applyFont="1" applyBorder="1" applyAlignment="1">
      <alignment horizontal="center" vertical="center"/>
    </xf>
    <xf numFmtId="0" fontId="85" fillId="0" borderId="23" xfId="0" applyFont="1" applyBorder="1" applyAlignment="1">
      <alignment horizontal="center" vertical="center"/>
    </xf>
    <xf numFmtId="0" fontId="85" fillId="0" borderId="27" xfId="0" applyFont="1" applyBorder="1" applyAlignment="1">
      <alignment horizontal="center" vertical="center"/>
    </xf>
    <xf numFmtId="0" fontId="85" fillId="0" borderId="32" xfId="0" applyFont="1" applyBorder="1" applyAlignment="1">
      <alignment horizontal="left" vertical="center"/>
    </xf>
    <xf numFmtId="0" fontId="85" fillId="0" borderId="30" xfId="0" applyFont="1" applyFill="1" applyBorder="1" applyAlignment="1">
      <alignment horizontal="left" vertical="center" wrapText="1"/>
    </xf>
    <xf numFmtId="0" fontId="85" fillId="0" borderId="27" xfId="0" applyFont="1" applyFill="1" applyBorder="1" applyAlignment="1">
      <alignment horizontal="left" wrapText="1"/>
    </xf>
    <xf numFmtId="0" fontId="85" fillId="0" borderId="29" xfId="0" applyFont="1" applyFill="1" applyBorder="1" applyAlignment="1">
      <alignment horizontal="left" wrapText="1"/>
    </xf>
    <xf numFmtId="0" fontId="85" fillId="0" borderId="28" xfId="0" applyFont="1" applyFill="1" applyBorder="1" applyAlignment="1">
      <alignment horizontal="left" wrapText="1"/>
    </xf>
    <xf numFmtId="0" fontId="85" fillId="0" borderId="20" xfId="0" applyFont="1" applyFill="1" applyBorder="1" applyAlignment="1">
      <alignment horizontal="left"/>
    </xf>
    <xf numFmtId="0" fontId="85" fillId="0" borderId="21" xfId="0" applyFont="1" applyFill="1" applyBorder="1" applyAlignment="1">
      <alignment horizontal="left"/>
    </xf>
    <xf numFmtId="0" fontId="85" fillId="0" borderId="22" xfId="0" applyFont="1" applyFill="1" applyBorder="1" applyAlignment="1">
      <alignment horizontal="left"/>
    </xf>
    <xf numFmtId="0" fontId="85" fillId="0" borderId="32" xfId="0" applyFont="1" applyFill="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305"/>
          <c:y val="0.3405"/>
          <c:w val="0.379"/>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43"/>
          <c:h val="0.61775"/>
        </c:manualLayout>
      </c:layout>
      <c:barChart>
        <c:barDir val="bar"/>
        <c:grouping val="clustered"/>
        <c:varyColors val="0"/>
        <c:ser>
          <c:idx val="1"/>
          <c:order val="0"/>
          <c:tx>
            <c:strRef>
              <c:f>expo!$C$3</c:f>
              <c:strCache>
                <c:ptCount val="1"/>
                <c:pt idx="0">
                  <c:v>ene-jun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ene-jun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496330"/>
        <c:axId val="4466971"/>
      </c:barChart>
      <c:catAx>
        <c:axId val="496330"/>
        <c:scaling>
          <c:orientation val="minMax"/>
        </c:scaling>
        <c:axPos val="l"/>
        <c:delete val="0"/>
        <c:numFmt formatCode="General" sourceLinked="1"/>
        <c:majorTickMark val="none"/>
        <c:minorTickMark val="none"/>
        <c:tickLblPos val="nextTo"/>
        <c:spPr>
          <a:ln w="3175">
            <a:solidFill>
              <a:srgbClr val="808080"/>
            </a:solidFill>
          </a:ln>
        </c:spPr>
        <c:crossAx val="4466971"/>
        <c:crosses val="autoZero"/>
        <c:auto val="1"/>
        <c:lblOffset val="100"/>
        <c:tickLblSkip val="1"/>
        <c:noMultiLvlLbl val="0"/>
      </c:catAx>
      <c:valAx>
        <c:axId val="4466971"/>
        <c:scaling>
          <c:orientation val="minMax"/>
        </c:scaling>
        <c:axPos val="b"/>
        <c:delete val="1"/>
        <c:majorTickMark val="out"/>
        <c:minorTickMark val="none"/>
        <c:tickLblPos val="nextTo"/>
        <c:crossAx val="496330"/>
        <c:crossesAt val="1"/>
        <c:crossBetween val="between"/>
        <c:dispUnits>
          <c:builtInUnit val="thousands"/>
          <c:dispUnitsLbl>
            <c:layout>
              <c:manualLayout>
                <c:xMode val="edge"/>
                <c:yMode val="edge"/>
                <c:x val="-0.33075"/>
                <c:y val="-0.1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1725"/>
          <c:y val="0.204"/>
          <c:w val="0.55525"/>
          <c:h val="0.068"/>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65"/>
          <c:y val="-0.008"/>
        </c:manualLayout>
      </c:layout>
      <c:spPr>
        <a:noFill/>
        <a:ln w="3175">
          <a:noFill/>
        </a:ln>
      </c:spPr>
    </c:title>
    <c:plotArea>
      <c:layout>
        <c:manualLayout>
          <c:xMode val="edge"/>
          <c:yMode val="edge"/>
          <c:x val="0.002"/>
          <c:y val="0.34075"/>
          <c:w val="0.96"/>
          <c:h val="0.6165"/>
        </c:manualLayout>
      </c:layout>
      <c:barChart>
        <c:barDir val="bar"/>
        <c:grouping val="clustered"/>
        <c:varyColors val="0"/>
        <c:ser>
          <c:idx val="1"/>
          <c:order val="0"/>
          <c:tx>
            <c:strRef>
              <c:f>expo!$G$3</c:f>
              <c:strCache>
                <c:ptCount val="1"/>
                <c:pt idx="0">
                  <c:v>ene-jun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ene-jun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40202740"/>
        <c:axId val="26280341"/>
      </c:barChart>
      <c:catAx>
        <c:axId val="40202740"/>
        <c:scaling>
          <c:orientation val="minMax"/>
        </c:scaling>
        <c:axPos val="l"/>
        <c:delete val="0"/>
        <c:numFmt formatCode="General" sourceLinked="1"/>
        <c:majorTickMark val="none"/>
        <c:minorTickMark val="none"/>
        <c:tickLblPos val="nextTo"/>
        <c:spPr>
          <a:ln w="3175">
            <a:solidFill>
              <a:srgbClr val="808080"/>
            </a:solidFill>
          </a:ln>
        </c:spPr>
        <c:crossAx val="26280341"/>
        <c:crosses val="autoZero"/>
        <c:auto val="1"/>
        <c:lblOffset val="100"/>
        <c:tickLblSkip val="1"/>
        <c:noMultiLvlLbl val="0"/>
      </c:catAx>
      <c:valAx>
        <c:axId val="26280341"/>
        <c:scaling>
          <c:orientation val="minMax"/>
        </c:scaling>
        <c:axPos val="b"/>
        <c:delete val="1"/>
        <c:majorTickMark val="out"/>
        <c:minorTickMark val="none"/>
        <c:tickLblPos val="nextTo"/>
        <c:crossAx val="40202740"/>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2"/>
          <c:y val="0.204"/>
          <c:w val="0.52625"/>
          <c:h val="0.068"/>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75"/>
          <c:y val="0.33125"/>
          <c:w val="0.4252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2575"/>
          <c:w val="0.957"/>
          <c:h val="0.6275"/>
        </c:manualLayout>
      </c:layout>
      <c:barChart>
        <c:barDir val="bar"/>
        <c:grouping val="clustered"/>
        <c:varyColors val="0"/>
        <c:ser>
          <c:idx val="1"/>
          <c:order val="0"/>
          <c:tx>
            <c:strRef>
              <c:f>impo!$G$3</c:f>
              <c:strCache>
                <c:ptCount val="1"/>
                <c:pt idx="0">
                  <c:v>ene-jun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ene-jun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35196478"/>
        <c:axId val="48332847"/>
      </c:barChart>
      <c:catAx>
        <c:axId val="35196478"/>
        <c:scaling>
          <c:orientation val="minMax"/>
        </c:scaling>
        <c:axPos val="l"/>
        <c:delete val="0"/>
        <c:numFmt formatCode="General" sourceLinked="1"/>
        <c:majorTickMark val="none"/>
        <c:minorTickMark val="none"/>
        <c:tickLblPos val="nextTo"/>
        <c:spPr>
          <a:ln w="3175">
            <a:solidFill>
              <a:srgbClr val="808080"/>
            </a:solidFill>
          </a:ln>
        </c:spPr>
        <c:crossAx val="48332847"/>
        <c:crosses val="autoZero"/>
        <c:auto val="1"/>
        <c:lblOffset val="100"/>
        <c:tickLblSkip val="1"/>
        <c:noMultiLvlLbl val="0"/>
      </c:catAx>
      <c:valAx>
        <c:axId val="48332847"/>
        <c:scaling>
          <c:orientation val="minMax"/>
        </c:scaling>
        <c:axPos val="b"/>
        <c:delete val="1"/>
        <c:majorTickMark val="out"/>
        <c:minorTickMark val="none"/>
        <c:tickLblPos val="nextTo"/>
        <c:crossAx val="35196478"/>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3195"/>
          <c:y val="0.204"/>
          <c:w val="0.354"/>
          <c:h val="0.06"/>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2525"/>
          <c:h val="0.61575"/>
        </c:manualLayout>
      </c:layout>
      <c:barChart>
        <c:barDir val="bar"/>
        <c:grouping val="clustered"/>
        <c:varyColors val="0"/>
        <c:ser>
          <c:idx val="1"/>
          <c:order val="0"/>
          <c:tx>
            <c:strRef>
              <c:f>impo!$C$3</c:f>
              <c:strCache>
                <c:ptCount val="1"/>
                <c:pt idx="0">
                  <c:v>ene-jun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ene-jun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32342440"/>
        <c:axId val="22646505"/>
      </c:barChart>
      <c:catAx>
        <c:axId val="32342440"/>
        <c:scaling>
          <c:orientation val="minMax"/>
        </c:scaling>
        <c:axPos val="l"/>
        <c:delete val="0"/>
        <c:numFmt formatCode="General" sourceLinked="1"/>
        <c:majorTickMark val="none"/>
        <c:minorTickMark val="none"/>
        <c:tickLblPos val="nextTo"/>
        <c:spPr>
          <a:ln w="3175">
            <a:solidFill>
              <a:srgbClr val="808080"/>
            </a:solidFill>
          </a:ln>
        </c:spPr>
        <c:crossAx val="22646505"/>
        <c:crosses val="autoZero"/>
        <c:auto val="1"/>
        <c:lblOffset val="100"/>
        <c:tickLblSkip val="1"/>
        <c:noMultiLvlLbl val="0"/>
      </c:catAx>
      <c:valAx>
        <c:axId val="22646505"/>
        <c:scaling>
          <c:orientation val="minMax"/>
        </c:scaling>
        <c:axPos val="b"/>
        <c:delete val="1"/>
        <c:majorTickMark val="out"/>
        <c:minorTickMark val="none"/>
        <c:tickLblPos val="nextTo"/>
        <c:crossAx val="32342440"/>
        <c:crossesAt val="1"/>
        <c:crossBetween val="between"/>
        <c:dispUnits>
          <c:builtInUnit val="thousands"/>
          <c:dispUnitsLbl>
            <c:layout>
              <c:manualLayout>
                <c:xMode val="edge"/>
                <c:yMode val="edge"/>
                <c:x val="-0.33075"/>
                <c:y val="-0.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3195"/>
          <c:y val="0.204"/>
          <c:w val="0.354"/>
          <c:h val="0.06"/>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a junio 2012</a:t>
            </a:r>
          </a:p>
        </c:rich>
      </c:tx>
      <c:layout>
        <c:manualLayout>
          <c:xMode val="factor"/>
          <c:yMode val="factor"/>
          <c:x val="-0.005"/>
          <c:y val="-0.0215"/>
        </c:manualLayout>
      </c:layout>
      <c:spPr>
        <a:noFill/>
        <a:ln w="3175">
          <a:noFill/>
        </a:ln>
      </c:spPr>
    </c:title>
    <c:plotArea>
      <c:layout>
        <c:manualLayout>
          <c:xMode val="edge"/>
          <c:yMode val="edge"/>
          <c:x val="0.29975"/>
          <c:y val="0.22725"/>
          <c:w val="0.42125"/>
          <c:h val="0.61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3"/>
              <c:tx>
                <c:rich>
                  <a:bodyPr vert="horz" rot="0" anchor="ctr"/>
                  <a:lstStyle/>
                  <a:p>
                    <a:pPr algn="ctr">
                      <a:defRPr/>
                    </a:pPr>
                    <a:r>
                      <a:rPr lang="en-US" cap="none" sz="900" b="0" i="0" u="none" baseline="0">
                        <a:solidFill>
                          <a:srgbClr val="000000"/>
                        </a:solidFill>
                      </a:rPr>
                      <a:t>Japón
6%</a:t>
                    </a:r>
                  </a:p>
                </c:rich>
              </c:tx>
              <c:numFmt formatCode="General" sourceLinked="1"/>
              <c:spPr>
                <a:noFill/>
                <a:ln w="3175">
                  <a:noFill/>
                </a:ln>
              </c:spPr>
              <c:dLblPos val="bestFit"/>
              <c:showLegendKey val="0"/>
              <c:showVal val="0"/>
              <c:showBubbleSize val="0"/>
              <c:showCatName val="1"/>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8"/>
              <c:tx>
                <c:rich>
                  <a:bodyPr vert="horz" rot="0" anchor="ctr"/>
                  <a:lstStyle/>
                  <a:p>
                    <a:pPr algn="ctr">
                      <a:defRPr/>
                    </a:pPr>
                    <a:r>
                      <a:rPr lang="en-US" cap="none" sz="900" b="0" i="0" u="none" baseline="0">
                        <a:solidFill>
                          <a:srgbClr val="000000"/>
                        </a:solidFill>
                      </a:rPr>
                      <a:t>Colombia
3%</a:t>
                    </a:r>
                  </a:p>
                </c:rich>
              </c:tx>
              <c:numFmt formatCode="General" sourceLinked="1"/>
              <c:spPr>
                <a:noFill/>
                <a:ln w="3175">
                  <a:noFill/>
                </a:ln>
              </c:spPr>
              <c:dLblPos val="bestFit"/>
              <c:showLegendKey val="0"/>
              <c:showVal val="0"/>
              <c:showBubbleSize val="0"/>
              <c:showCatName val="1"/>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1"/>
              <c:tx>
                <c:rich>
                  <a:bodyPr vert="horz" rot="0" anchor="ctr"/>
                  <a:lstStyle/>
                  <a:p>
                    <a:pPr algn="ctr">
                      <a:defRPr/>
                    </a:pPr>
                    <a:r>
                      <a:rPr lang="en-US" cap="none" sz="900" b="0" i="0" u="none" baseline="0">
                        <a:solidFill>
                          <a:srgbClr val="000000"/>
                        </a:solidFill>
                      </a:rPr>
                      <a:t>Otros
32%</a:t>
                    </a:r>
                  </a:p>
                </c:rich>
              </c:tx>
              <c:numFmt formatCode="General" sourceLinked="1"/>
              <c:spPr>
                <a:noFill/>
                <a:ln w="3175">
                  <a:noFill/>
                </a:ln>
              </c:spPr>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dLblPos val="bestFit"/>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enero a junio 2012</a:t>
            </a:r>
          </a:p>
        </c:rich>
      </c:tx>
      <c:layout>
        <c:manualLayout>
          <c:xMode val="factor"/>
          <c:yMode val="factor"/>
          <c:x val="-0.0025"/>
          <c:y val="-0.01075"/>
        </c:manualLayout>
      </c:layout>
      <c:spPr>
        <a:noFill/>
        <a:ln w="3175">
          <a:noFill/>
        </a:ln>
      </c:spPr>
    </c:title>
    <c:plotArea>
      <c:layout>
        <c:manualLayout>
          <c:xMode val="edge"/>
          <c:yMode val="edge"/>
          <c:x val="0.28475"/>
          <c:y val="0.293"/>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15</xdr:col>
      <xdr:colOff>0</xdr:colOff>
      <xdr:row>36</xdr:row>
      <xdr:rowOff>85725</xdr:rowOff>
    </xdr:to>
    <xdr:sp>
      <xdr:nvSpPr>
        <xdr:cNvPr id="1" name="1 CuadroTexto"/>
        <xdr:cNvSpPr txBox="1">
          <a:spLocks noChangeArrowheads="1"/>
        </xdr:cNvSpPr>
      </xdr:nvSpPr>
      <xdr:spPr>
        <a:xfrm>
          <a:off x="0" y="4581525"/>
          <a:ext cx="11687175" cy="2476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junio de 2012, las ventas de aceites alcanzaron US$ 15,2 millones y 3,6 millones de toneladas, incrementándose en 3,6 millones de dólares en relación a la misma fecha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las ventas al exterior de aceite de oliva virgen se incrementaron 32,5% en volumen y 31,3% en valor, respecto al mismo período del año pasado. </a:t>
          </a:r>
          <a:r>
            <a:rPr lang="en-US" cap="none" sz="1000" b="0" i="0" u="none" baseline="0">
              <a:solidFill>
                <a:srgbClr val="000000"/>
              </a:solidFill>
              <a:latin typeface="Arial"/>
              <a:ea typeface="Arial"/>
              <a:cs typeface="Arial"/>
            </a:rPr>
            <a:t>También se observa un fuerte incremento de venta de los demás aceites de oliva, que se elevan a 621 toneladas, con ingresos de más de un millón de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volumen y valor de todos los demás aceites vegetales.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un detalle mayor de las partidas. En el caso del aceite de oliva virgen, los orgánicos en envases menores o iguales a 5 litros corresponden al 5,2% del volumen exportado y tienen un precio promedio de 6,6 dólares por kilo; los orgánicos en envases mayores representan el 17% del volumen y tienen un precio promedio de 3 dólares por kilo. Los demás aceites en envases iguales o inferiores a 5 litros suman el 36% del volumen y su precio medio es de 5 dólares, y los aceites en envases mayores, el 42% de la cantidad total exportada, con un precio de 3,1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a:t>
          </a:r>
          <a:r>
            <a:rPr lang="en-US" cap="none" sz="1000" b="0" i="0" u="none" baseline="0">
              <a:solidFill>
                <a:srgbClr val="000000"/>
              </a:solidFill>
              <a:latin typeface="Arial"/>
              <a:ea typeface="Arial"/>
              <a:cs typeface="Arial"/>
            </a:rPr>
            <a:t> diferencias importantes en el precio promedio de exportación del aceite de rosa mosqueta convencional en comparación con el orgánico, de 14 a 22 dólares por kilo, respectivamente.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66675</xdr:rowOff>
    </xdr:from>
    <xdr:to>
      <xdr:col>14</xdr:col>
      <xdr:colOff>409575</xdr:colOff>
      <xdr:row>48</xdr:row>
      <xdr:rowOff>85725</xdr:rowOff>
    </xdr:to>
    <xdr:sp>
      <xdr:nvSpPr>
        <xdr:cNvPr id="1" name="1 CuadroTexto"/>
        <xdr:cNvSpPr txBox="1">
          <a:spLocks noChangeArrowheads="1"/>
        </xdr:cNvSpPr>
      </xdr:nvSpPr>
      <xdr:spPr>
        <a:xfrm>
          <a:off x="104775" y="7077075"/>
          <a:ext cx="11553825" cy="15240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meses comprendidos entre enero y junio de 2012, el sector de jugos disminuyó sus exportaciones 26,6% en volumen y 10,5% en valor, alcanzando US$ 85,3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manzana fue el principal producto exportado de este grupo en el período señalado, con 15.905 toneladas por un valor de 32,2 millones de dólares. Lo siguió el de uva, con 9.853 toneladas y 23,9 millones de dólares. Estos dos representan el 65,7% del valor de las exportaciones de jugos de frutas y hortalizas.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observan bajas en las ventas de jugos de frambuesa, durazno, naranja, pera, piña, los demás jugos agrios y tomates.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35</xdr:row>
      <xdr:rowOff>104775</xdr:rowOff>
    </xdr:from>
    <xdr:to>
      <xdr:col>14</xdr:col>
      <xdr:colOff>371475</xdr:colOff>
      <xdr:row>46</xdr:row>
      <xdr:rowOff>152400</xdr:rowOff>
    </xdr:to>
    <xdr:sp>
      <xdr:nvSpPr>
        <xdr:cNvPr id="1" name="1 CuadroTexto"/>
        <xdr:cNvSpPr txBox="1">
          <a:spLocks noChangeArrowheads="1"/>
        </xdr:cNvSpPr>
      </xdr:nvSpPr>
      <xdr:spPr>
        <a:xfrm>
          <a:off x="123825" y="7439025"/>
          <a:ext cx="10372725" cy="21431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 2012, se ha posicionado en el primer lugar de las importaciones de frutas y hortalizas congeladas un grupo de frutas reunidas bajo la denominación de Las demás frutas (piña, guinda, papaya, melón, mango, maracuyá y sandía), con 1.926 toneladas y un valor de 3,2 millones de dólares. En segundo lugar se encuentra el maíz dulce con 1.141 toneladas y un valor CIF de 1,6 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ha observado un importante aumento de compras, tanto en volumen como en valor, de </a:t>
          </a:r>
          <a:r>
            <a:rPr lang="en-US" cap="none" sz="1000" b="0" i="0" u="none" baseline="0">
              <a:solidFill>
                <a:srgbClr val="000000"/>
              </a:solidFill>
              <a:latin typeface="Arial"/>
              <a:ea typeface="Arial"/>
              <a:cs typeface="Arial"/>
            </a:rPr>
            <a:t>frutillas, arvejas, espárragos, arándanos, porotos verdes, habas, espinacas y duraznos.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disminuciones de compras más importantes 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encuentran las mezclas de hortalizas, moras, brócoli, setas y demás hongos y papas.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nuevas glosas arancelarias, </a:t>
          </a:r>
          <a:r>
            <a:rPr lang="en-US" cap="none" sz="1000" b="0" i="0" u="none" baseline="0">
              <a:solidFill>
                <a:srgbClr val="000000"/>
              </a:solidFill>
              <a:latin typeface="Arial"/>
              <a:ea typeface="Arial"/>
              <a:cs typeface="Arial"/>
            </a:rPr>
            <a:t>se observa que se han importado 39 toneladas de las demás hortalizas orgánicas, con un precio de 2,4 dólares por kilo; arándanos orgánicos: 16 toneladas con un precio medio de 3,4 dólares por kilo; frutillas orgánicas: 20 toneladas a 3,2 dólares por kilo, y espárragos orgánicos: 8 toneladas </a:t>
          </a:r>
          <a:r>
            <a:rPr lang="en-US" cap="none" sz="1000" b="0" i="0" u="none" baseline="0">
              <a:solidFill>
                <a:srgbClr val="000000"/>
              </a:solidFill>
              <a:latin typeface="Arial"/>
              <a:ea typeface="Arial"/>
              <a:cs typeface="Arial"/>
            </a:rPr>
            <a:t>a 4,6 dólares por kilo,</a:t>
          </a:r>
          <a:r>
            <a:rPr lang="en-US" cap="none" sz="1000" b="0" i="0" u="none" baseline="0">
              <a:solidFill>
                <a:srgbClr val="000000"/>
              </a:solidFill>
              <a:latin typeface="Arial"/>
              <a:ea typeface="Arial"/>
              <a:cs typeface="Arial"/>
            </a:rPr>
            <a:t> precios siempre más altos que los de los productos corrientes.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95</xdr:row>
      <xdr:rowOff>66675</xdr:rowOff>
    </xdr:from>
    <xdr:to>
      <xdr:col>15</xdr:col>
      <xdr:colOff>0</xdr:colOff>
      <xdr:row>105</xdr:row>
      <xdr:rowOff>114300</xdr:rowOff>
    </xdr:to>
    <xdr:sp>
      <xdr:nvSpPr>
        <xdr:cNvPr id="1" name="1 CuadroTexto"/>
        <xdr:cNvSpPr txBox="1">
          <a:spLocks noChangeArrowheads="1"/>
        </xdr:cNvSpPr>
      </xdr:nvSpPr>
      <xdr:spPr>
        <a:xfrm>
          <a:off x="66675" y="20335875"/>
          <a:ext cx="1082992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transcurso del año 2012 se ha observado</a:t>
          </a:r>
          <a:r>
            <a:rPr lang="en-US" cap="none" sz="1000" b="0" i="0" u="none" baseline="0">
              <a:solidFill>
                <a:srgbClr val="000000"/>
              </a:solidFill>
              <a:latin typeface="Arial"/>
              <a:ea typeface="Arial"/>
              <a:cs typeface="Arial"/>
            </a:rPr>
            <a:t> un importante aumento de las importaciones de productos conservados. Los volúmenes totales transados crecieron en 33%, alcanzando 58.467 toneladas, mientras que el valor ha aumentado en 27%, ascendiendo a más de US$ 73 millones.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papas son el producto más comprado, destacándose particularmente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papas prefritas congeladas, cuyo valor ha aumentado en 43,2% </a:t>
          </a:r>
          <a:r>
            <a:rPr lang="en-US" cap="none" sz="1100" b="0" i="0" u="none" baseline="0">
              <a:solidFill>
                <a:srgbClr val="000000"/>
              </a:solidFill>
              <a:latin typeface="Calibri"/>
              <a:ea typeface="Calibri"/>
              <a:cs typeface="Calibri"/>
            </a:rPr>
            <a:t>con respecto al mismo período de la temporada anterior</a:t>
          </a:r>
          <a:r>
            <a:rPr lang="en-US" cap="none" sz="1000" b="0" i="0" u="none" baseline="0">
              <a:solidFill>
                <a:srgbClr val="000000"/>
              </a:solidFill>
              <a:latin typeface="Arial"/>
              <a:ea typeface="Arial"/>
              <a:cs typeface="Arial"/>
            </a:rPr>
            <a:t>, llegando a</a:t>
          </a:r>
          <a:r>
            <a:rPr lang="en-US" cap="none" sz="1000" b="0" i="0" u="none" baseline="0">
              <a:solidFill>
                <a:srgbClr val="000000"/>
              </a:solidFill>
              <a:latin typeface="Arial"/>
              <a:ea typeface="Arial"/>
              <a:cs typeface="Arial"/>
            </a:rPr>
            <a:t> 22,7 millones de dólares. También se observa un leve aumento en las compras de palmitos, a pesar del incremento en el precio promedio de importación observado en este año.</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compras de piñas en sus diferentes formas, especialmente en rodajas y cubos, también han aumentado significativamente, transándose en total 4.897 toneladas.</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observan mayores importaciones de aceitunas</a:t>
          </a:r>
          <a:r>
            <a:rPr lang="en-US" cap="none" sz="1000" b="0" i="0" u="none" baseline="0">
              <a:solidFill>
                <a:srgbClr val="000000"/>
              </a:solidFill>
              <a:latin typeface="Arial"/>
              <a:ea typeface="Arial"/>
              <a:cs typeface="Arial"/>
            </a:rPr>
            <a:t> en salmuera, los demás frutos y partes comestibles de plantas, las demás salsas de tomate y ketchup</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57150</xdr:rowOff>
    </xdr:from>
    <xdr:to>
      <xdr:col>15</xdr:col>
      <xdr:colOff>0</xdr:colOff>
      <xdr:row>66</xdr:row>
      <xdr:rowOff>190500</xdr:rowOff>
    </xdr:to>
    <xdr:sp>
      <xdr:nvSpPr>
        <xdr:cNvPr id="1" name="1 CuadroTexto"/>
        <xdr:cNvSpPr txBox="1">
          <a:spLocks noChangeArrowheads="1"/>
        </xdr:cNvSpPr>
      </xdr:nvSpPr>
      <xdr:spPr>
        <a:xfrm>
          <a:off x="57150" y="11058525"/>
          <a:ext cx="10534650" cy="1847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del año se observa un crecimiento de 33,6% en el volumen y 30,9% en el valor de las importaciones totales de frutas y hortalizas deshidratadas, respecto al primer semestre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compras más significativas se destaca el crecimiento de las demás hortalizas y mezclas de hortalizas secas, las que crecieron en 39,2%, superando los US$ 9 millones. También destacan los tomates, con un crecimiento en valor de 137,6% y aumentando sus compras a 193 toneladas.  A partir de este año, éstos poseen una glosa para orgánicos y los demás tomates.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han mostrado crecimiento en sus importaciones son: ají, duraznos y mezclas de frutos secos. Las compras de ajo deshidratado han aumentado en volumen; sin embargo, disminuyen en valor, debido a los menores precios de importación observados en este año.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principales disminuciones están en pimentón, trufas y demás hongos y ciruelas.</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38100</xdr:rowOff>
    </xdr:from>
    <xdr:to>
      <xdr:col>15</xdr:col>
      <xdr:colOff>0</xdr:colOff>
      <xdr:row>36</xdr:row>
      <xdr:rowOff>180975</xdr:rowOff>
    </xdr:to>
    <xdr:sp>
      <xdr:nvSpPr>
        <xdr:cNvPr id="1" name="1 CuadroTexto"/>
        <xdr:cNvSpPr txBox="1">
          <a:spLocks noChangeArrowheads="1"/>
        </xdr:cNvSpPr>
      </xdr:nvSpPr>
      <xdr:spPr>
        <a:xfrm>
          <a:off x="28575" y="5572125"/>
          <a:ext cx="10829925" cy="14287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Si bien se venía registrando un menor nivel de compras al exterior de aceites, en el mes de mayo se revierte esta situación. En el período enero a junio de 2012, las importaciones crecieron 4,7% en volumen y 1,2% en valor, respecto a ese período en 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aceites vegetales continúan siendo el producto más importado, con 681 toneladas y valor de US$ 2 millones, 32,2% más que las compras realizadas durante los seis primeros meses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un aumento en sus compras son los demás aceites de oliva sin modificar químicamente y el aceite de coco refinado.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171450</xdr:rowOff>
    </xdr:from>
    <xdr:to>
      <xdr:col>14</xdr:col>
      <xdr:colOff>466725</xdr:colOff>
      <xdr:row>43</xdr:row>
      <xdr:rowOff>9525</xdr:rowOff>
    </xdr:to>
    <xdr:sp>
      <xdr:nvSpPr>
        <xdr:cNvPr id="1" name="1 CuadroTexto"/>
        <xdr:cNvSpPr txBox="1">
          <a:spLocks noChangeArrowheads="1"/>
        </xdr:cNvSpPr>
      </xdr:nvSpPr>
      <xdr:spPr>
        <a:xfrm>
          <a:off x="104775" y="6800850"/>
          <a:ext cx="110871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a:t>
          </a:r>
          <a:r>
            <a:rPr lang="en-US" cap="none" sz="1000" b="0" i="0" u="none" baseline="0">
              <a:solidFill>
                <a:srgbClr val="000000"/>
              </a:solidFill>
              <a:latin typeface="Arial"/>
              <a:ea typeface="Arial"/>
              <a:cs typeface="Arial"/>
            </a:rPr>
            <a:t> año 2012, las importaciones de jugos han disminuido tanto en volumen como en valor. Las mayores disminuciones se observaron en el jugo de uva, cuyas compras se redujeron en 75%, debido a la mayor disponibilidad de producto nacional, y el jugo de tomate, que bajó en 37% respecto a 2011 en igual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mayores alzas en el valor de las importaciones se puede considerar el jugo de naranjas, que ha alcanzando valores de US$ 8,5 millones. También han aumentado las compras de los demás jugos de frutas y hortalizas.</a:t>
          </a:r>
          <a:r>
            <a:rPr lang="en-US" cap="none" sz="1000" b="0" i="0" u="none" baseline="0">
              <a:solidFill>
                <a:srgbClr val="FF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38100</xdr:rowOff>
    </xdr:from>
    <xdr:to>
      <xdr:col>4</xdr:col>
      <xdr:colOff>276225</xdr:colOff>
      <xdr:row>49</xdr:row>
      <xdr:rowOff>38100</xdr:rowOff>
    </xdr:to>
    <xdr:graphicFrame>
      <xdr:nvGraphicFramePr>
        <xdr:cNvPr id="1" name="1 Gráfico"/>
        <xdr:cNvGraphicFramePr/>
      </xdr:nvGraphicFramePr>
      <xdr:xfrm>
        <a:off x="0" y="5219700"/>
        <a:ext cx="3971925" cy="323850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32</xdr:row>
      <xdr:rowOff>38100</xdr:rowOff>
    </xdr:from>
    <xdr:to>
      <xdr:col>8</xdr:col>
      <xdr:colOff>733425</xdr:colOff>
      <xdr:row>49</xdr:row>
      <xdr:rowOff>38100</xdr:rowOff>
    </xdr:to>
    <xdr:sp>
      <xdr:nvSpPr>
        <xdr:cNvPr id="2" name="2 CuadroTexto"/>
        <xdr:cNvSpPr txBox="1">
          <a:spLocks noChangeArrowheads="1"/>
        </xdr:cNvSpPr>
      </xdr:nvSpPr>
      <xdr:spPr>
        <a:xfrm>
          <a:off x="4000500" y="5219700"/>
          <a:ext cx="3905250" cy="3238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ventas al exterior de frutas y hortalizas procesadas poseen diversos mercados. Estados Unidos sigue siendo el mayor importador de los productos nacionales, con 22% del valor, seguido por México (7%), Rusia y Japón (6%). Entre</a:t>
          </a:r>
          <a:r>
            <a:rPr lang="en-US" cap="none" sz="1000" b="0" i="0" u="none" baseline="0">
              <a:solidFill>
                <a:srgbClr val="000000"/>
              </a:solidFill>
              <a:latin typeface="Arial"/>
              <a:ea typeface="Arial"/>
              <a:cs typeface="Arial"/>
            </a:rPr>
            <a:t> los productos exportados a estos países se encuentran las demás frutas congeladas, los duraznos en conserva y los </a:t>
          </a:r>
          <a:r>
            <a:rPr lang="en-US" cap="none" sz="1000" b="0" i="1" u="none" baseline="0">
              <a:solidFill>
                <a:srgbClr val="000000"/>
              </a:solidFill>
              <a:latin typeface="Arial"/>
              <a:ea typeface="Arial"/>
              <a:cs typeface="Arial"/>
            </a:rPr>
            <a:t>berries</a:t>
          </a:r>
          <a:r>
            <a:rPr lang="en-US" cap="none" sz="1000" b="0" i="0" u="none" baseline="0">
              <a:solidFill>
                <a:srgbClr val="000000"/>
              </a:solidFill>
              <a:latin typeface="Arial"/>
              <a:ea typeface="Arial"/>
              <a:cs typeface="Arial"/>
            </a:rPr>
            <a:t> (arándanos, frambuesas, frutillas y moras).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enero y junio de 2012 destacan el crecimiento de las compras por parte de Japón (52,1%), (Rusia (75,2%), China (136,9</a:t>
          </a:r>
          <a:r>
            <a:rPr lang="en-US" cap="none" sz="1000" b="0" i="0" u="none" baseline="0">
              <a:solidFill>
                <a:srgbClr val="000000"/>
              </a:solidFill>
              <a:latin typeface="Arial"/>
              <a:ea typeface="Arial"/>
              <a:cs typeface="Arial"/>
            </a:rPr>
            <a:t>%) y España  (106,6%)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observan bajas considerables en varios países de Europa, como Alemania, Holanda y Bélgica, aunque otros suben en forma importante (España y el Reino Unido). Estados Unidos, Panamá y Guatemala también presentan una disminución en sus compras.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32</xdr:row>
      <xdr:rowOff>47625</xdr:rowOff>
    </xdr:from>
    <xdr:to>
      <xdr:col>8</xdr:col>
      <xdr:colOff>752475</xdr:colOff>
      <xdr:row>49</xdr:row>
      <xdr:rowOff>57150</xdr:rowOff>
    </xdr:to>
    <xdr:sp>
      <xdr:nvSpPr>
        <xdr:cNvPr id="1" name="1 CuadroTexto"/>
        <xdr:cNvSpPr txBox="1">
          <a:spLocks noChangeArrowheads="1"/>
        </xdr:cNvSpPr>
      </xdr:nvSpPr>
      <xdr:spPr>
        <a:xfrm>
          <a:off x="4000500" y="5229225"/>
          <a:ext cx="3924300"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junio de 2012, los principales proveedores de frutas y hortalizas procesadas para Chile fueron Argentina (16%), Bélgica (11%), Estados Unidos (10%), China y Brasil (8%). Los principales productos importados desde estos países fueron las papas prefritas congeladas, seguidas de jugo de naranjas,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y palmitos.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Dentro de los países que presentaron un mayor crecimiento en relación al período de enero a junio de 2011 destacan México, Bélgica, Perú y Alemania. Francia presenta el mayor aumento porcentual.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países que disminuyeron sus ventas a Chile se cuentan España, Colombia e Italia.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32</xdr:row>
      <xdr:rowOff>57150</xdr:rowOff>
    </xdr:from>
    <xdr:to>
      <xdr:col>4</xdr:col>
      <xdr:colOff>285750</xdr:colOff>
      <xdr:row>49</xdr:row>
      <xdr:rowOff>57150</xdr:rowOff>
    </xdr:to>
    <xdr:graphicFrame>
      <xdr:nvGraphicFramePr>
        <xdr:cNvPr id="2" name="2 Gráfico"/>
        <xdr:cNvGraphicFramePr/>
      </xdr:nvGraphicFramePr>
      <xdr:xfrm>
        <a:off x="0" y="5238750"/>
        <a:ext cx="39814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0.40125</cdr:x>
      <cdr:y>-0.00975</cdr:y>
    </cdr:from>
    <cdr:to>
      <cdr:x>0.98325</cdr:x>
      <cdr:y>0.224</cdr:y>
    </cdr:to>
    <cdr:sp>
      <cdr:nvSpPr>
        <cdr:cNvPr id="1" name="1 CuadroTexto"/>
        <cdr:cNvSpPr txBox="1">
          <a:spLocks noChangeArrowheads="1"/>
        </cdr:cNvSpPr>
      </cdr:nvSpPr>
      <cdr:spPr>
        <a:xfrm>
          <a:off x="1666875" y="-19049"/>
          <a:ext cx="242887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enero a junio 2012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41719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19050</xdr:colOff>
      <xdr:row>24</xdr:row>
      <xdr:rowOff>0</xdr:rowOff>
    </xdr:to>
    <xdr:graphicFrame>
      <xdr:nvGraphicFramePr>
        <xdr:cNvPr id="3" name="3 Gráfico"/>
        <xdr:cNvGraphicFramePr/>
      </xdr:nvGraphicFramePr>
      <xdr:xfrm>
        <a:off x="2838450" y="1885950"/>
        <a:ext cx="3000375"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33</xdr:row>
      <xdr:rowOff>9525</xdr:rowOff>
    </xdr:to>
    <xdr:sp>
      <xdr:nvSpPr>
        <xdr:cNvPr id="4" name="4 CuadroTexto"/>
        <xdr:cNvSpPr txBox="1">
          <a:spLocks noChangeArrowheads="1"/>
        </xdr:cNvSpPr>
      </xdr:nvSpPr>
      <xdr:spPr>
        <a:xfrm>
          <a:off x="0" y="4524375"/>
          <a:ext cx="8410575"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frutas y hortalizas procesadas crecieron 6,6% entre enero y junio de 2012, respecto al mismo período del año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 un valor de US$ 708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productos en conserva presentaron el mayor crecimiento entre los sectores evaluados, con más de 34 millones de dólares más de ventas respecto a igual período durante el año 2011. </a:t>
          </a:r>
          <a:r>
            <a:rPr lang="en-US" cap="none" sz="1000" b="0" i="0" u="none" baseline="0">
              <a:solidFill>
                <a:srgbClr val="000000"/>
              </a:solidFill>
              <a:latin typeface="Arial"/>
              <a:ea typeface="Arial"/>
              <a:cs typeface="Arial"/>
            </a:rPr>
            <a:t>Los siguen los productos deshidratados, que mostraron un crecimiento de</a:t>
          </a:r>
          <a:r>
            <a:rPr lang="en-US" cap="none" sz="1000" b="0" i="0" u="none" baseline="0">
              <a:solidFill>
                <a:srgbClr val="000000"/>
              </a:solidFill>
              <a:latin typeface="Arial"/>
              <a:ea typeface="Arial"/>
              <a:cs typeface="Arial"/>
            </a:rPr>
            <a:t> 16,7% en valor y 24% en volumen.</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congelados, al igual que los jugos, mostraron un descenso en sus ventas, tanto en volumen como en valor. En el caso de estos últimos, la disminución en volumen superó un 26,6% con respecto al período comprendido entre enero y junio de 2011.</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enero a junio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19050</xdr:rowOff>
    </xdr:from>
    <xdr:to>
      <xdr:col>8</xdr:col>
      <xdr:colOff>619125</xdr:colOff>
      <xdr:row>35</xdr:row>
      <xdr:rowOff>104775</xdr:rowOff>
    </xdr:to>
    <xdr:sp>
      <xdr:nvSpPr>
        <xdr:cNvPr id="3" name="4 CuadroTexto"/>
        <xdr:cNvSpPr txBox="1">
          <a:spLocks noChangeArrowheads="1"/>
        </xdr:cNvSpPr>
      </xdr:nvSpPr>
      <xdr:spPr>
        <a:xfrm>
          <a:off x="0" y="4695825"/>
          <a:ext cx="8077200" cy="1990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junio </a:t>
          </a:r>
          <a:r>
            <a:rPr lang="en-US" cap="none" sz="1000" b="0" i="0" u="none" baseline="0">
              <a:solidFill>
                <a:srgbClr val="000000"/>
              </a:solidFill>
              <a:latin typeface="Arial"/>
              <a:ea typeface="Arial"/>
              <a:cs typeface="Arial"/>
            </a:rPr>
            <a:t>del año 2012, las importaciones de frutas y hortalizas procesadas alcanzaron a US$ 118 millones, un 21,6% más que las compras en el exterior durante el mismo período del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se observa en las conservas, con más de US$ 15 millones por sobre la cifra del año pasado. En términos porcentuales el mayor crecimiento lo muestran los productos congelados (49,6%). Las importaciones de jugos han disminuido en el período, un 8,4% en términos de valor y 18,1% en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lo que va de 2012, las conservas continúan liderando las importaciones de frutas y hortalizas procesadas, con 62% del valor total.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352425</xdr:colOff>
      <xdr:row>53</xdr:row>
      <xdr:rowOff>47625</xdr:rowOff>
    </xdr:to>
    <xdr:sp>
      <xdr:nvSpPr>
        <xdr:cNvPr id="1" name="1 CuadroTexto"/>
        <xdr:cNvSpPr txBox="1">
          <a:spLocks noChangeArrowheads="1"/>
        </xdr:cNvSpPr>
      </xdr:nvSpPr>
      <xdr:spPr>
        <a:xfrm>
          <a:off x="28575" y="6972300"/>
          <a:ext cx="11163300" cy="2257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Después de que durante</a:t>
          </a:r>
          <a:r>
            <a:rPr lang="en-US" cap="none" sz="1000" b="0" i="0" u="none" baseline="0">
              <a:solidFill>
                <a:srgbClr val="000000"/>
              </a:solidFill>
              <a:latin typeface="Arial"/>
              <a:ea typeface="Arial"/>
              <a:cs typeface="Arial"/>
            </a:rPr>
            <a:t> el año 2011 los arándanos mostraron un crecimiento significativo, durante los primeros seis meses de 2012 han presentado una disminución de 4% en volumen de ventas y un aumento en el valor de 0,4%. A pesar de esta situación, los arándanos continúan liderando los envíos de productos congelados.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a:t>
          </a:r>
          <a:r>
            <a:rPr lang="en-US" cap="none" sz="1000" b="0" i="0" u="none" baseline="0">
              <a:solidFill>
                <a:srgbClr val="000000"/>
              </a:solidFill>
              <a:latin typeface="Arial"/>
              <a:ea typeface="Arial"/>
              <a:cs typeface="Arial"/>
            </a:rPr>
            <a:t> congeladas han mostrado una disminución de sus exportaciones, de 25,4% en volumen y 36,2% en valor, alcanzando precios de venta promedio de US$ 2,2 por kilo, lo cual se encuentra cuarenta centavos por debajo del precio pagado por kilo durante igual período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moras y frutillas, por su parte, han mostrado crecimientos significativos durante esta temporada, tanto en volumen como en valor, obteniendo cifras de</a:t>
          </a:r>
          <a:r>
            <a:rPr lang="en-US" cap="none" sz="1000" b="0" i="0" u="none" baseline="0">
              <a:solidFill>
                <a:srgbClr val="000000"/>
              </a:solidFill>
              <a:latin typeface="Arial"/>
              <a:ea typeface="Arial"/>
              <a:cs typeface="Arial"/>
            </a:rPr>
            <a:t> US$ 34 millones y US$ 22 millones, respectivamente</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a:t>
          </a:r>
          <a:r>
            <a:rPr lang="en-US" cap="none" sz="1000" b="0" i="0" u="none" baseline="0">
              <a:solidFill>
                <a:srgbClr val="000000"/>
              </a:solidFill>
              <a:latin typeface="Arial"/>
              <a:ea typeface="Arial"/>
              <a:cs typeface="Arial"/>
            </a:rPr>
            <a:t> se observa un significativo incremento en el valor de ventas de las demás frutas congeladas, espárragos, habas y algunas coles.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bajas</a:t>
          </a:r>
          <a:r>
            <a:rPr lang="en-US" cap="none" sz="1000" b="0" i="0" u="none" baseline="0">
              <a:solidFill>
                <a:srgbClr val="000000"/>
              </a:solidFill>
              <a:latin typeface="Arial"/>
              <a:ea typeface="Arial"/>
              <a:cs typeface="Arial"/>
            </a:rPr>
            <a:t> más relevantes se observan las de mezclas de hortalizas,setas, uvas, espinacas, papas y duraznos.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división arancelaria permite tener información sobre productos orgánicos en varios códigos de congelados. Así, se observa que en lo que va del año se exportaron 2.400 toneladas de frambuesas, 1.341 de moras, 1.335 de arándanos, 411 de frutillas y 227 de espárragos orgánicos.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83</xdr:row>
      <xdr:rowOff>76200</xdr:rowOff>
    </xdr:from>
    <xdr:to>
      <xdr:col>14</xdr:col>
      <xdr:colOff>419100</xdr:colOff>
      <xdr:row>91</xdr:row>
      <xdr:rowOff>133350</xdr:rowOff>
    </xdr:to>
    <xdr:sp>
      <xdr:nvSpPr>
        <xdr:cNvPr id="1" name="1 CuadroTexto"/>
        <xdr:cNvSpPr txBox="1">
          <a:spLocks noChangeArrowheads="1"/>
        </xdr:cNvSpPr>
      </xdr:nvSpPr>
      <xdr:spPr>
        <a:xfrm>
          <a:off x="38100" y="15344775"/>
          <a:ext cx="116871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Como se puede observar en la tabla, a junio de 2012, destaca el crecimiento de las exportaciones de pasta de tomate, que aumentaron 29,6%, en volumen y 31,4% en valor. Las preparaciones de pulpa de duraznos también presentaron aumentos significativos en sus envíos, alcanzando US$ 29 millones. Igualmente importantes son las exportaciones de duraznos en mitades y las preparaciones de pulpa de manzana.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registraron aumentos en sus ventas son: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conservados enteros, las demás hortalizas y mezclas de hortalizas, los demás frutos y partes comestibles de plantas y las cerezas marrasquino y  conservadas provisionalmente.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las jaleas, mermeladas y pulpas de frutas, lo que se debe a la apertura de nuevas glosas que se realizó en el año 2012.
</a:t>
          </a:r>
          <a:r>
            <a:rPr lang="en-US" cap="none" sz="10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67</xdr:row>
      <xdr:rowOff>85725</xdr:rowOff>
    </xdr:from>
    <xdr:to>
      <xdr:col>14</xdr:col>
      <xdr:colOff>428625</xdr:colOff>
      <xdr:row>75</xdr:row>
      <xdr:rowOff>47625</xdr:rowOff>
    </xdr:to>
    <xdr:sp>
      <xdr:nvSpPr>
        <xdr:cNvPr id="1" name="1 CuadroTexto"/>
        <xdr:cNvSpPr txBox="1">
          <a:spLocks noChangeArrowheads="1"/>
        </xdr:cNvSpPr>
      </xdr:nvSpPr>
      <xdr:spPr>
        <a:xfrm>
          <a:off x="104775" y="12239625"/>
          <a:ext cx="11449050" cy="1485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los primeros seis </a:t>
          </a:r>
          <a:r>
            <a:rPr lang="en-US" cap="none" sz="1000" b="0" i="0" u="none" baseline="0">
              <a:solidFill>
                <a:srgbClr val="000000"/>
              </a:solidFill>
              <a:latin typeface="Arial"/>
              <a:ea typeface="Arial"/>
              <a:cs typeface="Arial"/>
            </a:rPr>
            <a:t>meses de 2012, las exportaciones de pasas crecieron 27,1% en volumen y 24,8% en valor, llegando a más de 66 millones de dólares. Las ciruelas secas también crecieron a tasas parecidas: 29,6% en volumen y 22,5% en valor. Situación similar se observa en las manzanas secas, cuyo precio sube también en forma importante.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las bajas importantes se observan los hongos enteros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(no así en trozos y otros), las trufas y demás hongos y los pimentones.</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cifras de varios productos secos orgánicos, como las manzanas, que durante el período de</a:t>
          </a:r>
          <a:r>
            <a:rPr lang="en-US" cap="none" sz="1000" b="0" i="0" u="none" baseline="0">
              <a:solidFill>
                <a:srgbClr val="000000"/>
              </a:solidFill>
              <a:latin typeface="Arial"/>
              <a:ea typeface="Arial"/>
              <a:cs typeface="Arial"/>
            </a:rPr>
            <a:t> enero a junio de 2012 han registrado </a:t>
          </a:r>
          <a:r>
            <a:rPr lang="en-US" cap="none" sz="1000" b="0" i="0" u="none" baseline="0">
              <a:solidFill>
                <a:srgbClr val="000000"/>
              </a:solidFill>
              <a:latin typeface="Arial"/>
              <a:ea typeface="Arial"/>
              <a:cs typeface="Arial"/>
            </a:rPr>
            <a:t>ventas de 98 toneladas por 768 mil dólares. La cascarilla de mosqueta orgánica muestra ventas de 22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139 mil dólares.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zoomScalePageLayoutView="0" workbookViewId="0" topLeftCell="A1">
      <selection activeCell="C1" sqref="C1"/>
    </sheetView>
  </sheetViews>
  <sheetFormatPr defaultColWidth="11.421875" defaultRowHeight="15"/>
  <sheetData>
    <row r="13" spans="1:10" ht="24.75">
      <c r="A13" s="193" t="s">
        <v>0</v>
      </c>
      <c r="B13" s="193"/>
      <c r="C13" s="193"/>
      <c r="D13" s="193"/>
      <c r="E13" s="193"/>
      <c r="F13" s="193"/>
      <c r="G13" s="193"/>
      <c r="H13" s="1"/>
      <c r="I13" s="1"/>
      <c r="J13" s="1"/>
    </row>
    <row r="14" spans="5:7" ht="15">
      <c r="E14" s="2"/>
      <c r="F14" s="2"/>
      <c r="G14" s="2"/>
    </row>
    <row r="15" spans="1:10" ht="15.75">
      <c r="A15" s="194" t="s">
        <v>398</v>
      </c>
      <c r="B15" s="195"/>
      <c r="C15" s="195"/>
      <c r="D15" s="195"/>
      <c r="E15" s="195"/>
      <c r="F15" s="195"/>
      <c r="G15" s="195"/>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60"/>
  <sheetViews>
    <sheetView zoomScalePageLayoutView="0" workbookViewId="0" topLeftCell="A1">
      <selection activeCell="Q9" sqref="Q9"/>
    </sheetView>
  </sheetViews>
  <sheetFormatPr defaultColWidth="11.421875" defaultRowHeight="15"/>
  <cols>
    <col min="1" max="1" width="22.57421875" style="43" customWidth="1"/>
    <col min="2" max="2" width="28.57421875" style="43" customWidth="1"/>
    <col min="3" max="3" width="10.00390625" style="57" customWidth="1"/>
    <col min="4" max="6" width="11.140625" style="57" customWidth="1"/>
    <col min="7" max="7" width="8.00390625" style="57" customWidth="1"/>
    <col min="8" max="8" width="12.7109375" style="57" customWidth="1"/>
    <col min="9" max="10" width="11.140625" style="57" customWidth="1"/>
    <col min="11" max="11" width="8.00390625" style="83" customWidth="1"/>
    <col min="12" max="14" width="7.7109375" style="57" customWidth="1"/>
    <col min="15" max="15" width="6.8515625" style="57" customWidth="1"/>
    <col min="16" max="16" width="6.421875" style="57" customWidth="1"/>
    <col min="17" max="16384" width="11.421875" style="57" customWidth="1"/>
  </cols>
  <sheetData>
    <row r="1" spans="1:15" ht="12.75">
      <c r="A1" s="200" t="s">
        <v>96</v>
      </c>
      <c r="B1" s="201"/>
      <c r="C1" s="201"/>
      <c r="D1" s="201"/>
      <c r="E1" s="201"/>
      <c r="F1" s="201"/>
      <c r="G1" s="201"/>
      <c r="H1" s="201"/>
      <c r="I1" s="201"/>
      <c r="J1" s="201"/>
      <c r="K1" s="201"/>
      <c r="L1" s="201"/>
      <c r="M1" s="201"/>
      <c r="N1" s="201"/>
      <c r="O1" s="202"/>
    </row>
    <row r="2" spans="1:15" ht="12.75">
      <c r="A2" s="222" t="s">
        <v>45</v>
      </c>
      <c r="B2" s="223"/>
      <c r="C2" s="266" t="s">
        <v>46</v>
      </c>
      <c r="D2" s="268" t="s">
        <v>34</v>
      </c>
      <c r="E2" s="268"/>
      <c r="F2" s="268"/>
      <c r="G2" s="268"/>
      <c r="H2" s="268" t="s">
        <v>35</v>
      </c>
      <c r="I2" s="268"/>
      <c r="J2" s="268"/>
      <c r="K2" s="268"/>
      <c r="L2" s="268" t="s">
        <v>47</v>
      </c>
      <c r="M2" s="268"/>
      <c r="N2" s="268"/>
      <c r="O2" s="268"/>
    </row>
    <row r="3" spans="1:15" ht="25.5">
      <c r="A3" s="224"/>
      <c r="B3" s="225"/>
      <c r="C3" s="266"/>
      <c r="D3" s="59">
        <v>2011</v>
      </c>
      <c r="E3" s="59" t="s">
        <v>394</v>
      </c>
      <c r="F3" s="59" t="s">
        <v>395</v>
      </c>
      <c r="G3" s="59" t="s">
        <v>151</v>
      </c>
      <c r="H3" s="59">
        <v>2011</v>
      </c>
      <c r="I3" s="59" t="s">
        <v>394</v>
      </c>
      <c r="J3" s="59" t="s">
        <v>396</v>
      </c>
      <c r="K3" s="142" t="s">
        <v>151</v>
      </c>
      <c r="L3" s="59">
        <v>2011</v>
      </c>
      <c r="M3" s="59" t="s">
        <v>392</v>
      </c>
      <c r="N3" s="59" t="s">
        <v>393</v>
      </c>
      <c r="O3" s="59" t="s">
        <v>151</v>
      </c>
    </row>
    <row r="4" spans="1:15" ht="12.75">
      <c r="A4" s="266" t="s">
        <v>264</v>
      </c>
      <c r="B4" s="180" t="s">
        <v>41</v>
      </c>
      <c r="C4" s="107"/>
      <c r="D4" s="66">
        <v>55339002</v>
      </c>
      <c r="E4" s="66">
        <v>26806007</v>
      </c>
      <c r="F4" s="66">
        <v>15905609</v>
      </c>
      <c r="G4" s="60">
        <f>+IF(E4=0,"--",((F4/E4)-1)*100)</f>
        <v>-40.66401236110996</v>
      </c>
      <c r="H4" s="66">
        <v>101655952</v>
      </c>
      <c r="I4" s="66">
        <v>46087304</v>
      </c>
      <c r="J4" s="141">
        <v>32196406</v>
      </c>
      <c r="K4" s="60">
        <f>+IF(I4=0,"--",((J4/I4)-1)*100)</f>
        <v>-30.140400488603113</v>
      </c>
      <c r="L4" s="60">
        <f>+IF(D4=0,"--",(H4/D4))</f>
        <v>1.8369675694549028</v>
      </c>
      <c r="M4" s="60">
        <f>+IF(E4=0,"--",(I4/E4))</f>
        <v>1.7192901576128068</v>
      </c>
      <c r="N4" s="60">
        <f>+IF(F4=0,"--",(J4/F4))</f>
        <v>2.0242171173703567</v>
      </c>
      <c r="O4" s="60">
        <f>+IF(M4=0,"--",((N4/M4)-1)*100)</f>
        <v>17.735631092132454</v>
      </c>
    </row>
    <row r="5" spans="1:15" ht="12.75">
      <c r="A5" s="266"/>
      <c r="B5" s="74" t="s">
        <v>171</v>
      </c>
      <c r="C5" s="107">
        <v>20097100</v>
      </c>
      <c r="D5" s="65">
        <v>20904</v>
      </c>
      <c r="E5" s="65">
        <v>0</v>
      </c>
      <c r="F5" s="65">
        <v>1032</v>
      </c>
      <c r="G5" s="60" t="str">
        <f aca="true" t="shared" si="0" ref="G5:G38">+IF(E5=0,"--",((F5/E5)-1)*100)</f>
        <v>--</v>
      </c>
      <c r="H5" s="65">
        <v>43891</v>
      </c>
      <c r="I5" s="65">
        <v>0</v>
      </c>
      <c r="J5" s="138">
        <v>3105</v>
      </c>
      <c r="K5" s="60" t="str">
        <f aca="true" t="shared" si="1" ref="K5:K38">+IF(I5=0,"--",((J5/I5)-1)*100)</f>
        <v>--</v>
      </c>
      <c r="L5" s="60">
        <f aca="true" t="shared" si="2" ref="L5:L38">+IF(D5=0,"--",(H5/D5))</f>
        <v>2.0996460007654036</v>
      </c>
      <c r="M5" s="60" t="str">
        <f aca="true" t="shared" si="3" ref="M5:M38">+IF(E5=0,"--",(I5/E5))</f>
        <v>--</v>
      </c>
      <c r="N5" s="60">
        <f aca="true" t="shared" si="4" ref="N5:N38">+IF(F5=0,"--",(J5/F5))</f>
        <v>3.008720930232558</v>
      </c>
      <c r="O5" s="60" t="s">
        <v>184</v>
      </c>
    </row>
    <row r="6" spans="1:15" ht="12.75">
      <c r="A6" s="266"/>
      <c r="B6" s="74" t="s">
        <v>265</v>
      </c>
      <c r="C6" s="107">
        <v>20097910</v>
      </c>
      <c r="D6" s="65">
        <v>697082</v>
      </c>
      <c r="E6" s="65">
        <v>216403</v>
      </c>
      <c r="F6" s="65">
        <v>989660</v>
      </c>
      <c r="G6" s="60">
        <f t="shared" si="0"/>
        <v>357.32268036949574</v>
      </c>
      <c r="H6" s="65">
        <v>1270821</v>
      </c>
      <c r="I6" s="65">
        <v>333171</v>
      </c>
      <c r="J6" s="138">
        <v>1978995</v>
      </c>
      <c r="K6" s="60">
        <f t="shared" si="1"/>
        <v>493.9877720449859</v>
      </c>
      <c r="L6" s="60">
        <f t="shared" si="2"/>
        <v>1.8230581194178017</v>
      </c>
      <c r="M6" s="60">
        <f t="shared" si="3"/>
        <v>1.539585865260648</v>
      </c>
      <c r="N6" s="60">
        <f t="shared" si="4"/>
        <v>1.9996716043893863</v>
      </c>
      <c r="O6" s="60">
        <f>+IF(M6=0,"--",((N6/M6)-1)*100)</f>
        <v>29.88373363968544</v>
      </c>
    </row>
    <row r="7" spans="1:15" ht="12.75">
      <c r="A7" s="266"/>
      <c r="B7" s="74" t="s">
        <v>266</v>
      </c>
      <c r="C7" s="107">
        <v>20097920</v>
      </c>
      <c r="D7" s="65">
        <v>54621016</v>
      </c>
      <c r="E7" s="65">
        <v>26589604</v>
      </c>
      <c r="F7" s="65">
        <v>0</v>
      </c>
      <c r="G7" s="60">
        <f t="shared" si="0"/>
        <v>-100</v>
      </c>
      <c r="H7" s="65">
        <v>100341240</v>
      </c>
      <c r="I7" s="65">
        <v>45754133</v>
      </c>
      <c r="J7" s="138">
        <v>0</v>
      </c>
      <c r="K7" s="60">
        <f t="shared" si="1"/>
        <v>-100</v>
      </c>
      <c r="L7" s="60">
        <f t="shared" si="2"/>
        <v>1.8370445544257177</v>
      </c>
      <c r="M7" s="60">
        <f t="shared" si="3"/>
        <v>1.720752704703688</v>
      </c>
      <c r="N7" s="60" t="str">
        <f t="shared" si="4"/>
        <v>--</v>
      </c>
      <c r="O7" s="60" t="s">
        <v>184</v>
      </c>
    </row>
    <row r="8" spans="1:15" ht="25.5">
      <c r="A8" s="266"/>
      <c r="B8" s="74" t="s">
        <v>267</v>
      </c>
      <c r="C8" s="107">
        <v>20097921</v>
      </c>
      <c r="D8" s="88" t="s">
        <v>184</v>
      </c>
      <c r="E8" s="88" t="s">
        <v>81</v>
      </c>
      <c r="F8" s="65">
        <v>2135917</v>
      </c>
      <c r="G8" s="60" t="s">
        <v>184</v>
      </c>
      <c r="H8" s="88" t="s">
        <v>81</v>
      </c>
      <c r="I8" s="88" t="s">
        <v>81</v>
      </c>
      <c r="J8" s="138">
        <v>4320293</v>
      </c>
      <c r="K8" s="60" t="s">
        <v>184</v>
      </c>
      <c r="L8" s="60" t="s">
        <v>184</v>
      </c>
      <c r="M8" s="60" t="s">
        <v>184</v>
      </c>
      <c r="N8" s="60">
        <f t="shared" si="4"/>
        <v>2.0226876793433455</v>
      </c>
      <c r="O8" s="60" t="s">
        <v>184</v>
      </c>
    </row>
    <row r="9" spans="1:17" ht="12.75">
      <c r="A9" s="266"/>
      <c r="B9" s="74" t="s">
        <v>268</v>
      </c>
      <c r="C9" s="107">
        <v>20097929</v>
      </c>
      <c r="D9" s="65">
        <v>0</v>
      </c>
      <c r="E9" s="65">
        <v>0</v>
      </c>
      <c r="F9" s="65">
        <v>12779000</v>
      </c>
      <c r="G9" s="60" t="str">
        <f t="shared" si="0"/>
        <v>--</v>
      </c>
      <c r="H9" s="65">
        <v>0</v>
      </c>
      <c r="I9" s="65">
        <v>0</v>
      </c>
      <c r="J9" s="138">
        <v>25894013</v>
      </c>
      <c r="K9" s="60" t="str">
        <f t="shared" si="1"/>
        <v>--</v>
      </c>
      <c r="L9" s="60" t="str">
        <f t="shared" si="2"/>
        <v>--</v>
      </c>
      <c r="M9" s="60" t="str">
        <f t="shared" si="3"/>
        <v>--</v>
      </c>
      <c r="N9" s="60">
        <f t="shared" si="4"/>
        <v>2.026294154472181</v>
      </c>
      <c r="O9" s="60" t="s">
        <v>184</v>
      </c>
      <c r="Q9" s="187"/>
    </row>
    <row r="10" spans="1:17" ht="12" customHeight="1">
      <c r="A10" s="266" t="s">
        <v>153</v>
      </c>
      <c r="B10" s="74" t="s">
        <v>41</v>
      </c>
      <c r="C10" s="107"/>
      <c r="D10" s="65">
        <f>+D11+D12+D13+D14+D15</f>
        <v>28071615</v>
      </c>
      <c r="E10" s="65">
        <f>+E11+E12+E13+E14+E15</f>
        <v>10423298</v>
      </c>
      <c r="F10" s="65">
        <f>+F11+F12+F13+F14+F15</f>
        <v>9853111</v>
      </c>
      <c r="G10" s="60">
        <f t="shared" si="0"/>
        <v>-5.470312755137574</v>
      </c>
      <c r="H10" s="65">
        <f>+H11+H12+H13+H14+H15</f>
        <v>67527313</v>
      </c>
      <c r="I10" s="65">
        <f>+I11+I12+I13+I14+I15</f>
        <v>22212277</v>
      </c>
      <c r="J10" s="65">
        <f>+J11+J12+J13+J14+J15</f>
        <v>23867915</v>
      </c>
      <c r="K10" s="60">
        <f t="shared" si="1"/>
        <v>7.453706794670345</v>
      </c>
      <c r="L10" s="60">
        <f t="shared" si="2"/>
        <v>2.4055371591552532</v>
      </c>
      <c r="M10" s="60">
        <f t="shared" si="3"/>
        <v>2.1310219663680345</v>
      </c>
      <c r="N10" s="60">
        <f t="shared" si="4"/>
        <v>2.4223735021355184</v>
      </c>
      <c r="O10" s="60">
        <f>+IF(M10=0,"--",((N10/M10)-1)*100)</f>
        <v>13.671916121260974</v>
      </c>
      <c r="Q10" s="42"/>
    </row>
    <row r="11" spans="1:17" ht="12" customHeight="1">
      <c r="A11" s="266"/>
      <c r="B11" s="74" t="s">
        <v>279</v>
      </c>
      <c r="C11" s="107">
        <v>20096100</v>
      </c>
      <c r="D11" s="65">
        <v>0</v>
      </c>
      <c r="E11" s="65">
        <v>0</v>
      </c>
      <c r="F11" s="65">
        <v>321536</v>
      </c>
      <c r="G11" s="60" t="str">
        <f t="shared" si="0"/>
        <v>--</v>
      </c>
      <c r="H11" s="65">
        <v>0</v>
      </c>
      <c r="I11" s="65">
        <v>0</v>
      </c>
      <c r="J11" s="138">
        <v>626792</v>
      </c>
      <c r="K11" s="60" t="str">
        <f t="shared" si="1"/>
        <v>--</v>
      </c>
      <c r="L11" s="60" t="str">
        <f t="shared" si="2"/>
        <v>--</v>
      </c>
      <c r="M11" s="60" t="str">
        <f t="shared" si="3"/>
        <v>--</v>
      </c>
      <c r="N11" s="60">
        <f t="shared" si="4"/>
        <v>1.9493680334394905</v>
      </c>
      <c r="O11" s="60" t="s">
        <v>184</v>
      </c>
      <c r="Q11" s="42"/>
    </row>
    <row r="12" spans="1:17" ht="12" customHeight="1">
      <c r="A12" s="266"/>
      <c r="B12" s="74" t="s">
        <v>262</v>
      </c>
      <c r="C12" s="107">
        <v>20096110</v>
      </c>
      <c r="D12" s="65">
        <v>1508635</v>
      </c>
      <c r="E12" s="65">
        <v>549879</v>
      </c>
      <c r="F12" s="65">
        <v>0</v>
      </c>
      <c r="G12" s="60">
        <f t="shared" si="0"/>
        <v>-100</v>
      </c>
      <c r="H12" s="65">
        <v>4075062</v>
      </c>
      <c r="I12" s="65">
        <v>1509941</v>
      </c>
      <c r="J12" s="138">
        <v>0</v>
      </c>
      <c r="K12" s="60">
        <f t="shared" si="1"/>
        <v>-100</v>
      </c>
      <c r="L12" s="60">
        <f t="shared" si="2"/>
        <v>2.7011583318695376</v>
      </c>
      <c r="M12" s="60">
        <f t="shared" si="3"/>
        <v>2.7459513820313197</v>
      </c>
      <c r="N12" s="60" t="str">
        <f t="shared" si="4"/>
        <v>--</v>
      </c>
      <c r="O12" s="60" t="s">
        <v>184</v>
      </c>
      <c r="Q12" s="42"/>
    </row>
    <row r="13" spans="1:17" ht="12" customHeight="1">
      <c r="A13" s="266"/>
      <c r="B13" s="74" t="s">
        <v>172</v>
      </c>
      <c r="C13" s="107">
        <v>20096120</v>
      </c>
      <c r="D13" s="65">
        <v>19200</v>
      </c>
      <c r="E13" s="65">
        <v>19200</v>
      </c>
      <c r="F13" s="65">
        <v>0</v>
      </c>
      <c r="G13" s="60">
        <f t="shared" si="0"/>
        <v>-100</v>
      </c>
      <c r="H13" s="65">
        <v>22000</v>
      </c>
      <c r="I13" s="65">
        <v>22000</v>
      </c>
      <c r="J13" s="138">
        <v>0</v>
      </c>
      <c r="K13" s="60">
        <f t="shared" si="1"/>
        <v>-100</v>
      </c>
      <c r="L13" s="60">
        <f t="shared" si="2"/>
        <v>1.1458333333333333</v>
      </c>
      <c r="M13" s="60">
        <f t="shared" si="3"/>
        <v>1.1458333333333333</v>
      </c>
      <c r="N13" s="60" t="str">
        <f t="shared" si="4"/>
        <v>--</v>
      </c>
      <c r="O13" s="60" t="s">
        <v>184</v>
      </c>
      <c r="Q13" s="42"/>
    </row>
    <row r="14" spans="1:17" ht="12.75">
      <c r="A14" s="266"/>
      <c r="B14" s="74" t="s">
        <v>174</v>
      </c>
      <c r="C14" s="107">
        <v>20096910</v>
      </c>
      <c r="D14" s="65">
        <v>18510755</v>
      </c>
      <c r="E14" s="65">
        <v>6995099</v>
      </c>
      <c r="F14" s="65">
        <v>7539475</v>
      </c>
      <c r="G14" s="60">
        <f t="shared" si="0"/>
        <v>7.7822486858298845</v>
      </c>
      <c r="H14" s="65">
        <v>45624946</v>
      </c>
      <c r="I14" s="65">
        <v>14260137</v>
      </c>
      <c r="J14" s="138">
        <v>18459245</v>
      </c>
      <c r="K14" s="60">
        <f t="shared" si="1"/>
        <v>29.44647726736427</v>
      </c>
      <c r="L14" s="60">
        <f t="shared" si="2"/>
        <v>2.4647803938845283</v>
      </c>
      <c r="M14" s="60">
        <f t="shared" si="3"/>
        <v>2.0385897326113613</v>
      </c>
      <c r="N14" s="60">
        <f t="shared" si="4"/>
        <v>2.4483462044771023</v>
      </c>
      <c r="O14" s="60">
        <f>+IF(M14=0,"--",((N14/M14)-1)*100)</f>
        <v>20.09999684148598</v>
      </c>
      <c r="Q14" s="42"/>
    </row>
    <row r="15" spans="1:17" ht="12.75">
      <c r="A15" s="266"/>
      <c r="B15" s="74" t="s">
        <v>179</v>
      </c>
      <c r="C15" s="107">
        <v>20096920</v>
      </c>
      <c r="D15" s="65">
        <v>8033025</v>
      </c>
      <c r="E15" s="65">
        <v>2859120</v>
      </c>
      <c r="F15" s="65">
        <v>1992100</v>
      </c>
      <c r="G15" s="60">
        <f t="shared" si="0"/>
        <v>-30.32471529701447</v>
      </c>
      <c r="H15" s="65">
        <v>17805305</v>
      </c>
      <c r="I15" s="65">
        <v>6420199</v>
      </c>
      <c r="J15" s="138">
        <v>4781878</v>
      </c>
      <c r="K15" s="60">
        <f t="shared" si="1"/>
        <v>-25.518227706025932</v>
      </c>
      <c r="L15" s="60">
        <f t="shared" si="2"/>
        <v>2.2165130819336425</v>
      </c>
      <c r="M15" s="60">
        <f t="shared" si="3"/>
        <v>2.2455157530988554</v>
      </c>
      <c r="N15" s="60">
        <f t="shared" si="4"/>
        <v>2.400420661613373</v>
      </c>
      <c r="O15" s="60">
        <f>+IF(M15=0,"--",((N15/M15)-1)*100)</f>
        <v>6.898411124515413</v>
      </c>
      <c r="Q15" s="42"/>
    </row>
    <row r="16" spans="1:17" ht="12" customHeight="1">
      <c r="A16" s="264" t="s">
        <v>263</v>
      </c>
      <c r="B16" s="264"/>
      <c r="C16" s="114">
        <v>20098990</v>
      </c>
      <c r="D16" s="152">
        <v>5027715</v>
      </c>
      <c r="E16" s="153">
        <v>2105460</v>
      </c>
      <c r="F16" s="138">
        <v>1286762</v>
      </c>
      <c r="G16" s="60">
        <f t="shared" si="0"/>
        <v>-38.884519297445685</v>
      </c>
      <c r="H16" s="153">
        <v>30107796</v>
      </c>
      <c r="I16" s="153">
        <v>12185702</v>
      </c>
      <c r="J16" s="138">
        <v>11648813</v>
      </c>
      <c r="K16" s="60">
        <f t="shared" si="1"/>
        <v>-4.405893070419742</v>
      </c>
      <c r="L16" s="60">
        <f t="shared" si="2"/>
        <v>5.988365688985951</v>
      </c>
      <c r="M16" s="60">
        <f t="shared" si="3"/>
        <v>5.78766730310716</v>
      </c>
      <c r="N16" s="60">
        <f t="shared" si="4"/>
        <v>9.052810853910824</v>
      </c>
      <c r="O16" s="60" t="s">
        <v>184</v>
      </c>
      <c r="Q16" s="42"/>
    </row>
    <row r="17" spans="1:17" ht="12.75">
      <c r="A17" s="264" t="s">
        <v>384</v>
      </c>
      <c r="B17" s="264"/>
      <c r="C17" s="114">
        <v>20098100</v>
      </c>
      <c r="D17" s="65">
        <v>0</v>
      </c>
      <c r="E17" s="65">
        <v>0</v>
      </c>
      <c r="F17" s="65">
        <v>948078</v>
      </c>
      <c r="G17" s="65" t="str">
        <f t="shared" si="0"/>
        <v>--</v>
      </c>
      <c r="H17" s="65">
        <v>0</v>
      </c>
      <c r="I17" s="65">
        <v>0</v>
      </c>
      <c r="J17" s="65">
        <v>5348533</v>
      </c>
      <c r="K17" s="65" t="str">
        <f t="shared" si="1"/>
        <v>--</v>
      </c>
      <c r="L17" s="65" t="str">
        <f t="shared" si="2"/>
        <v>--</v>
      </c>
      <c r="M17" s="65" t="str">
        <f t="shared" si="3"/>
        <v>--</v>
      </c>
      <c r="N17" s="65">
        <f t="shared" si="4"/>
        <v>5.641448277462403</v>
      </c>
      <c r="O17" s="65" t="s">
        <v>184</v>
      </c>
      <c r="Q17" s="42"/>
    </row>
    <row r="18" spans="1:17" ht="12.75">
      <c r="A18" s="264" t="s">
        <v>269</v>
      </c>
      <c r="B18" s="264"/>
      <c r="C18" s="114">
        <v>20098960</v>
      </c>
      <c r="D18" s="65">
        <v>6779771</v>
      </c>
      <c r="E18" s="65">
        <v>2809660</v>
      </c>
      <c r="F18" s="65">
        <v>2913873</v>
      </c>
      <c r="G18" s="60">
        <f t="shared" si="0"/>
        <v>3.709096474306506</v>
      </c>
      <c r="H18" s="65">
        <v>11472194</v>
      </c>
      <c r="I18" s="65">
        <v>4766442</v>
      </c>
      <c r="J18" s="65">
        <v>4961273</v>
      </c>
      <c r="K18" s="60">
        <f t="shared" si="1"/>
        <v>4.087556294611372</v>
      </c>
      <c r="L18" s="65">
        <f t="shared" si="2"/>
        <v>1.6921211645644079</v>
      </c>
      <c r="M18" s="65">
        <f t="shared" si="3"/>
        <v>1.6964479687933771</v>
      </c>
      <c r="N18" s="65">
        <f t="shared" si="4"/>
        <v>1.7026387217287782</v>
      </c>
      <c r="O18" s="65" t="s">
        <v>184</v>
      </c>
      <c r="Q18" s="42"/>
    </row>
    <row r="19" spans="1:17" ht="12.75">
      <c r="A19" s="264" t="s">
        <v>274</v>
      </c>
      <c r="B19" s="264"/>
      <c r="C19" s="114">
        <v>20098920</v>
      </c>
      <c r="D19" s="65">
        <v>1190174</v>
      </c>
      <c r="E19" s="65">
        <v>653990</v>
      </c>
      <c r="F19" s="65">
        <v>507073</v>
      </c>
      <c r="G19" s="60">
        <f t="shared" si="0"/>
        <v>-22.464716585880517</v>
      </c>
      <c r="H19" s="65">
        <v>12857178</v>
      </c>
      <c r="I19" s="65">
        <v>7299515</v>
      </c>
      <c r="J19" s="65">
        <v>4554611</v>
      </c>
      <c r="K19" s="60">
        <f t="shared" si="1"/>
        <v>-37.60392300036373</v>
      </c>
      <c r="L19" s="65">
        <f t="shared" si="2"/>
        <v>10.802771695567202</v>
      </c>
      <c r="M19" s="65">
        <f t="shared" si="3"/>
        <v>11.161508585758192</v>
      </c>
      <c r="N19" s="65">
        <f t="shared" si="4"/>
        <v>8.982160359553752</v>
      </c>
      <c r="O19" s="65" t="s">
        <v>184</v>
      </c>
      <c r="Q19" s="42"/>
    </row>
    <row r="20" spans="1:17" ht="12.75">
      <c r="A20" s="264" t="s">
        <v>275</v>
      </c>
      <c r="B20" s="264"/>
      <c r="C20" s="114">
        <v>20098970</v>
      </c>
      <c r="D20" s="65">
        <v>363708</v>
      </c>
      <c r="E20" s="65">
        <v>102161</v>
      </c>
      <c r="F20" s="65">
        <v>251289</v>
      </c>
      <c r="G20" s="60">
        <f t="shared" si="0"/>
        <v>145.97351239709872</v>
      </c>
      <c r="H20" s="65">
        <v>1937786</v>
      </c>
      <c r="I20" s="65">
        <v>554002</v>
      </c>
      <c r="J20" s="65">
        <v>1359170</v>
      </c>
      <c r="K20" s="60">
        <f t="shared" si="1"/>
        <v>145.33665943444248</v>
      </c>
      <c r="L20" s="65">
        <f t="shared" si="2"/>
        <v>5.327861911203493</v>
      </c>
      <c r="M20" s="65">
        <f t="shared" si="3"/>
        <v>5.422832587778115</v>
      </c>
      <c r="N20" s="65">
        <f t="shared" si="4"/>
        <v>5.408792267070982</v>
      </c>
      <c r="O20" s="65" t="s">
        <v>184</v>
      </c>
      <c r="Q20" s="42"/>
    </row>
    <row r="21" spans="1:17" ht="12.75">
      <c r="A21" s="213" t="s">
        <v>276</v>
      </c>
      <c r="B21" s="214"/>
      <c r="C21" s="114">
        <v>20098930</v>
      </c>
      <c r="D21" s="65">
        <v>649494</v>
      </c>
      <c r="E21" s="65">
        <v>416418</v>
      </c>
      <c r="F21" s="65">
        <v>212633</v>
      </c>
      <c r="G21" s="60">
        <f t="shared" si="0"/>
        <v>-48.93760596323886</v>
      </c>
      <c r="H21" s="65">
        <v>1546166</v>
      </c>
      <c r="I21" s="65">
        <v>965809</v>
      </c>
      <c r="J21" s="65">
        <v>591680</v>
      </c>
      <c r="K21" s="60">
        <f t="shared" si="1"/>
        <v>-38.7373693970547</v>
      </c>
      <c r="L21" s="65">
        <f t="shared" si="2"/>
        <v>2.380570105343544</v>
      </c>
      <c r="M21" s="65">
        <f t="shared" si="3"/>
        <v>2.3193257736216975</v>
      </c>
      <c r="N21" s="65">
        <f t="shared" si="4"/>
        <v>2.782634868529344</v>
      </c>
      <c r="O21" s="65" t="s">
        <v>184</v>
      </c>
      <c r="Q21" s="42"/>
    </row>
    <row r="22" spans="1:17" ht="12.75">
      <c r="A22" s="215" t="s">
        <v>277</v>
      </c>
      <c r="B22" s="216"/>
      <c r="C22" s="114">
        <v>20098910</v>
      </c>
      <c r="D22" s="65">
        <v>92685</v>
      </c>
      <c r="E22" s="65">
        <v>59648</v>
      </c>
      <c r="F22" s="65">
        <v>29630</v>
      </c>
      <c r="G22" s="60">
        <f t="shared" si="0"/>
        <v>-50.325241416309005</v>
      </c>
      <c r="H22" s="65">
        <v>701832</v>
      </c>
      <c r="I22" s="65">
        <v>432514</v>
      </c>
      <c r="J22" s="65">
        <v>333034</v>
      </c>
      <c r="K22" s="60">
        <f t="shared" si="1"/>
        <v>-23.00041154737188</v>
      </c>
      <c r="L22" s="65">
        <f t="shared" si="2"/>
        <v>7.572228515941091</v>
      </c>
      <c r="M22" s="65">
        <f t="shared" si="3"/>
        <v>7.251106491416309</v>
      </c>
      <c r="N22" s="65">
        <f t="shared" si="4"/>
        <v>11.239757003037463</v>
      </c>
      <c r="O22" s="65" t="s">
        <v>184</v>
      </c>
      <c r="Q22" s="42"/>
    </row>
    <row r="23" spans="1:17" ht="12.75">
      <c r="A23" s="264" t="s">
        <v>367</v>
      </c>
      <c r="B23" s="264"/>
      <c r="C23" s="114">
        <v>20098940</v>
      </c>
      <c r="D23" s="65">
        <v>141997</v>
      </c>
      <c r="E23" s="65">
        <v>23683</v>
      </c>
      <c r="F23" s="65">
        <v>141650</v>
      </c>
      <c r="G23" s="60">
        <f t="shared" si="0"/>
        <v>498.10834775999666</v>
      </c>
      <c r="H23" s="65">
        <v>278244</v>
      </c>
      <c r="I23" s="65">
        <v>43137</v>
      </c>
      <c r="J23" s="65">
        <v>249605</v>
      </c>
      <c r="K23" s="60">
        <f t="shared" si="1"/>
        <v>478.6331919234068</v>
      </c>
      <c r="L23" s="65">
        <f t="shared" si="2"/>
        <v>1.9595061867504242</v>
      </c>
      <c r="M23" s="65">
        <f t="shared" si="3"/>
        <v>1.821433095469324</v>
      </c>
      <c r="N23" s="65">
        <f t="shared" si="4"/>
        <v>1.7621249558771621</v>
      </c>
      <c r="O23" s="65" t="s">
        <v>184</v>
      </c>
      <c r="Q23" s="42"/>
    </row>
    <row r="24" spans="1:17" ht="12.75">
      <c r="A24" s="273" t="s">
        <v>278</v>
      </c>
      <c r="B24" s="273"/>
      <c r="C24" s="114">
        <v>20098950</v>
      </c>
      <c r="D24" s="65">
        <v>420717</v>
      </c>
      <c r="E24" s="65">
        <v>266454</v>
      </c>
      <c r="F24" s="65">
        <v>43576</v>
      </c>
      <c r="G24" s="60">
        <f t="shared" si="0"/>
        <v>-83.64595765122685</v>
      </c>
      <c r="H24" s="65">
        <v>830084</v>
      </c>
      <c r="I24" s="65">
        <v>556297</v>
      </c>
      <c r="J24" s="65">
        <v>87141</v>
      </c>
      <c r="K24" s="60">
        <f t="shared" si="1"/>
        <v>-84.33552580725762</v>
      </c>
      <c r="L24" s="65">
        <f t="shared" si="2"/>
        <v>1.9730222453573305</v>
      </c>
      <c r="M24" s="65">
        <f t="shared" si="3"/>
        <v>2.087778753555961</v>
      </c>
      <c r="N24" s="65">
        <f t="shared" si="4"/>
        <v>1.9997475674683312</v>
      </c>
      <c r="O24" s="65" t="s">
        <v>184</v>
      </c>
      <c r="Q24" s="42"/>
    </row>
    <row r="25" spans="1:15" ht="12.75">
      <c r="A25" s="265" t="s">
        <v>271</v>
      </c>
      <c r="B25" s="149" t="s">
        <v>41</v>
      </c>
      <c r="C25" s="107"/>
      <c r="D25" s="65">
        <f>+SUM(D26:D28)</f>
        <v>53767</v>
      </c>
      <c r="E25" s="65">
        <f>+SUM(E26:E28)</f>
        <v>31582</v>
      </c>
      <c r="F25" s="65">
        <f>+SUM(F26:F28)</f>
        <v>15509</v>
      </c>
      <c r="G25" s="60">
        <f t="shared" si="0"/>
        <v>-50.892913685010456</v>
      </c>
      <c r="H25" s="65">
        <f>+SUM(H26:H28)</f>
        <v>170660</v>
      </c>
      <c r="I25" s="65">
        <f>+SUM(I26:I28)</f>
        <v>95528</v>
      </c>
      <c r="J25" s="65">
        <f>+SUM(J26:J28)</f>
        <v>56814</v>
      </c>
      <c r="K25" s="60">
        <f t="shared" si="1"/>
        <v>-40.526337827652625</v>
      </c>
      <c r="L25" s="65">
        <f t="shared" si="2"/>
        <v>3.174065876838953</v>
      </c>
      <c r="M25" s="65">
        <f t="shared" si="3"/>
        <v>3.0247609397758217</v>
      </c>
      <c r="N25" s="65">
        <f t="shared" si="4"/>
        <v>3.663292281900832</v>
      </c>
      <c r="O25" s="65">
        <f>+IF(M25=0,"--",((N25/M25)-1)*100)</f>
        <v>21.110142415827895</v>
      </c>
    </row>
    <row r="26" spans="1:15" ht="12.75">
      <c r="A26" s="265"/>
      <c r="B26" s="74" t="s">
        <v>180</v>
      </c>
      <c r="C26" s="107">
        <v>20091100</v>
      </c>
      <c r="D26" s="65">
        <v>50455</v>
      </c>
      <c r="E26" s="65">
        <v>29700</v>
      </c>
      <c r="F26" s="65">
        <v>14850</v>
      </c>
      <c r="G26" s="60">
        <f t="shared" si="0"/>
        <v>-50</v>
      </c>
      <c r="H26" s="65">
        <v>164523</v>
      </c>
      <c r="I26" s="65">
        <v>92736</v>
      </c>
      <c r="J26" s="138">
        <v>55782</v>
      </c>
      <c r="K26" s="60">
        <f t="shared" si="1"/>
        <v>-39.84860248447205</v>
      </c>
      <c r="L26" s="60">
        <f t="shared" si="2"/>
        <v>3.2607868397582003</v>
      </c>
      <c r="M26" s="60">
        <f t="shared" si="3"/>
        <v>3.1224242424242425</v>
      </c>
      <c r="N26" s="60">
        <f t="shared" si="4"/>
        <v>3.7563636363636363</v>
      </c>
      <c r="O26" s="60">
        <f>+IF(M26=0,"--",((N26/M26)-1)*100)</f>
        <v>20.302795031055897</v>
      </c>
    </row>
    <row r="27" spans="1:15" ht="13.5" customHeight="1">
      <c r="A27" s="265"/>
      <c r="B27" s="74" t="s">
        <v>272</v>
      </c>
      <c r="C27" s="107">
        <v>20091200</v>
      </c>
      <c r="D27" s="65">
        <v>322</v>
      </c>
      <c r="E27" s="65">
        <v>24</v>
      </c>
      <c r="F27" s="65">
        <v>0</v>
      </c>
      <c r="G27" s="60">
        <f t="shared" si="0"/>
        <v>-100</v>
      </c>
      <c r="H27" s="65">
        <v>3131</v>
      </c>
      <c r="I27" s="65">
        <v>2786</v>
      </c>
      <c r="J27" s="138">
        <v>0</v>
      </c>
      <c r="K27" s="60">
        <f t="shared" si="1"/>
        <v>-100</v>
      </c>
      <c r="L27" s="60">
        <f t="shared" si="2"/>
        <v>9.72360248447205</v>
      </c>
      <c r="M27" s="60">
        <f t="shared" si="3"/>
        <v>116.08333333333333</v>
      </c>
      <c r="N27" s="60" t="str">
        <f t="shared" si="4"/>
        <v>--</v>
      </c>
      <c r="O27" s="60" t="s">
        <v>184</v>
      </c>
    </row>
    <row r="28" spans="1:15" ht="12.75">
      <c r="A28" s="265"/>
      <c r="B28" s="74" t="s">
        <v>173</v>
      </c>
      <c r="C28" s="107">
        <v>20091900</v>
      </c>
      <c r="D28" s="65">
        <v>2990</v>
      </c>
      <c r="E28" s="65">
        <v>1858</v>
      </c>
      <c r="F28" s="65">
        <v>659</v>
      </c>
      <c r="G28" s="60">
        <f t="shared" si="0"/>
        <v>-64.53175457481161</v>
      </c>
      <c r="H28" s="65">
        <v>3006</v>
      </c>
      <c r="I28" s="65">
        <v>6</v>
      </c>
      <c r="J28" s="138">
        <v>1032</v>
      </c>
      <c r="K28" s="60">
        <f t="shared" si="1"/>
        <v>17100</v>
      </c>
      <c r="L28" s="60">
        <f t="shared" si="2"/>
        <v>1.0053511705685618</v>
      </c>
      <c r="M28" s="60">
        <f t="shared" si="3"/>
        <v>0.0032292787944025836</v>
      </c>
      <c r="N28" s="60">
        <f t="shared" si="4"/>
        <v>1.5660091047040972</v>
      </c>
      <c r="O28" s="65">
        <f>+IF(M28=0,"--",((N28/M28)-1)*100)</f>
        <v>48394.081942336874</v>
      </c>
    </row>
    <row r="29" spans="1:17" ht="15" customHeight="1">
      <c r="A29" s="264" t="s">
        <v>99</v>
      </c>
      <c r="B29" s="264"/>
      <c r="C29" s="107">
        <v>20099000</v>
      </c>
      <c r="D29" s="65">
        <v>12640</v>
      </c>
      <c r="E29" s="65">
        <v>2640</v>
      </c>
      <c r="F29" s="65">
        <v>3232</v>
      </c>
      <c r="G29" s="60">
        <f t="shared" si="0"/>
        <v>22.424242424242415</v>
      </c>
      <c r="H29" s="65">
        <v>44519</v>
      </c>
      <c r="I29" s="65">
        <v>2519</v>
      </c>
      <c r="J29" s="138">
        <v>32122</v>
      </c>
      <c r="K29" s="60">
        <f t="shared" si="1"/>
        <v>1175.1885668916236</v>
      </c>
      <c r="L29" s="60">
        <f t="shared" si="2"/>
        <v>3.5220727848101268</v>
      </c>
      <c r="M29" s="60">
        <f t="shared" si="3"/>
        <v>0.9541666666666667</v>
      </c>
      <c r="N29" s="60">
        <f t="shared" si="4"/>
        <v>9.938737623762377</v>
      </c>
      <c r="O29" s="60">
        <f>+IF(M29=0,"--",((N29/M29)-1)*100)</f>
        <v>941.6144234510787</v>
      </c>
      <c r="Q29" s="42"/>
    </row>
    <row r="30" spans="1:17" ht="15" customHeight="1">
      <c r="A30" s="265" t="s">
        <v>270</v>
      </c>
      <c r="B30" s="180" t="s">
        <v>41</v>
      </c>
      <c r="C30" s="107"/>
      <c r="D30" s="90">
        <f>+SUM(D31:D32)</f>
        <v>173824</v>
      </c>
      <c r="E30" s="90">
        <f>+SUM(E31:E32)</f>
        <v>30427</v>
      </c>
      <c r="F30" s="90">
        <f>+SUM(F31:F32)</f>
        <v>24860</v>
      </c>
      <c r="G30" s="60">
        <f t="shared" si="0"/>
        <v>-18.29625004108193</v>
      </c>
      <c r="H30" s="90">
        <f>+SUM(H31:H32)</f>
        <v>146775</v>
      </c>
      <c r="I30" s="90">
        <f>+SUM(I31:I32)</f>
        <v>27115</v>
      </c>
      <c r="J30" s="90">
        <f>+SUM(J31:J32)</f>
        <v>23942</v>
      </c>
      <c r="K30" s="60">
        <f t="shared" si="1"/>
        <v>-11.702009957588055</v>
      </c>
      <c r="L30" s="60">
        <f t="shared" si="2"/>
        <v>0.8443885769513991</v>
      </c>
      <c r="M30" s="60">
        <f t="shared" si="3"/>
        <v>0.8911493081802346</v>
      </c>
      <c r="N30" s="60">
        <f t="shared" si="4"/>
        <v>0.9630732099758649</v>
      </c>
      <c r="O30" s="60">
        <f>+IF(M30=0,"--",((N30/M30)-1)*100)</f>
        <v>8.070914843944843</v>
      </c>
      <c r="Q30" s="42"/>
    </row>
    <row r="31" spans="1:17" ht="12.75">
      <c r="A31" s="265"/>
      <c r="B31" s="74" t="s">
        <v>171</v>
      </c>
      <c r="C31" s="107">
        <v>20093100</v>
      </c>
      <c r="D31" s="65">
        <v>0</v>
      </c>
      <c r="E31" s="65">
        <v>0</v>
      </c>
      <c r="F31" s="65">
        <v>1820</v>
      </c>
      <c r="G31" s="60" t="str">
        <f t="shared" si="0"/>
        <v>--</v>
      </c>
      <c r="H31" s="65">
        <v>0</v>
      </c>
      <c r="I31" s="65">
        <v>0</v>
      </c>
      <c r="J31" s="138">
        <v>2588</v>
      </c>
      <c r="K31" s="60" t="str">
        <f t="shared" si="1"/>
        <v>--</v>
      </c>
      <c r="L31" s="60" t="str">
        <f t="shared" si="2"/>
        <v>--</v>
      </c>
      <c r="M31" s="60" t="str">
        <f t="shared" si="3"/>
        <v>--</v>
      </c>
      <c r="N31" s="60">
        <f t="shared" si="4"/>
        <v>1.421978021978022</v>
      </c>
      <c r="O31" s="60" t="s">
        <v>184</v>
      </c>
      <c r="Q31" s="42"/>
    </row>
    <row r="32" spans="1:17" ht="12.75">
      <c r="A32" s="265"/>
      <c r="B32" s="74" t="s">
        <v>174</v>
      </c>
      <c r="C32" s="107">
        <v>20093900</v>
      </c>
      <c r="D32" s="65">
        <v>173824</v>
      </c>
      <c r="E32" s="65">
        <v>30427</v>
      </c>
      <c r="F32" s="65">
        <v>23040</v>
      </c>
      <c r="G32" s="60">
        <f t="shared" si="0"/>
        <v>-24.277779603641502</v>
      </c>
      <c r="H32" s="65">
        <v>146775</v>
      </c>
      <c r="I32" s="65">
        <v>27115</v>
      </c>
      <c r="J32" s="138">
        <v>21354</v>
      </c>
      <c r="K32" s="60">
        <f t="shared" si="1"/>
        <v>-21.24654250414899</v>
      </c>
      <c r="L32" s="60">
        <f t="shared" si="2"/>
        <v>0.8443885769513991</v>
      </c>
      <c r="M32" s="60">
        <f t="shared" si="3"/>
        <v>0.8911493081802346</v>
      </c>
      <c r="N32" s="60">
        <f t="shared" si="4"/>
        <v>0.9268229166666667</v>
      </c>
      <c r="O32" s="60">
        <f>+IF(M32=0,"--",((N32/M32)-1)*100)</f>
        <v>4.003101181695268</v>
      </c>
      <c r="Q32" s="42"/>
    </row>
    <row r="33" spans="1:17" ht="15" customHeight="1">
      <c r="A33" s="265" t="s">
        <v>100</v>
      </c>
      <c r="B33" s="149" t="s">
        <v>41</v>
      </c>
      <c r="C33" s="107"/>
      <c r="D33" s="90">
        <f>+SUM(D34:D35)</f>
        <v>19547</v>
      </c>
      <c r="E33" s="90">
        <f>+SUM(E34:E35)</f>
        <v>17269</v>
      </c>
      <c r="F33" s="90">
        <f>+SUM(F34:F35)</f>
        <v>353</v>
      </c>
      <c r="G33" s="60">
        <f t="shared" si="0"/>
        <v>-97.95587468874862</v>
      </c>
      <c r="H33" s="90">
        <f>+SUM(H34:H35)</f>
        <v>50541</v>
      </c>
      <c r="I33" s="90">
        <f>+SUM(I34:I35)</f>
        <v>42164</v>
      </c>
      <c r="J33" s="90">
        <f>+SUM(J34:J35)</f>
        <v>721</v>
      </c>
      <c r="K33" s="60">
        <f t="shared" si="1"/>
        <v>-98.29001043544255</v>
      </c>
      <c r="L33" s="60">
        <f t="shared" si="2"/>
        <v>2.5856141607407785</v>
      </c>
      <c r="M33" s="60">
        <f t="shared" si="3"/>
        <v>2.441600555909433</v>
      </c>
      <c r="N33" s="60">
        <f t="shared" si="4"/>
        <v>2.0424929178470257</v>
      </c>
      <c r="O33" s="60">
        <f>+IF(M33=0,"--",((N33/M33)-1)*100)</f>
        <v>-16.346147902712527</v>
      </c>
      <c r="Q33" s="42"/>
    </row>
    <row r="34" spans="1:17" ht="12.75">
      <c r="A34" s="265"/>
      <c r="B34" s="74" t="s">
        <v>171</v>
      </c>
      <c r="C34" s="107">
        <v>20094100</v>
      </c>
      <c r="D34" s="65">
        <v>312</v>
      </c>
      <c r="E34" s="65">
        <v>284</v>
      </c>
      <c r="F34" s="65">
        <v>0</v>
      </c>
      <c r="G34" s="60">
        <f t="shared" si="0"/>
        <v>-100</v>
      </c>
      <c r="H34" s="65">
        <v>130</v>
      </c>
      <c r="I34" s="65">
        <v>78</v>
      </c>
      <c r="J34" s="138">
        <v>0</v>
      </c>
      <c r="K34" s="60">
        <f t="shared" si="1"/>
        <v>-100</v>
      </c>
      <c r="L34" s="60">
        <f t="shared" si="2"/>
        <v>0.4166666666666667</v>
      </c>
      <c r="M34" s="60">
        <f t="shared" si="3"/>
        <v>0.2746478873239437</v>
      </c>
      <c r="N34" s="60" t="str">
        <f t="shared" si="4"/>
        <v>--</v>
      </c>
      <c r="O34" s="60" t="s">
        <v>184</v>
      </c>
      <c r="Q34" s="42"/>
    </row>
    <row r="35" spans="1:17" ht="12.75">
      <c r="A35" s="265"/>
      <c r="B35" s="74" t="s">
        <v>174</v>
      </c>
      <c r="C35" s="107">
        <v>20094900</v>
      </c>
      <c r="D35" s="65">
        <v>19235</v>
      </c>
      <c r="E35" s="65">
        <v>16985</v>
      </c>
      <c r="F35" s="65">
        <v>353</v>
      </c>
      <c r="G35" s="60">
        <f t="shared" si="0"/>
        <v>-97.92169561377686</v>
      </c>
      <c r="H35" s="65">
        <v>50411</v>
      </c>
      <c r="I35" s="65">
        <v>42086</v>
      </c>
      <c r="J35" s="138">
        <v>721</v>
      </c>
      <c r="K35" s="60">
        <f t="shared" si="1"/>
        <v>-98.28684122986266</v>
      </c>
      <c r="L35" s="60">
        <f t="shared" si="2"/>
        <v>2.6207954250064986</v>
      </c>
      <c r="M35" s="60">
        <f t="shared" si="3"/>
        <v>2.477833382396232</v>
      </c>
      <c r="N35" s="60">
        <f t="shared" si="4"/>
        <v>2.0424929178470257</v>
      </c>
      <c r="O35" s="60">
        <f>+IF(M35=0,"--",((N35/M35)-1)*100)</f>
        <v>-17.569400252740262</v>
      </c>
      <c r="Q35" s="42"/>
    </row>
    <row r="36" spans="1:17" ht="12.75">
      <c r="A36" s="273" t="s">
        <v>101</v>
      </c>
      <c r="B36" s="273"/>
      <c r="C36" s="107">
        <v>20095000</v>
      </c>
      <c r="D36" s="65">
        <v>37</v>
      </c>
      <c r="E36" s="65">
        <v>23</v>
      </c>
      <c r="F36" s="65">
        <v>2</v>
      </c>
      <c r="G36" s="60">
        <f t="shared" si="0"/>
        <v>-91.30434782608697</v>
      </c>
      <c r="H36" s="65">
        <v>1154</v>
      </c>
      <c r="I36" s="65">
        <v>423</v>
      </c>
      <c r="J36" s="138">
        <v>378</v>
      </c>
      <c r="K36" s="60">
        <f t="shared" si="1"/>
        <v>-10.63829787234043</v>
      </c>
      <c r="L36" s="60">
        <f t="shared" si="2"/>
        <v>31.18918918918919</v>
      </c>
      <c r="M36" s="60">
        <f t="shared" si="3"/>
        <v>18.391304347826086</v>
      </c>
      <c r="N36" s="60">
        <f t="shared" si="4"/>
        <v>189</v>
      </c>
      <c r="O36" s="60">
        <f>+IF(M36=0,"--",((N36/M36)-1)*100)</f>
        <v>927.6595744680852</v>
      </c>
      <c r="Q36" s="42"/>
    </row>
    <row r="37" spans="1:17" ht="12.75">
      <c r="A37" s="213" t="s">
        <v>273</v>
      </c>
      <c r="B37" s="214"/>
      <c r="C37" s="107">
        <v>20092900</v>
      </c>
      <c r="D37" s="65">
        <v>11660</v>
      </c>
      <c r="E37" s="65">
        <v>11660</v>
      </c>
      <c r="F37" s="65">
        <v>0</v>
      </c>
      <c r="G37" s="60">
        <f t="shared" si="0"/>
        <v>-100</v>
      </c>
      <c r="H37" s="65">
        <v>27720</v>
      </c>
      <c r="I37" s="65">
        <v>27720</v>
      </c>
      <c r="J37" s="138">
        <v>0</v>
      </c>
      <c r="K37" s="60">
        <f t="shared" si="1"/>
        <v>-100</v>
      </c>
      <c r="L37" s="60">
        <f t="shared" si="2"/>
        <v>2.3773584905660377</v>
      </c>
      <c r="M37" s="60">
        <f t="shared" si="3"/>
        <v>2.3773584905660377</v>
      </c>
      <c r="N37" s="60" t="str">
        <f t="shared" si="4"/>
        <v>--</v>
      </c>
      <c r="O37" s="60" t="s">
        <v>184</v>
      </c>
      <c r="Q37" s="42"/>
    </row>
    <row r="38" spans="1:17" ht="12.75">
      <c r="A38" s="263" t="s">
        <v>41</v>
      </c>
      <c r="B38" s="263"/>
      <c r="C38" s="264"/>
      <c r="D38" s="153">
        <v>98348353</v>
      </c>
      <c r="E38" s="153">
        <v>43760380</v>
      </c>
      <c r="F38" s="153">
        <v>32137240</v>
      </c>
      <c r="G38" s="88">
        <f t="shared" si="0"/>
        <v>-26.56087538545141</v>
      </c>
      <c r="H38" s="153">
        <v>229355914</v>
      </c>
      <c r="I38" s="153">
        <v>95298468</v>
      </c>
      <c r="J38" s="153">
        <v>85312158</v>
      </c>
      <c r="K38" s="88">
        <f t="shared" si="1"/>
        <v>-10.478982726144137</v>
      </c>
      <c r="L38" s="88">
        <f t="shared" si="2"/>
        <v>2.3320768167820765</v>
      </c>
      <c r="M38" s="88">
        <f t="shared" si="3"/>
        <v>2.177734014192747</v>
      </c>
      <c r="N38" s="88">
        <f t="shared" si="4"/>
        <v>2.6546199362484146</v>
      </c>
      <c r="O38" s="88">
        <f>+IF(M38=0,"--",((N38/M38)-1)*100)</f>
        <v>21.898263008599873</v>
      </c>
      <c r="Q38" s="42"/>
    </row>
    <row r="39" spans="1:15" ht="12.75">
      <c r="A39" s="277" t="s">
        <v>150</v>
      </c>
      <c r="B39" s="278"/>
      <c r="C39" s="278"/>
      <c r="D39" s="278"/>
      <c r="E39" s="278"/>
      <c r="F39" s="278"/>
      <c r="G39" s="278"/>
      <c r="H39" s="278"/>
      <c r="I39" s="278"/>
      <c r="J39" s="278"/>
      <c r="K39" s="278"/>
      <c r="L39" s="278"/>
      <c r="M39" s="278"/>
      <c r="N39" s="278"/>
      <c r="O39" s="279"/>
    </row>
    <row r="40" spans="1:15" ht="26.25" customHeight="1">
      <c r="A40" s="274" t="s">
        <v>405</v>
      </c>
      <c r="B40" s="275"/>
      <c r="C40" s="275"/>
      <c r="D40" s="275"/>
      <c r="E40" s="275"/>
      <c r="F40" s="275"/>
      <c r="G40" s="275"/>
      <c r="H40" s="275"/>
      <c r="I40" s="275"/>
      <c r="J40" s="275"/>
      <c r="K40" s="275"/>
      <c r="L40" s="275"/>
      <c r="M40" s="275"/>
      <c r="N40" s="275"/>
      <c r="O40" s="276"/>
    </row>
    <row r="49" spans="1:11" ht="28.5" customHeight="1">
      <c r="A49" s="83"/>
      <c r="K49" s="57"/>
    </row>
    <row r="50" spans="1:11" ht="12.75">
      <c r="A50" s="83"/>
      <c r="K50" s="57"/>
    </row>
    <row r="51" spans="1:11" ht="12.75">
      <c r="A51" s="83"/>
      <c r="K51" s="57"/>
    </row>
    <row r="52" spans="1:11" ht="12.75">
      <c r="A52" s="83"/>
      <c r="K52" s="57"/>
    </row>
    <row r="53" spans="1:11" ht="12.75">
      <c r="A53" s="83"/>
      <c r="K53" s="57"/>
    </row>
    <row r="54" spans="1:11" ht="12.75">
      <c r="A54" s="83"/>
      <c r="K54" s="57"/>
    </row>
    <row r="55" spans="1:11" ht="12.75">
      <c r="A55" s="83"/>
      <c r="K55" s="57"/>
    </row>
    <row r="56" spans="1:11" ht="12.75">
      <c r="A56" s="83"/>
      <c r="K56" s="57"/>
    </row>
    <row r="57" spans="1:11" ht="12.75">
      <c r="A57" s="83"/>
      <c r="K57" s="57"/>
    </row>
    <row r="58" spans="1:11" ht="12.75">
      <c r="A58" s="83"/>
      <c r="K58" s="57"/>
    </row>
    <row r="59" spans="1:11" ht="12.75">
      <c r="A59" s="83"/>
      <c r="K59" s="57"/>
    </row>
    <row r="60" spans="1:11" ht="12.75">
      <c r="A60" s="83"/>
      <c r="K60" s="57"/>
    </row>
  </sheetData>
  <sheetProtection/>
  <mergeCells count="26">
    <mergeCell ref="A10:A15"/>
    <mergeCell ref="A16:B16"/>
    <mergeCell ref="A4:A9"/>
    <mergeCell ref="A17:B17"/>
    <mergeCell ref="A19:B19"/>
    <mergeCell ref="A20:B20"/>
    <mergeCell ref="A38:C38"/>
    <mergeCell ref="A2:B3"/>
    <mergeCell ref="A23:B23"/>
    <mergeCell ref="A21:B21"/>
    <mergeCell ref="A30:A32"/>
    <mergeCell ref="A22:B22"/>
    <mergeCell ref="A25:A28"/>
    <mergeCell ref="A24:B24"/>
    <mergeCell ref="A33:A35"/>
    <mergeCell ref="A18:B18"/>
    <mergeCell ref="A36:B36"/>
    <mergeCell ref="A29:B29"/>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M35"/>
  <sheetViews>
    <sheetView zoomScalePageLayoutView="0" workbookViewId="0" topLeftCell="A1">
      <pane ySplit="3" topLeftCell="A4" activePane="bottomLeft" state="frozen"/>
      <selection pane="topLeft" activeCell="M27" sqref="M27"/>
      <selection pane="bottomLeft" activeCell="F50" sqref="F50"/>
    </sheetView>
  </sheetViews>
  <sheetFormatPr defaultColWidth="11.421875" defaultRowHeight="15"/>
  <cols>
    <col min="1" max="1" width="18.8515625" style="43" customWidth="1"/>
    <col min="2" max="2" width="28.28125" style="43" customWidth="1"/>
    <col min="3" max="3" width="9.8515625" style="62" customWidth="1"/>
    <col min="4" max="6" width="10.00390625" style="57" customWidth="1"/>
    <col min="7" max="7" width="7.140625" style="57" customWidth="1"/>
    <col min="8" max="10" width="10.00390625" style="57" customWidth="1"/>
    <col min="11" max="11" width="7.140625" style="57" customWidth="1"/>
    <col min="12" max="15" width="6.8515625" style="57" customWidth="1"/>
    <col min="16" max="16384" width="11.421875" style="57" customWidth="1"/>
  </cols>
  <sheetData>
    <row r="1" spans="1:15" ht="12.75">
      <c r="A1" s="200" t="s">
        <v>102</v>
      </c>
      <c r="B1" s="201"/>
      <c r="C1" s="201"/>
      <c r="D1" s="201"/>
      <c r="E1" s="201"/>
      <c r="F1" s="201"/>
      <c r="G1" s="201"/>
      <c r="H1" s="201"/>
      <c r="I1" s="201"/>
      <c r="J1" s="201"/>
      <c r="K1" s="201"/>
      <c r="L1" s="201"/>
      <c r="M1" s="201"/>
      <c r="N1" s="201"/>
      <c r="O1" s="202"/>
    </row>
    <row r="2" spans="1:15" ht="15" customHeight="1">
      <c r="A2" s="280" t="s">
        <v>45</v>
      </c>
      <c r="B2" s="281"/>
      <c r="C2" s="266" t="s">
        <v>46</v>
      </c>
      <c r="D2" s="268" t="s">
        <v>34</v>
      </c>
      <c r="E2" s="268"/>
      <c r="F2" s="268"/>
      <c r="G2" s="268"/>
      <c r="H2" s="219" t="s">
        <v>43</v>
      </c>
      <c r="I2" s="220"/>
      <c r="J2" s="220"/>
      <c r="K2" s="221"/>
      <c r="L2" s="268" t="s">
        <v>47</v>
      </c>
      <c r="M2" s="268"/>
      <c r="N2" s="268"/>
      <c r="O2" s="268"/>
    </row>
    <row r="3" spans="1:91" ht="38.25">
      <c r="A3" s="282"/>
      <c r="B3" s="283"/>
      <c r="C3" s="266"/>
      <c r="D3" s="59">
        <v>2011</v>
      </c>
      <c r="E3" s="59" t="s">
        <v>394</v>
      </c>
      <c r="F3" s="59" t="s">
        <v>395</v>
      </c>
      <c r="G3" s="59" t="s">
        <v>151</v>
      </c>
      <c r="H3" s="59">
        <v>2011</v>
      </c>
      <c r="I3" s="59" t="s">
        <v>394</v>
      </c>
      <c r="J3" s="59" t="s">
        <v>396</v>
      </c>
      <c r="K3" s="59" t="s">
        <v>151</v>
      </c>
      <c r="L3" s="59">
        <v>2011</v>
      </c>
      <c r="M3" s="59" t="s">
        <v>392</v>
      </c>
      <c r="N3" s="59" t="s">
        <v>393</v>
      </c>
      <c r="O3" s="59" t="s">
        <v>151</v>
      </c>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row>
    <row r="4" spans="1:15" ht="15" customHeight="1">
      <c r="A4" s="273" t="s">
        <v>191</v>
      </c>
      <c r="B4" s="273"/>
      <c r="C4" s="107">
        <v>8119090</v>
      </c>
      <c r="D4" s="64">
        <v>2719238</v>
      </c>
      <c r="E4" s="64">
        <v>1528447</v>
      </c>
      <c r="F4" s="64">
        <v>1926935</v>
      </c>
      <c r="G4" s="60">
        <f>+IF(E4=0,"--",((F4/E4)-1)*100)</f>
        <v>26.071430674403494</v>
      </c>
      <c r="H4" s="64">
        <v>4667793</v>
      </c>
      <c r="I4" s="64">
        <v>2402058</v>
      </c>
      <c r="J4" s="64">
        <v>3156774</v>
      </c>
      <c r="K4" s="88">
        <f>+IF(I4=0,"--",((J4/I4)-1)*100)</f>
        <v>31.41955772924716</v>
      </c>
      <c r="L4" s="60">
        <f>+IF(D4=0,"--",(H4/D4))</f>
        <v>1.7165812628390749</v>
      </c>
      <c r="M4" s="60">
        <f>+IF(E4=0,"--",(I4/E4))</f>
        <v>1.5715677416357912</v>
      </c>
      <c r="N4" s="60">
        <f>+IF(F4=0,"--",(J4/F4))</f>
        <v>1.6382358512352517</v>
      </c>
      <c r="O4" s="60">
        <f>+IF(M4=0,"--",((N4/M4)-1)*100)</f>
        <v>4.24214036934023</v>
      </c>
    </row>
    <row r="5" spans="1:15" ht="15" customHeight="1">
      <c r="A5" s="273" t="s">
        <v>55</v>
      </c>
      <c r="B5" s="273"/>
      <c r="C5" s="107">
        <v>7104000</v>
      </c>
      <c r="D5" s="64">
        <v>2948529</v>
      </c>
      <c r="E5" s="64">
        <v>1331906</v>
      </c>
      <c r="F5" s="64">
        <v>1141202</v>
      </c>
      <c r="G5" s="60">
        <f aca="true" t="shared" si="0" ref="G5:G25">+IF(E5=0,"--",((F5/E5)-1)*100)</f>
        <v>-14.31812755554821</v>
      </c>
      <c r="H5" s="64">
        <v>3456344</v>
      </c>
      <c r="I5" s="64">
        <v>1517977</v>
      </c>
      <c r="J5" s="64">
        <v>1574220</v>
      </c>
      <c r="K5" s="88">
        <f aca="true" t="shared" si="1" ref="K5:K34">+IF(I5=0,"--",((J5/I5)-1)*100)</f>
        <v>3.7051286020802765</v>
      </c>
      <c r="L5" s="60">
        <f aca="true" t="shared" si="2" ref="L5:L34">+IF(D5=0,"--",(H5/D5))</f>
        <v>1.1722265577174245</v>
      </c>
      <c r="M5" s="60">
        <f aca="true" t="shared" si="3" ref="M5:M34">+IF(E5=0,"--",(I5/E5))</f>
        <v>1.1397028018493798</v>
      </c>
      <c r="N5" s="60">
        <f aca="true" t="shared" si="4" ref="N5:N34">+IF(F5=0,"--",(J5/F5))</f>
        <v>1.379440274377367</v>
      </c>
      <c r="O5" s="60">
        <f aca="true" t="shared" si="5" ref="O5:O34">+IF(M5=0,"--",((N5/M5)-1)*100)</f>
        <v>21.035086703214965</v>
      </c>
    </row>
    <row r="6" spans="1:15" ht="15" customHeight="1">
      <c r="A6" s="264" t="s">
        <v>59</v>
      </c>
      <c r="B6" s="264"/>
      <c r="C6" s="107">
        <v>7102100</v>
      </c>
      <c r="D6" s="64">
        <v>997923</v>
      </c>
      <c r="E6" s="64">
        <v>797596</v>
      </c>
      <c r="F6" s="64">
        <v>1166990</v>
      </c>
      <c r="G6" s="60">
        <f t="shared" si="0"/>
        <v>46.313421832606984</v>
      </c>
      <c r="H6" s="64">
        <v>1187746</v>
      </c>
      <c r="I6" s="64">
        <v>928377</v>
      </c>
      <c r="J6" s="64">
        <v>1353863</v>
      </c>
      <c r="K6" s="88">
        <f t="shared" si="1"/>
        <v>45.83116557174509</v>
      </c>
      <c r="L6" s="60">
        <f t="shared" si="2"/>
        <v>1.1902180829583044</v>
      </c>
      <c r="M6" s="60">
        <f t="shared" si="3"/>
        <v>1.1639689767752095</v>
      </c>
      <c r="N6" s="60">
        <f t="shared" si="4"/>
        <v>1.160132477570502</v>
      </c>
      <c r="O6" s="60">
        <f t="shared" si="5"/>
        <v>-0.32960493632198107</v>
      </c>
    </row>
    <row r="7" spans="1:15" ht="15" customHeight="1">
      <c r="A7" s="266" t="s">
        <v>49</v>
      </c>
      <c r="B7" s="74" t="s">
        <v>41</v>
      </c>
      <c r="C7" s="107">
        <v>8111000</v>
      </c>
      <c r="D7" s="64">
        <v>351344</v>
      </c>
      <c r="E7" s="64">
        <v>113885</v>
      </c>
      <c r="F7" s="64">
        <v>670832</v>
      </c>
      <c r="G7" s="60">
        <f t="shared" si="0"/>
        <v>489.04333318698684</v>
      </c>
      <c r="H7" s="64">
        <v>772454</v>
      </c>
      <c r="I7" s="64">
        <v>210161</v>
      </c>
      <c r="J7" s="64">
        <v>1340752</v>
      </c>
      <c r="K7" s="88">
        <f t="shared" si="1"/>
        <v>537.9642274256404</v>
      </c>
      <c r="L7" s="60">
        <f t="shared" si="2"/>
        <v>2.198568923903639</v>
      </c>
      <c r="M7" s="60">
        <f t="shared" si="3"/>
        <v>1.8453791105062125</v>
      </c>
      <c r="N7" s="60">
        <f t="shared" si="4"/>
        <v>1.9986404941922866</v>
      </c>
      <c r="O7" s="60">
        <f t="shared" si="5"/>
        <v>8.30514352381677</v>
      </c>
    </row>
    <row r="8" spans="1:15" ht="15" customHeight="1">
      <c r="A8" s="266" t="s">
        <v>49</v>
      </c>
      <c r="B8" s="74" t="s">
        <v>155</v>
      </c>
      <c r="C8" s="107">
        <v>8111010</v>
      </c>
      <c r="D8" s="60" t="s">
        <v>81</v>
      </c>
      <c r="E8" s="60" t="s">
        <v>81</v>
      </c>
      <c r="F8" s="64">
        <v>19992</v>
      </c>
      <c r="G8" s="60" t="s">
        <v>184</v>
      </c>
      <c r="H8" s="60" t="s">
        <v>81</v>
      </c>
      <c r="I8" s="60" t="s">
        <v>81</v>
      </c>
      <c r="J8" s="64">
        <v>63971</v>
      </c>
      <c r="K8" s="88" t="s">
        <v>184</v>
      </c>
      <c r="L8" s="60" t="s">
        <v>184</v>
      </c>
      <c r="M8" s="60" t="s">
        <v>184</v>
      </c>
      <c r="N8" s="60">
        <f t="shared" si="4"/>
        <v>3.199829931972789</v>
      </c>
      <c r="O8" s="60" t="s">
        <v>184</v>
      </c>
    </row>
    <row r="9" spans="1:15" ht="15" customHeight="1">
      <c r="A9" s="266" t="s">
        <v>49</v>
      </c>
      <c r="B9" s="74" t="s">
        <v>190</v>
      </c>
      <c r="C9" s="107">
        <v>8111090</v>
      </c>
      <c r="D9" s="60" t="s">
        <v>81</v>
      </c>
      <c r="E9" s="60" t="s">
        <v>81</v>
      </c>
      <c r="F9" s="64">
        <v>650840</v>
      </c>
      <c r="G9" s="60" t="s">
        <v>184</v>
      </c>
      <c r="H9" s="60" t="s">
        <v>81</v>
      </c>
      <c r="I9" s="60" t="s">
        <v>81</v>
      </c>
      <c r="J9" s="64">
        <v>1276781</v>
      </c>
      <c r="K9" s="88" t="s">
        <v>184</v>
      </c>
      <c r="L9" s="60" t="s">
        <v>184</v>
      </c>
      <c r="M9" s="60" t="s">
        <v>184</v>
      </c>
      <c r="N9" s="60">
        <f t="shared" si="4"/>
        <v>1.9617432856001475</v>
      </c>
      <c r="O9" s="60" t="s">
        <v>184</v>
      </c>
    </row>
    <row r="10" spans="1:15" ht="15" customHeight="1">
      <c r="A10" s="266" t="s">
        <v>56</v>
      </c>
      <c r="B10" s="75" t="s">
        <v>41</v>
      </c>
      <c r="C10" s="107">
        <v>7108090</v>
      </c>
      <c r="D10" s="64">
        <v>1130856</v>
      </c>
      <c r="E10" s="64">
        <v>706642</v>
      </c>
      <c r="F10" s="64">
        <v>1469162</v>
      </c>
      <c r="G10" s="60">
        <f t="shared" si="0"/>
        <v>107.90754016885495</v>
      </c>
      <c r="H10" s="64">
        <v>1362834</v>
      </c>
      <c r="I10" s="64">
        <v>720561</v>
      </c>
      <c r="J10" s="64">
        <v>1248535</v>
      </c>
      <c r="K10" s="88">
        <f t="shared" si="1"/>
        <v>73.27263063085567</v>
      </c>
      <c r="L10" s="60">
        <f t="shared" si="2"/>
        <v>1.2051348712833465</v>
      </c>
      <c r="M10" s="60">
        <f t="shared" si="3"/>
        <v>1.019697385663462</v>
      </c>
      <c r="N10" s="60">
        <f t="shared" si="4"/>
        <v>0.8498279971847897</v>
      </c>
      <c r="O10" s="60">
        <f t="shared" si="5"/>
        <v>-16.658803961544667</v>
      </c>
    </row>
    <row r="11" spans="1:15" ht="15" customHeight="1">
      <c r="A11" s="266" t="s">
        <v>56</v>
      </c>
      <c r="B11" s="75" t="s">
        <v>155</v>
      </c>
      <c r="C11" s="107">
        <v>7108091</v>
      </c>
      <c r="D11" s="60" t="s">
        <v>81</v>
      </c>
      <c r="E11" s="60" t="s">
        <v>81</v>
      </c>
      <c r="F11" s="64">
        <v>39000</v>
      </c>
      <c r="G11" s="60" t="s">
        <v>184</v>
      </c>
      <c r="H11" s="60" t="s">
        <v>81</v>
      </c>
      <c r="I11" s="60" t="s">
        <v>81</v>
      </c>
      <c r="J11" s="64">
        <v>93025</v>
      </c>
      <c r="K11" s="88" t="s">
        <v>184</v>
      </c>
      <c r="L11" s="60" t="s">
        <v>184</v>
      </c>
      <c r="M11" s="60" t="s">
        <v>184</v>
      </c>
      <c r="N11" s="60">
        <f t="shared" si="4"/>
        <v>2.38525641025641</v>
      </c>
      <c r="O11" s="60" t="s">
        <v>184</v>
      </c>
    </row>
    <row r="12" spans="1:15" ht="26.25" customHeight="1">
      <c r="A12" s="266" t="s">
        <v>56</v>
      </c>
      <c r="B12" s="74" t="s">
        <v>193</v>
      </c>
      <c r="C12" s="107">
        <v>7108099</v>
      </c>
      <c r="D12" s="60" t="s">
        <v>81</v>
      </c>
      <c r="E12" s="60" t="s">
        <v>81</v>
      </c>
      <c r="F12" s="64">
        <v>1430162</v>
      </c>
      <c r="G12" s="60" t="s">
        <v>184</v>
      </c>
      <c r="H12" s="60" t="s">
        <v>81</v>
      </c>
      <c r="I12" s="60" t="s">
        <v>81</v>
      </c>
      <c r="J12" s="64">
        <v>1155510</v>
      </c>
      <c r="K12" s="88" t="s">
        <v>184</v>
      </c>
      <c r="L12" s="60" t="s">
        <v>184</v>
      </c>
      <c r="M12" s="60" t="s">
        <v>184</v>
      </c>
      <c r="N12" s="60">
        <f t="shared" si="4"/>
        <v>0.80795742020834</v>
      </c>
      <c r="O12" s="60" t="s">
        <v>184</v>
      </c>
    </row>
    <row r="13" spans="1:15" ht="15" customHeight="1">
      <c r="A13" s="213" t="s">
        <v>66</v>
      </c>
      <c r="B13" s="214"/>
      <c r="C13" s="107">
        <v>7102200</v>
      </c>
      <c r="D13" s="64">
        <v>1028361</v>
      </c>
      <c r="E13" s="64">
        <v>607341</v>
      </c>
      <c r="F13" s="64">
        <v>777543</v>
      </c>
      <c r="G13" s="60">
        <f t="shared" si="0"/>
        <v>28.02412483267225</v>
      </c>
      <c r="H13" s="64">
        <v>1133950</v>
      </c>
      <c r="I13" s="64">
        <v>658091</v>
      </c>
      <c r="J13" s="64">
        <v>743912</v>
      </c>
      <c r="K13" s="88">
        <f t="shared" si="1"/>
        <v>13.04090163822329</v>
      </c>
      <c r="L13" s="60">
        <f t="shared" si="2"/>
        <v>1.1026769782206831</v>
      </c>
      <c r="M13" s="60">
        <f t="shared" si="3"/>
        <v>1.083560964927446</v>
      </c>
      <c r="N13" s="60">
        <f t="shared" si="4"/>
        <v>0.9567470866563007</v>
      </c>
      <c r="O13" s="60">
        <f t="shared" si="5"/>
        <v>-11.703437312328491</v>
      </c>
    </row>
    <row r="14" spans="1:15" ht="12.75">
      <c r="A14" s="266" t="s">
        <v>50</v>
      </c>
      <c r="B14" s="74" t="s">
        <v>41</v>
      </c>
      <c r="C14" s="107">
        <v>8119010</v>
      </c>
      <c r="D14" s="64">
        <v>414306</v>
      </c>
      <c r="E14" s="64">
        <v>187007</v>
      </c>
      <c r="F14" s="64">
        <v>249708</v>
      </c>
      <c r="G14" s="60">
        <f t="shared" si="0"/>
        <v>33.528691439357885</v>
      </c>
      <c r="H14" s="64">
        <v>1016749</v>
      </c>
      <c r="I14" s="64">
        <v>398645</v>
      </c>
      <c r="J14" s="64">
        <v>563971</v>
      </c>
      <c r="K14" s="88">
        <f t="shared" si="1"/>
        <v>41.4719863537734</v>
      </c>
      <c r="L14" s="60">
        <f t="shared" si="2"/>
        <v>2.454101557785791</v>
      </c>
      <c r="M14" s="60">
        <f t="shared" si="3"/>
        <v>2.131711647157593</v>
      </c>
      <c r="N14" s="60">
        <f t="shared" si="4"/>
        <v>2.2585219536418535</v>
      </c>
      <c r="O14" s="60">
        <f t="shared" si="5"/>
        <v>5.948755154260588</v>
      </c>
    </row>
    <row r="15" spans="1:15" ht="12.75">
      <c r="A15" s="266"/>
      <c r="B15" s="74" t="s">
        <v>157</v>
      </c>
      <c r="C15" s="107">
        <v>8119011</v>
      </c>
      <c r="D15" s="60" t="s">
        <v>81</v>
      </c>
      <c r="E15" s="60" t="s">
        <v>81</v>
      </c>
      <c r="F15" s="64">
        <v>15602</v>
      </c>
      <c r="G15" s="60" t="s">
        <v>184</v>
      </c>
      <c r="H15" s="60" t="s">
        <v>81</v>
      </c>
      <c r="I15" s="60" t="s">
        <v>81</v>
      </c>
      <c r="J15" s="64">
        <v>53779</v>
      </c>
      <c r="K15" s="88" t="s">
        <v>184</v>
      </c>
      <c r="L15" s="60" t="s">
        <v>184</v>
      </c>
      <c r="M15" s="60" t="s">
        <v>184</v>
      </c>
      <c r="N15" s="60">
        <f t="shared" si="4"/>
        <v>3.446929880784515</v>
      </c>
      <c r="O15" s="60" t="s">
        <v>184</v>
      </c>
    </row>
    <row r="16" spans="1:15" ht="25.5">
      <c r="A16" s="266"/>
      <c r="B16" s="74" t="s">
        <v>187</v>
      </c>
      <c r="C16" s="107">
        <v>8119019</v>
      </c>
      <c r="D16" s="60" t="s">
        <v>81</v>
      </c>
      <c r="E16" s="60" t="s">
        <v>81</v>
      </c>
      <c r="F16" s="64">
        <v>234106</v>
      </c>
      <c r="G16" s="60" t="s">
        <v>184</v>
      </c>
      <c r="H16" s="60" t="s">
        <v>81</v>
      </c>
      <c r="I16" s="60" t="s">
        <v>81</v>
      </c>
      <c r="J16" s="64">
        <v>510192</v>
      </c>
      <c r="K16" s="88" t="s">
        <v>184</v>
      </c>
      <c r="L16" s="60" t="s">
        <v>184</v>
      </c>
      <c r="M16" s="60" t="s">
        <v>184</v>
      </c>
      <c r="N16" s="60">
        <f t="shared" si="4"/>
        <v>2.179320478757486</v>
      </c>
      <c r="O16" s="60" t="s">
        <v>184</v>
      </c>
    </row>
    <row r="17" spans="1:15" ht="15" customHeight="1">
      <c r="A17" s="215" t="s">
        <v>60</v>
      </c>
      <c r="B17" s="216"/>
      <c r="C17" s="107">
        <v>7102910</v>
      </c>
      <c r="D17" s="64">
        <v>47004</v>
      </c>
      <c r="E17" s="64">
        <v>0</v>
      </c>
      <c r="F17" s="64">
        <v>350290</v>
      </c>
      <c r="G17" s="60" t="str">
        <f t="shared" si="0"/>
        <v>--</v>
      </c>
      <c r="H17" s="64">
        <v>58963</v>
      </c>
      <c r="I17" s="64">
        <v>0</v>
      </c>
      <c r="J17" s="64">
        <v>484612</v>
      </c>
      <c r="K17" s="88" t="str">
        <f t="shared" si="1"/>
        <v>--</v>
      </c>
      <c r="L17" s="60">
        <f t="shared" si="2"/>
        <v>1.2544251553059313</v>
      </c>
      <c r="M17" s="60" t="str">
        <f t="shared" si="3"/>
        <v>--</v>
      </c>
      <c r="N17" s="60">
        <f t="shared" si="4"/>
        <v>1.3834594193382626</v>
      </c>
      <c r="O17" s="60" t="s">
        <v>184</v>
      </c>
    </row>
    <row r="18" spans="1:15" ht="12.75">
      <c r="A18" s="266" t="s">
        <v>52</v>
      </c>
      <c r="B18" s="74" t="s">
        <v>41</v>
      </c>
      <c r="C18" s="107">
        <v>7108040</v>
      </c>
      <c r="D18" s="64">
        <v>177366</v>
      </c>
      <c r="E18" s="64">
        <v>64648</v>
      </c>
      <c r="F18" s="64">
        <v>67287</v>
      </c>
      <c r="G18" s="60">
        <f t="shared" si="0"/>
        <v>4.0821061749783505</v>
      </c>
      <c r="H18" s="64">
        <v>633161</v>
      </c>
      <c r="I18" s="64">
        <v>176626</v>
      </c>
      <c r="J18" s="64">
        <v>288998</v>
      </c>
      <c r="K18" s="88">
        <f t="shared" si="1"/>
        <v>63.6214373874741</v>
      </c>
      <c r="L18" s="60">
        <f t="shared" si="2"/>
        <v>3.569799172332916</v>
      </c>
      <c r="M18" s="60">
        <f t="shared" si="3"/>
        <v>2.732118549684445</v>
      </c>
      <c r="N18" s="60">
        <f t="shared" si="4"/>
        <v>4.295004978673443</v>
      </c>
      <c r="O18" s="60">
        <f t="shared" si="5"/>
        <v>57.20419522679603</v>
      </c>
    </row>
    <row r="19" spans="1:15" ht="25.5">
      <c r="A19" s="266" t="s">
        <v>52</v>
      </c>
      <c r="B19" s="74" t="s">
        <v>280</v>
      </c>
      <c r="C19" s="107">
        <v>7108041</v>
      </c>
      <c r="D19" s="60" t="s">
        <v>81</v>
      </c>
      <c r="E19" s="60" t="s">
        <v>81</v>
      </c>
      <c r="F19" s="64">
        <v>8070</v>
      </c>
      <c r="G19" s="60" t="s">
        <v>184</v>
      </c>
      <c r="H19" s="60" t="s">
        <v>81</v>
      </c>
      <c r="I19" s="60" t="s">
        <v>81</v>
      </c>
      <c r="J19" s="64">
        <v>37396</v>
      </c>
      <c r="K19" s="88" t="s">
        <v>184</v>
      </c>
      <c r="L19" s="60" t="s">
        <v>184</v>
      </c>
      <c r="M19" s="60" t="s">
        <v>184</v>
      </c>
      <c r="N19" s="60">
        <f t="shared" si="4"/>
        <v>4.633952912019827</v>
      </c>
      <c r="O19" s="60" t="s">
        <v>184</v>
      </c>
    </row>
    <row r="20" spans="1:15" ht="25.5">
      <c r="A20" s="266" t="s">
        <v>52</v>
      </c>
      <c r="B20" s="74" t="s">
        <v>192</v>
      </c>
      <c r="C20" s="107">
        <v>7108049</v>
      </c>
      <c r="D20" s="60" t="s">
        <v>81</v>
      </c>
      <c r="E20" s="60" t="s">
        <v>81</v>
      </c>
      <c r="F20" s="64">
        <v>59217</v>
      </c>
      <c r="G20" s="60" t="s">
        <v>184</v>
      </c>
      <c r="H20" s="60" t="s">
        <v>81</v>
      </c>
      <c r="I20" s="60" t="s">
        <v>81</v>
      </c>
      <c r="J20" s="64">
        <v>251602</v>
      </c>
      <c r="K20" s="88" t="s">
        <v>184</v>
      </c>
      <c r="L20" s="60" t="s">
        <v>184</v>
      </c>
      <c r="M20" s="60" t="s">
        <v>184</v>
      </c>
      <c r="N20" s="60">
        <f t="shared" si="4"/>
        <v>4.2488136852593</v>
      </c>
      <c r="O20" s="60" t="s">
        <v>184</v>
      </c>
    </row>
    <row r="21" spans="1:15" ht="15" customHeight="1">
      <c r="A21" s="84" t="s">
        <v>63</v>
      </c>
      <c r="B21" s="77"/>
      <c r="C21" s="107">
        <v>7103000</v>
      </c>
      <c r="D21" s="64">
        <v>61186</v>
      </c>
      <c r="E21" s="64">
        <v>15815</v>
      </c>
      <c r="F21" s="64">
        <v>163650</v>
      </c>
      <c r="G21" s="60">
        <f t="shared" si="0"/>
        <v>934.7771103382864</v>
      </c>
      <c r="H21" s="64">
        <v>82804</v>
      </c>
      <c r="I21" s="64">
        <v>20748</v>
      </c>
      <c r="J21" s="64">
        <v>227240</v>
      </c>
      <c r="K21" s="88">
        <f t="shared" si="1"/>
        <v>995.2380952380953</v>
      </c>
      <c r="L21" s="60">
        <f t="shared" si="2"/>
        <v>1.3533161180662243</v>
      </c>
      <c r="M21" s="60">
        <f t="shared" si="3"/>
        <v>1.3119190641795764</v>
      </c>
      <c r="N21" s="60">
        <f t="shared" si="4"/>
        <v>1.3885731744576841</v>
      </c>
      <c r="O21" s="60">
        <f t="shared" si="5"/>
        <v>5.842899335108309</v>
      </c>
    </row>
    <row r="22" spans="1:15" ht="15" customHeight="1">
      <c r="A22" s="215" t="s">
        <v>62</v>
      </c>
      <c r="B22" s="216"/>
      <c r="C22" s="107">
        <v>8119030</v>
      </c>
      <c r="D22" s="64">
        <v>220920</v>
      </c>
      <c r="E22" s="64">
        <v>36</v>
      </c>
      <c r="F22" s="64">
        <v>152400</v>
      </c>
      <c r="G22" s="60" t="s">
        <v>184</v>
      </c>
      <c r="H22" s="64">
        <v>352779</v>
      </c>
      <c r="I22" s="64">
        <v>505</v>
      </c>
      <c r="J22" s="64">
        <v>210104</v>
      </c>
      <c r="K22" s="60" t="s">
        <v>184</v>
      </c>
      <c r="L22" s="60">
        <f t="shared" si="2"/>
        <v>1.5968631178707224</v>
      </c>
      <c r="M22" s="60">
        <f t="shared" si="3"/>
        <v>14.027777777777779</v>
      </c>
      <c r="N22" s="60">
        <f t="shared" si="4"/>
        <v>1.3786351706036746</v>
      </c>
      <c r="O22" s="60">
        <f t="shared" si="5"/>
        <v>-90.17210571450846</v>
      </c>
    </row>
    <row r="23" spans="1:15" ht="15" customHeight="1">
      <c r="A23" s="215" t="s">
        <v>53</v>
      </c>
      <c r="B23" s="216"/>
      <c r="C23" s="107">
        <v>7109000</v>
      </c>
      <c r="D23" s="64">
        <v>245555</v>
      </c>
      <c r="E23" s="64">
        <v>157464</v>
      </c>
      <c r="F23" s="64">
        <v>77640</v>
      </c>
      <c r="G23" s="60">
        <f t="shared" si="0"/>
        <v>-50.693491845755226</v>
      </c>
      <c r="H23" s="64">
        <v>314742</v>
      </c>
      <c r="I23" s="64">
        <v>198042</v>
      </c>
      <c r="J23" s="64">
        <v>90358</v>
      </c>
      <c r="K23" s="88">
        <f t="shared" si="1"/>
        <v>-54.37432463820806</v>
      </c>
      <c r="L23" s="60">
        <f t="shared" si="2"/>
        <v>1.2817576510354096</v>
      </c>
      <c r="M23" s="60">
        <f t="shared" si="3"/>
        <v>1.2576969974089316</v>
      </c>
      <c r="N23" s="60">
        <f t="shared" si="4"/>
        <v>1.1638073158165894</v>
      </c>
      <c r="O23" s="60">
        <f t="shared" si="5"/>
        <v>-7.465206785558909</v>
      </c>
    </row>
    <row r="24" spans="1:15" ht="15" customHeight="1">
      <c r="A24" s="215" t="s">
        <v>54</v>
      </c>
      <c r="B24" s="216"/>
      <c r="C24" s="107">
        <v>7108030</v>
      </c>
      <c r="D24" s="64">
        <v>184774</v>
      </c>
      <c r="E24" s="64">
        <v>78594</v>
      </c>
      <c r="F24" s="64">
        <v>69440</v>
      </c>
      <c r="G24" s="60">
        <f t="shared" si="0"/>
        <v>-11.64719953177087</v>
      </c>
      <c r="H24" s="64">
        <v>278923</v>
      </c>
      <c r="I24" s="64">
        <v>112226</v>
      </c>
      <c r="J24" s="64">
        <v>95589</v>
      </c>
      <c r="K24" s="88">
        <f t="shared" si="1"/>
        <v>-14.824550460677566</v>
      </c>
      <c r="L24" s="60">
        <f t="shared" si="2"/>
        <v>1.5095359736759502</v>
      </c>
      <c r="M24" s="60">
        <f t="shared" si="3"/>
        <v>1.427920706415248</v>
      </c>
      <c r="N24" s="60">
        <f t="shared" si="4"/>
        <v>1.3765697004608295</v>
      </c>
      <c r="O24" s="60">
        <f t="shared" si="5"/>
        <v>-3.596208509598098</v>
      </c>
    </row>
    <row r="25" spans="1:15" ht="15" customHeight="1">
      <c r="A25" s="215" t="s">
        <v>358</v>
      </c>
      <c r="B25" s="216"/>
      <c r="C25" s="107">
        <v>8112090</v>
      </c>
      <c r="D25" s="64">
        <v>64450</v>
      </c>
      <c r="E25" s="64">
        <v>0</v>
      </c>
      <c r="F25" s="64">
        <v>24000</v>
      </c>
      <c r="G25" s="60" t="str">
        <f t="shared" si="0"/>
        <v>--</v>
      </c>
      <c r="H25" s="64">
        <v>125361</v>
      </c>
      <c r="I25" s="64">
        <v>0</v>
      </c>
      <c r="J25" s="64">
        <v>41427</v>
      </c>
      <c r="K25" s="88" t="str">
        <f t="shared" si="1"/>
        <v>--</v>
      </c>
      <c r="L25" s="60">
        <f t="shared" si="2"/>
        <v>1.945089216446858</v>
      </c>
      <c r="M25" s="60" t="str">
        <f t="shared" si="3"/>
        <v>--</v>
      </c>
      <c r="N25" s="60">
        <f t="shared" si="4"/>
        <v>1.726125</v>
      </c>
      <c r="O25" s="60" t="s">
        <v>184</v>
      </c>
    </row>
    <row r="26" spans="1:15" ht="15" customHeight="1">
      <c r="A26" s="215" t="s">
        <v>400</v>
      </c>
      <c r="B26" s="216"/>
      <c r="C26" s="107">
        <v>8112019</v>
      </c>
      <c r="D26" s="64" t="s">
        <v>184</v>
      </c>
      <c r="E26" s="64" t="s">
        <v>184</v>
      </c>
      <c r="F26" s="64">
        <v>20793</v>
      </c>
      <c r="G26" s="60" t="s">
        <v>184</v>
      </c>
      <c r="H26" s="64"/>
      <c r="I26" s="64"/>
      <c r="J26" s="64">
        <v>59869</v>
      </c>
      <c r="K26" s="88" t="str">
        <f t="shared" si="1"/>
        <v>--</v>
      </c>
      <c r="L26" s="60" t="s">
        <v>184</v>
      </c>
      <c r="M26" s="60" t="s">
        <v>184</v>
      </c>
      <c r="N26" s="60">
        <f t="shared" si="4"/>
        <v>2.8792862982734575</v>
      </c>
      <c r="O26" s="60" t="s">
        <v>184</v>
      </c>
    </row>
    <row r="27" spans="1:15" ht="15" customHeight="1">
      <c r="A27" s="215" t="s">
        <v>69</v>
      </c>
      <c r="B27" s="216"/>
      <c r="C27" s="107">
        <v>7101000</v>
      </c>
      <c r="D27" s="64">
        <v>38894</v>
      </c>
      <c r="E27" s="64">
        <v>30801</v>
      </c>
      <c r="F27" s="64">
        <v>44684</v>
      </c>
      <c r="G27" s="60">
        <v>45.07321190870426</v>
      </c>
      <c r="H27" s="64">
        <v>42445</v>
      </c>
      <c r="I27" s="64">
        <v>40447</v>
      </c>
      <c r="J27" s="64">
        <v>35026</v>
      </c>
      <c r="K27" s="88">
        <f t="shared" si="1"/>
        <v>-13.402724553118894</v>
      </c>
      <c r="L27" s="60">
        <f t="shared" si="2"/>
        <v>1.0912994292178742</v>
      </c>
      <c r="M27" s="60">
        <f t="shared" si="3"/>
        <v>1.313171650271095</v>
      </c>
      <c r="N27" s="60">
        <f t="shared" si="4"/>
        <v>0.78385999462895</v>
      </c>
      <c r="O27" s="60">
        <f t="shared" si="5"/>
        <v>-40.30788020232332</v>
      </c>
    </row>
    <row r="28" spans="1:15" ht="15" customHeight="1">
      <c r="A28" s="215" t="s">
        <v>67</v>
      </c>
      <c r="B28" s="216"/>
      <c r="C28" s="107">
        <v>7108010</v>
      </c>
      <c r="D28" s="64">
        <v>84077</v>
      </c>
      <c r="E28" s="64">
        <v>79331</v>
      </c>
      <c r="F28" s="64">
        <v>17962</v>
      </c>
      <c r="G28" s="60">
        <v>-77.35815759287038</v>
      </c>
      <c r="H28" s="64">
        <v>85340</v>
      </c>
      <c r="I28" s="64">
        <v>79782</v>
      </c>
      <c r="J28" s="64">
        <v>26582</v>
      </c>
      <c r="K28" s="88">
        <f t="shared" si="1"/>
        <v>-66.68170765335539</v>
      </c>
      <c r="L28" s="60">
        <f t="shared" si="2"/>
        <v>1.0150219441702248</v>
      </c>
      <c r="M28" s="60">
        <f t="shared" si="3"/>
        <v>1.0056850411566727</v>
      </c>
      <c r="N28" s="60">
        <f t="shared" si="4"/>
        <v>1.4799020153657723</v>
      </c>
      <c r="O28" s="60">
        <f t="shared" si="5"/>
        <v>47.153627110102626</v>
      </c>
    </row>
    <row r="29" spans="1:15" ht="15" customHeight="1">
      <c r="A29" s="215" t="s">
        <v>64</v>
      </c>
      <c r="B29" s="216"/>
      <c r="C29" s="107">
        <v>7108020</v>
      </c>
      <c r="D29" s="64">
        <v>84142</v>
      </c>
      <c r="E29" s="64">
        <v>77536</v>
      </c>
      <c r="F29" s="64">
        <v>20000</v>
      </c>
      <c r="G29" s="60">
        <v>-74.20553033429633</v>
      </c>
      <c r="H29" s="64">
        <v>91811</v>
      </c>
      <c r="I29" s="64">
        <v>83391</v>
      </c>
      <c r="J29" s="64">
        <v>22481</v>
      </c>
      <c r="K29" s="88">
        <f t="shared" si="1"/>
        <v>-73.04145531292346</v>
      </c>
      <c r="L29" s="60">
        <f t="shared" si="2"/>
        <v>1.0911435430581635</v>
      </c>
      <c r="M29" s="60">
        <f t="shared" si="3"/>
        <v>1.0755133099463474</v>
      </c>
      <c r="N29" s="60">
        <f t="shared" si="4"/>
        <v>1.12405</v>
      </c>
      <c r="O29" s="60">
        <f t="shared" si="5"/>
        <v>4.512886042858355</v>
      </c>
    </row>
    <row r="30" spans="1:15" ht="15" customHeight="1">
      <c r="A30" s="215" t="s">
        <v>57</v>
      </c>
      <c r="B30" s="216"/>
      <c r="C30" s="108">
        <v>8119040</v>
      </c>
      <c r="D30" s="64">
        <v>0</v>
      </c>
      <c r="E30" s="64">
        <v>0</v>
      </c>
      <c r="F30" s="64">
        <v>2000</v>
      </c>
      <c r="G30" s="60" t="s">
        <v>81</v>
      </c>
      <c r="H30" s="64">
        <v>0</v>
      </c>
      <c r="I30" s="64">
        <v>0</v>
      </c>
      <c r="J30" s="64">
        <v>7976</v>
      </c>
      <c r="K30" s="88" t="str">
        <f t="shared" si="1"/>
        <v>--</v>
      </c>
      <c r="L30" s="60" t="str">
        <f t="shared" si="2"/>
        <v>--</v>
      </c>
      <c r="M30" s="60" t="str">
        <f t="shared" si="3"/>
        <v>--</v>
      </c>
      <c r="N30" s="60">
        <f t="shared" si="4"/>
        <v>3.988</v>
      </c>
      <c r="O30" s="60" t="s">
        <v>184</v>
      </c>
    </row>
    <row r="31" spans="1:15" ht="15" customHeight="1">
      <c r="A31" s="215" t="s">
        <v>68</v>
      </c>
      <c r="B31" s="216"/>
      <c r="C31" s="107">
        <v>7102990</v>
      </c>
      <c r="D31" s="64">
        <v>13054</v>
      </c>
      <c r="E31" s="64">
        <v>13054</v>
      </c>
      <c r="F31" s="64">
        <v>0</v>
      </c>
      <c r="G31" s="60">
        <v>-100</v>
      </c>
      <c r="H31" s="64">
        <v>15260</v>
      </c>
      <c r="I31" s="64">
        <v>15260</v>
      </c>
      <c r="J31" s="64">
        <v>0</v>
      </c>
      <c r="K31" s="88">
        <f t="shared" si="1"/>
        <v>-100</v>
      </c>
      <c r="L31" s="60">
        <f t="shared" si="2"/>
        <v>1.1689903477861192</v>
      </c>
      <c r="M31" s="60">
        <f t="shared" si="3"/>
        <v>1.1689903477861192</v>
      </c>
      <c r="N31" s="60" t="str">
        <f t="shared" si="4"/>
        <v>--</v>
      </c>
      <c r="O31" s="60" t="s">
        <v>184</v>
      </c>
    </row>
    <row r="32" spans="1:15" ht="15" customHeight="1">
      <c r="A32" s="215" t="s">
        <v>51</v>
      </c>
      <c r="B32" s="216"/>
      <c r="C32" s="107">
        <v>8112010</v>
      </c>
      <c r="D32" s="64">
        <v>120000</v>
      </c>
      <c r="E32" s="64">
        <v>120000</v>
      </c>
      <c r="F32" s="64">
        <v>0</v>
      </c>
      <c r="G32" s="60">
        <v>-100</v>
      </c>
      <c r="H32" s="64">
        <v>171054</v>
      </c>
      <c r="I32" s="64">
        <v>171054</v>
      </c>
      <c r="J32" s="64">
        <v>0</v>
      </c>
      <c r="K32" s="88">
        <f t="shared" si="1"/>
        <v>-100</v>
      </c>
      <c r="L32" s="60">
        <f t="shared" si="2"/>
        <v>1.42545</v>
      </c>
      <c r="M32" s="60">
        <f t="shared" si="3"/>
        <v>1.42545</v>
      </c>
      <c r="N32" s="60" t="str">
        <f t="shared" si="4"/>
        <v>--</v>
      </c>
      <c r="O32" s="60" t="s">
        <v>184</v>
      </c>
    </row>
    <row r="33" spans="1:15" ht="15" customHeight="1">
      <c r="A33" s="215" t="s">
        <v>65</v>
      </c>
      <c r="B33" s="216"/>
      <c r="C33" s="107">
        <v>8119050</v>
      </c>
      <c r="D33" s="64">
        <v>10</v>
      </c>
      <c r="E33" s="64">
        <v>0</v>
      </c>
      <c r="F33" s="67">
        <v>0</v>
      </c>
      <c r="G33" s="88" t="s">
        <v>81</v>
      </c>
      <c r="H33" s="67">
        <v>1123</v>
      </c>
      <c r="I33" s="67">
        <v>0</v>
      </c>
      <c r="J33" s="64">
        <v>0</v>
      </c>
      <c r="K33" s="88" t="str">
        <f t="shared" si="1"/>
        <v>--</v>
      </c>
      <c r="L33" s="60">
        <f t="shared" si="2"/>
        <v>112.3</v>
      </c>
      <c r="M33" s="60" t="str">
        <f t="shared" si="3"/>
        <v>--</v>
      </c>
      <c r="N33" s="60" t="str">
        <f t="shared" si="4"/>
        <v>--</v>
      </c>
      <c r="O33" s="60" t="s">
        <v>184</v>
      </c>
    </row>
    <row r="34" spans="1:15" ht="12.75">
      <c r="A34" s="263" t="s">
        <v>41</v>
      </c>
      <c r="B34" s="263"/>
      <c r="C34" s="264"/>
      <c r="D34" s="64">
        <v>10931989</v>
      </c>
      <c r="E34" s="64">
        <v>5910103</v>
      </c>
      <c r="F34" s="67">
        <v>8412518</v>
      </c>
      <c r="G34" s="88">
        <v>42.341309449260024</v>
      </c>
      <c r="H34" s="67">
        <v>15851636</v>
      </c>
      <c r="I34" s="67">
        <v>7733951</v>
      </c>
      <c r="J34" s="67">
        <v>11572289</v>
      </c>
      <c r="K34" s="88">
        <f t="shared" si="1"/>
        <v>49.62971707475261</v>
      </c>
      <c r="L34" s="60">
        <f t="shared" si="2"/>
        <v>1.4500230470411195</v>
      </c>
      <c r="M34" s="60">
        <f t="shared" si="3"/>
        <v>1.3085983442251345</v>
      </c>
      <c r="N34" s="60">
        <f t="shared" si="4"/>
        <v>1.3756034756775557</v>
      </c>
      <c r="O34" s="60">
        <f t="shared" si="5"/>
        <v>5.120374158206431</v>
      </c>
    </row>
    <row r="35" spans="1:15" ht="12.75">
      <c r="A35" s="213" t="s">
        <v>150</v>
      </c>
      <c r="B35" s="226"/>
      <c r="C35" s="226"/>
      <c r="D35" s="226"/>
      <c r="E35" s="226"/>
      <c r="F35" s="226"/>
      <c r="G35" s="226"/>
      <c r="H35" s="226"/>
      <c r="I35" s="226"/>
      <c r="J35" s="226"/>
      <c r="K35" s="226"/>
      <c r="L35" s="226"/>
      <c r="M35" s="226"/>
      <c r="N35" s="226"/>
      <c r="O35" s="214"/>
    </row>
  </sheetData>
  <sheetProtection/>
  <mergeCells count="29">
    <mergeCell ref="A13:B13"/>
    <mergeCell ref="A1:O1"/>
    <mergeCell ref="A35:O35"/>
    <mergeCell ref="A32:B32"/>
    <mergeCell ref="A34:C34"/>
    <mergeCell ref="A2:B3"/>
    <mergeCell ref="A31:B31"/>
    <mergeCell ref="H2:K2"/>
    <mergeCell ref="L2:O2"/>
    <mergeCell ref="A28:B28"/>
    <mergeCell ref="A29:B29"/>
    <mergeCell ref="A30:B30"/>
    <mergeCell ref="A33:B33"/>
    <mergeCell ref="A22:B22"/>
    <mergeCell ref="A23:B23"/>
    <mergeCell ref="A24:B24"/>
    <mergeCell ref="A25:B25"/>
    <mergeCell ref="A27:B27"/>
    <mergeCell ref="A26:B26"/>
    <mergeCell ref="C2:C3"/>
    <mergeCell ref="D2:G2"/>
    <mergeCell ref="A7:A9"/>
    <mergeCell ref="A18:A20"/>
    <mergeCell ref="A14:A16"/>
    <mergeCell ref="A10:A12"/>
    <mergeCell ref="A17:B17"/>
    <mergeCell ref="A4:B4"/>
    <mergeCell ref="A5:B5"/>
    <mergeCell ref="A6:B6"/>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18"/>
  <sheetViews>
    <sheetView zoomScalePageLayoutView="0" workbookViewId="0" topLeftCell="A19">
      <selection activeCell="H112" sqref="H112"/>
    </sheetView>
  </sheetViews>
  <sheetFormatPr defaultColWidth="11.421875" defaultRowHeight="15"/>
  <cols>
    <col min="1" max="1" width="16.8515625" style="82" customWidth="1"/>
    <col min="2" max="2" width="27.00390625" style="82" customWidth="1"/>
    <col min="3" max="3" width="10.421875" style="62" customWidth="1"/>
    <col min="4" max="6" width="10.7109375" style="57" customWidth="1"/>
    <col min="7" max="7" width="7.00390625" style="57" customWidth="1"/>
    <col min="8" max="8" width="11.7109375" style="57" customWidth="1"/>
    <col min="9" max="10" width="10.7109375" style="57" customWidth="1"/>
    <col min="11" max="11" width="7.00390625" style="83" customWidth="1"/>
    <col min="12" max="14" width="7.7109375" style="83" customWidth="1"/>
    <col min="15" max="15" width="6.7109375" style="57" bestFit="1" customWidth="1"/>
    <col min="16" max="16384" width="11.421875" style="57" customWidth="1"/>
  </cols>
  <sheetData>
    <row r="1" spans="1:15" ht="12.75">
      <c r="A1" s="200" t="s">
        <v>154</v>
      </c>
      <c r="B1" s="201"/>
      <c r="C1" s="201"/>
      <c r="D1" s="201"/>
      <c r="E1" s="201"/>
      <c r="F1" s="201"/>
      <c r="G1" s="201"/>
      <c r="H1" s="201"/>
      <c r="I1" s="201"/>
      <c r="J1" s="201"/>
      <c r="K1" s="201"/>
      <c r="L1" s="201"/>
      <c r="M1" s="201"/>
      <c r="N1" s="201"/>
      <c r="O1" s="202"/>
    </row>
    <row r="2" spans="1:15" ht="12.75">
      <c r="A2" s="289" t="s">
        <v>45</v>
      </c>
      <c r="B2" s="290"/>
      <c r="C2" s="288" t="s">
        <v>46</v>
      </c>
      <c r="D2" s="268" t="s">
        <v>34</v>
      </c>
      <c r="E2" s="268"/>
      <c r="F2" s="268"/>
      <c r="G2" s="268"/>
      <c r="H2" s="268" t="s">
        <v>43</v>
      </c>
      <c r="I2" s="268"/>
      <c r="J2" s="268"/>
      <c r="K2" s="268"/>
      <c r="L2" s="268" t="s">
        <v>47</v>
      </c>
      <c r="M2" s="268"/>
      <c r="N2" s="268"/>
      <c r="O2" s="268"/>
    </row>
    <row r="3" spans="1:15" ht="25.5">
      <c r="A3" s="291"/>
      <c r="B3" s="292"/>
      <c r="C3" s="288"/>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38" t="s">
        <v>69</v>
      </c>
      <c r="B4" s="81" t="s">
        <v>281</v>
      </c>
      <c r="C4" s="96">
        <v>20041000</v>
      </c>
      <c r="D4" s="64">
        <v>35782948</v>
      </c>
      <c r="E4" s="64">
        <v>15388383</v>
      </c>
      <c r="F4" s="64">
        <v>24669240</v>
      </c>
      <c r="G4" s="60">
        <f>+IF(E4=0,"--",((F4/E4)-1)*100)</f>
        <v>60.31080068646588</v>
      </c>
      <c r="H4" s="64">
        <v>36827345</v>
      </c>
      <c r="I4" s="64">
        <v>15814313</v>
      </c>
      <c r="J4" s="67">
        <v>22650132</v>
      </c>
      <c r="K4" s="60">
        <f>+IF(I4=0,"--",((J4/I4)-1)*100)</f>
        <v>43.22551981866047</v>
      </c>
      <c r="L4" s="88">
        <f>+IF(D4=0,"--",(H4/D4))</f>
        <v>1.0291870027030752</v>
      </c>
      <c r="M4" s="88">
        <f>+IF(E4=0,"--",(I4/E4))</f>
        <v>1.0276786716317108</v>
      </c>
      <c r="N4" s="88">
        <f>+IF(F4=0,"--",(J4/F4))</f>
        <v>0.9181528089231772</v>
      </c>
      <c r="O4" s="60">
        <f>+IF(M4=0,"--",((N4/M4)-1)*100)</f>
        <v>-10.657598112319722</v>
      </c>
    </row>
    <row r="5" spans="1:15" ht="12.75">
      <c r="A5" s="238"/>
      <c r="B5" s="81" t="s">
        <v>368</v>
      </c>
      <c r="C5" s="96">
        <v>20052000</v>
      </c>
      <c r="D5" s="64">
        <v>1829909</v>
      </c>
      <c r="E5" s="64">
        <v>1069299</v>
      </c>
      <c r="F5" s="64">
        <v>1400340</v>
      </c>
      <c r="G5" s="60">
        <f aca="true" t="shared" si="0" ref="G5:G68">+IF(E5=0,"--",((F5/E5)-1)*100)</f>
        <v>30.958693499198997</v>
      </c>
      <c r="H5" s="64">
        <v>8373573</v>
      </c>
      <c r="I5" s="64">
        <v>4478229</v>
      </c>
      <c r="J5" s="67">
        <v>6760473</v>
      </c>
      <c r="K5" s="60">
        <f aca="true" t="shared" si="1" ref="K5:K68">+IF(I5=0,"--",((J5/I5)-1)*100)</f>
        <v>50.96309277618452</v>
      </c>
      <c r="L5" s="88">
        <f aca="true" t="shared" si="2" ref="L5:L68">+IF(D5=0,"--",(H5/D5))</f>
        <v>4.575950498084877</v>
      </c>
      <c r="M5" s="88">
        <f aca="true" t="shared" si="3" ref="M5:M68">+IF(E5=0,"--",(I5/E5))</f>
        <v>4.188004477699876</v>
      </c>
      <c r="N5" s="88">
        <f aca="true" t="shared" si="4" ref="N5:N68">+IF(F5=0,"--",(J5/F5))</f>
        <v>4.827736835339989</v>
      </c>
      <c r="O5" s="60">
        <f aca="true" t="shared" si="5" ref="O5:O68">+IF(M5=0,"--",((N5/M5)-1)*100)</f>
        <v>15.275350373824438</v>
      </c>
    </row>
    <row r="6" spans="1:15" ht="12.75">
      <c r="A6" s="238"/>
      <c r="B6" s="81" t="s">
        <v>76</v>
      </c>
      <c r="C6" s="96">
        <v>11052000</v>
      </c>
      <c r="D6" s="64">
        <v>2998875</v>
      </c>
      <c r="E6" s="64">
        <v>1140040</v>
      </c>
      <c r="F6" s="64">
        <v>2906959</v>
      </c>
      <c r="G6" s="60">
        <f t="shared" si="0"/>
        <v>154.98745658047085</v>
      </c>
      <c r="H6" s="64">
        <v>5269713</v>
      </c>
      <c r="I6" s="64">
        <v>1961773</v>
      </c>
      <c r="J6" s="67">
        <v>4793578</v>
      </c>
      <c r="K6" s="60">
        <f t="shared" si="1"/>
        <v>144.34926976770504</v>
      </c>
      <c r="L6" s="88">
        <f t="shared" si="2"/>
        <v>1.7572299612354634</v>
      </c>
      <c r="M6" s="88">
        <f t="shared" si="3"/>
        <v>1.7207931300656116</v>
      </c>
      <c r="N6" s="88">
        <f t="shared" si="4"/>
        <v>1.6490008975014783</v>
      </c>
      <c r="O6" s="60">
        <f t="shared" si="5"/>
        <v>-4.172043188096408</v>
      </c>
    </row>
    <row r="7" spans="1:15" ht="12.75">
      <c r="A7" s="238"/>
      <c r="B7" s="81" t="s">
        <v>219</v>
      </c>
      <c r="C7" s="96">
        <v>11081300</v>
      </c>
      <c r="D7" s="64">
        <v>955711</v>
      </c>
      <c r="E7" s="64">
        <v>484686</v>
      </c>
      <c r="F7" s="64">
        <v>572031</v>
      </c>
      <c r="G7" s="60">
        <f t="shared" si="0"/>
        <v>18.02094551936717</v>
      </c>
      <c r="H7" s="64">
        <v>1092532</v>
      </c>
      <c r="I7" s="64">
        <v>546059</v>
      </c>
      <c r="J7" s="67">
        <v>550819</v>
      </c>
      <c r="K7" s="60">
        <f t="shared" si="1"/>
        <v>0.8717006770330604</v>
      </c>
      <c r="L7" s="88">
        <f t="shared" si="2"/>
        <v>1.1431614787315412</v>
      </c>
      <c r="M7" s="88">
        <f t="shared" si="3"/>
        <v>1.126624247450927</v>
      </c>
      <c r="N7" s="88">
        <f t="shared" si="4"/>
        <v>0.9629180935998224</v>
      </c>
      <c r="O7" s="60">
        <f t="shared" si="5"/>
        <v>-14.530679081468566</v>
      </c>
    </row>
    <row r="8" spans="1:15" ht="12.75">
      <c r="A8" s="238"/>
      <c r="B8" s="81" t="s">
        <v>83</v>
      </c>
      <c r="C8" s="96">
        <v>11051000</v>
      </c>
      <c r="D8" s="64">
        <v>41642</v>
      </c>
      <c r="E8" s="64">
        <v>212</v>
      </c>
      <c r="F8" s="64">
        <v>87002</v>
      </c>
      <c r="G8" s="65">
        <f t="shared" si="0"/>
        <v>40938.67924528302</v>
      </c>
      <c r="H8" s="64">
        <v>77278</v>
      </c>
      <c r="I8" s="64">
        <v>2710</v>
      </c>
      <c r="J8" s="67">
        <v>127860</v>
      </c>
      <c r="K8" s="60">
        <f t="shared" si="1"/>
        <v>4618.081180811808</v>
      </c>
      <c r="L8" s="88">
        <f t="shared" si="2"/>
        <v>1.8557706162047933</v>
      </c>
      <c r="M8" s="88">
        <f t="shared" si="3"/>
        <v>12.783018867924529</v>
      </c>
      <c r="N8" s="88">
        <f t="shared" si="4"/>
        <v>1.4696213880140687</v>
      </c>
      <c r="O8" s="60">
        <f t="shared" si="5"/>
        <v>-88.50333083915194</v>
      </c>
    </row>
    <row r="9" spans="1:15" ht="15" customHeight="1">
      <c r="A9" s="257" t="s">
        <v>82</v>
      </c>
      <c r="B9" s="257"/>
      <c r="C9" s="96">
        <v>20089100</v>
      </c>
      <c r="D9" s="64">
        <v>7010565</v>
      </c>
      <c r="E9" s="64">
        <v>3113052</v>
      </c>
      <c r="F9" s="64">
        <v>3282629</v>
      </c>
      <c r="G9" s="60">
        <f t="shared" si="0"/>
        <v>5.447290954343198</v>
      </c>
      <c r="H9" s="64">
        <v>15489046</v>
      </c>
      <c r="I9" s="64">
        <v>6681762</v>
      </c>
      <c r="J9" s="67">
        <v>7953045</v>
      </c>
      <c r="K9" s="60">
        <f t="shared" si="1"/>
        <v>19.026164056726348</v>
      </c>
      <c r="L9" s="88">
        <f t="shared" si="2"/>
        <v>2.2093862620202507</v>
      </c>
      <c r="M9" s="88">
        <f t="shared" si="3"/>
        <v>2.1463701859140163</v>
      </c>
      <c r="N9" s="88">
        <f t="shared" si="4"/>
        <v>2.4227669346733975</v>
      </c>
      <c r="O9" s="60">
        <f t="shared" si="5"/>
        <v>12.877403468110504</v>
      </c>
    </row>
    <row r="10" spans="1:17" ht="25.5">
      <c r="A10" s="238" t="s">
        <v>230</v>
      </c>
      <c r="B10" s="81" t="s">
        <v>283</v>
      </c>
      <c r="C10" s="96">
        <v>20082011</v>
      </c>
      <c r="D10" s="64">
        <v>4695235</v>
      </c>
      <c r="E10" s="64">
        <v>1976254</v>
      </c>
      <c r="F10" s="64">
        <v>2594307</v>
      </c>
      <c r="G10" s="60">
        <f t="shared" si="0"/>
        <v>31.273965795894654</v>
      </c>
      <c r="H10" s="64">
        <v>5385921</v>
      </c>
      <c r="I10" s="64">
        <v>2213492</v>
      </c>
      <c r="J10" s="67">
        <v>2889418</v>
      </c>
      <c r="K10" s="60">
        <f t="shared" si="1"/>
        <v>30.5366362290896</v>
      </c>
      <c r="L10" s="88">
        <f t="shared" si="2"/>
        <v>1.1471036061027828</v>
      </c>
      <c r="M10" s="88">
        <f t="shared" si="3"/>
        <v>1.1200442858053672</v>
      </c>
      <c r="N10" s="88">
        <f t="shared" si="4"/>
        <v>1.113753306759763</v>
      </c>
      <c r="O10" s="60">
        <f t="shared" si="5"/>
        <v>-0.5616723486143949</v>
      </c>
      <c r="Q10" s="42"/>
    </row>
    <row r="11" spans="1:15" ht="25.5">
      <c r="A11" s="238"/>
      <c r="B11" s="81" t="s">
        <v>282</v>
      </c>
      <c r="C11" s="96">
        <v>20082012</v>
      </c>
      <c r="D11" s="64">
        <v>1213969</v>
      </c>
      <c r="E11" s="64">
        <v>439982</v>
      </c>
      <c r="F11" s="64">
        <v>1118489</v>
      </c>
      <c r="G11" s="60">
        <f t="shared" si="0"/>
        <v>154.21244505457042</v>
      </c>
      <c r="H11" s="64">
        <v>1333083</v>
      </c>
      <c r="I11" s="64">
        <v>455049</v>
      </c>
      <c r="J11" s="67">
        <v>1188094</v>
      </c>
      <c r="K11" s="60">
        <f t="shared" si="1"/>
        <v>161.0914428995559</v>
      </c>
      <c r="L11" s="88">
        <f t="shared" si="2"/>
        <v>1.0981194742205114</v>
      </c>
      <c r="M11" s="88">
        <f t="shared" si="3"/>
        <v>1.03424458273293</v>
      </c>
      <c r="N11" s="88">
        <f t="shared" si="4"/>
        <v>1.0622312780903522</v>
      </c>
      <c r="O11" s="60">
        <f t="shared" si="5"/>
        <v>2.7060035725271936</v>
      </c>
    </row>
    <row r="12" spans="1:15" ht="25.5">
      <c r="A12" s="238"/>
      <c r="B12" s="81" t="s">
        <v>284</v>
      </c>
      <c r="C12" s="96">
        <v>20082019</v>
      </c>
      <c r="D12" s="64">
        <v>1521921</v>
      </c>
      <c r="E12" s="64">
        <v>1124831</v>
      </c>
      <c r="F12" s="64">
        <v>1184410</v>
      </c>
      <c r="G12" s="60">
        <f t="shared" si="0"/>
        <v>5.296706794176198</v>
      </c>
      <c r="H12" s="64">
        <v>1600035</v>
      </c>
      <c r="I12" s="64">
        <v>1165124</v>
      </c>
      <c r="J12" s="67">
        <v>1252726</v>
      </c>
      <c r="K12" s="60">
        <f t="shared" si="1"/>
        <v>7.5186847065205065</v>
      </c>
      <c r="L12" s="88">
        <f t="shared" si="2"/>
        <v>1.0513259229618357</v>
      </c>
      <c r="M12" s="88">
        <f t="shared" si="3"/>
        <v>1.0358213811674821</v>
      </c>
      <c r="N12" s="88">
        <f t="shared" si="4"/>
        <v>1.0576793509004483</v>
      </c>
      <c r="O12" s="60">
        <f t="shared" si="5"/>
        <v>2.110206463234987</v>
      </c>
    </row>
    <row r="13" spans="1:15" ht="12.75">
      <c r="A13" s="244" t="s">
        <v>72</v>
      </c>
      <c r="B13" s="81" t="s">
        <v>209</v>
      </c>
      <c r="C13" s="96">
        <v>7112010</v>
      </c>
      <c r="D13" s="64">
        <v>7244283</v>
      </c>
      <c r="E13" s="64">
        <v>2880789</v>
      </c>
      <c r="F13" s="64">
        <v>3881169</v>
      </c>
      <c r="G13" s="60">
        <f t="shared" si="0"/>
        <v>34.7259032160981</v>
      </c>
      <c r="H13" s="64">
        <v>5123637</v>
      </c>
      <c r="I13" s="64">
        <v>2245250</v>
      </c>
      <c r="J13" s="67">
        <v>2369537</v>
      </c>
      <c r="K13" s="60">
        <f t="shared" si="1"/>
        <v>5.535552833760171</v>
      </c>
      <c r="L13" s="88">
        <f t="shared" si="2"/>
        <v>0.7072662677590039</v>
      </c>
      <c r="M13" s="88">
        <f t="shared" si="3"/>
        <v>0.7793871748330058</v>
      </c>
      <c r="N13" s="88">
        <f t="shared" si="4"/>
        <v>0.6105214691759107</v>
      </c>
      <c r="O13" s="60">
        <f t="shared" si="5"/>
        <v>-21.66647221174468</v>
      </c>
    </row>
    <row r="14" spans="1:15" ht="12.75">
      <c r="A14" s="244"/>
      <c r="B14" s="81" t="s">
        <v>210</v>
      </c>
      <c r="C14" s="96">
        <v>20057000</v>
      </c>
      <c r="D14" s="64">
        <v>2643026</v>
      </c>
      <c r="E14" s="64">
        <v>1119713</v>
      </c>
      <c r="F14" s="64">
        <v>970700</v>
      </c>
      <c r="G14" s="60">
        <f t="shared" si="0"/>
        <v>-13.30814235433544</v>
      </c>
      <c r="H14" s="64">
        <v>4742141</v>
      </c>
      <c r="I14" s="64">
        <v>2054351</v>
      </c>
      <c r="J14" s="67">
        <v>1661865</v>
      </c>
      <c r="K14" s="60">
        <f t="shared" si="1"/>
        <v>-19.10510910745048</v>
      </c>
      <c r="L14" s="88">
        <f t="shared" si="2"/>
        <v>1.794208986215043</v>
      </c>
      <c r="M14" s="88">
        <f t="shared" si="3"/>
        <v>1.834712109263713</v>
      </c>
      <c r="N14" s="88">
        <f t="shared" si="4"/>
        <v>1.7120274029051201</v>
      </c>
      <c r="O14" s="60">
        <f t="shared" si="5"/>
        <v>-6.686864153735128</v>
      </c>
    </row>
    <row r="15" spans="1:15" s="83" customFormat="1" ht="12.75">
      <c r="A15" s="244"/>
      <c r="B15" s="81" t="s">
        <v>307</v>
      </c>
      <c r="C15" s="154">
        <v>7112090</v>
      </c>
      <c r="D15" s="67">
        <v>0</v>
      </c>
      <c r="E15" s="67">
        <v>0</v>
      </c>
      <c r="F15" s="67">
        <v>107</v>
      </c>
      <c r="G15" s="60" t="str">
        <f t="shared" si="0"/>
        <v>--</v>
      </c>
      <c r="H15" s="67">
        <v>0</v>
      </c>
      <c r="I15" s="67">
        <v>0</v>
      </c>
      <c r="J15" s="67">
        <v>177</v>
      </c>
      <c r="K15" s="60" t="str">
        <f t="shared" si="1"/>
        <v>--</v>
      </c>
      <c r="L15" s="88" t="str">
        <f t="shared" si="2"/>
        <v>--</v>
      </c>
      <c r="M15" s="88" t="str">
        <f t="shared" si="3"/>
        <v>--</v>
      </c>
      <c r="N15" s="88">
        <f t="shared" si="4"/>
        <v>1.6542056074766356</v>
      </c>
      <c r="O15" s="60" t="s">
        <v>184</v>
      </c>
    </row>
    <row r="16" spans="1:15" ht="15" customHeight="1">
      <c r="A16" s="286" t="s">
        <v>74</v>
      </c>
      <c r="B16" s="286"/>
      <c r="C16" s="96">
        <v>20089990</v>
      </c>
      <c r="D16" s="64">
        <v>1341328</v>
      </c>
      <c r="E16" s="64">
        <v>572654</v>
      </c>
      <c r="F16" s="64">
        <v>915098</v>
      </c>
      <c r="G16" s="60">
        <f t="shared" si="0"/>
        <v>59.79946005790582</v>
      </c>
      <c r="H16" s="64">
        <v>3187569</v>
      </c>
      <c r="I16" s="64">
        <v>1376603</v>
      </c>
      <c r="J16" s="67">
        <v>2129651</v>
      </c>
      <c r="K16" s="60">
        <f t="shared" si="1"/>
        <v>54.70335310906631</v>
      </c>
      <c r="L16" s="88">
        <f t="shared" si="2"/>
        <v>2.3764276895733185</v>
      </c>
      <c r="M16" s="88">
        <f t="shared" si="3"/>
        <v>2.4039000862650046</v>
      </c>
      <c r="N16" s="88">
        <f t="shared" si="4"/>
        <v>2.32723817558338</v>
      </c>
      <c r="O16" s="60">
        <f t="shared" si="5"/>
        <v>-3.18906393487991</v>
      </c>
    </row>
    <row r="17" spans="1:15" ht="12.75">
      <c r="A17" s="244" t="s">
        <v>359</v>
      </c>
      <c r="B17" s="168" t="s">
        <v>285</v>
      </c>
      <c r="C17" s="96">
        <v>20031010</v>
      </c>
      <c r="D17" s="64">
        <v>1690076</v>
      </c>
      <c r="E17" s="64">
        <v>1023266</v>
      </c>
      <c r="F17" s="64">
        <v>853940</v>
      </c>
      <c r="G17" s="60">
        <f t="shared" si="0"/>
        <v>-16.54760345794739</v>
      </c>
      <c r="H17" s="64">
        <v>3346273</v>
      </c>
      <c r="I17" s="64">
        <v>1989874</v>
      </c>
      <c r="J17" s="67">
        <v>1736277</v>
      </c>
      <c r="K17" s="60">
        <f t="shared" si="1"/>
        <v>-12.744374769457767</v>
      </c>
      <c r="L17" s="88">
        <f t="shared" si="2"/>
        <v>1.9799541559077816</v>
      </c>
      <c r="M17" s="88">
        <f t="shared" si="3"/>
        <v>1.9446302329990441</v>
      </c>
      <c r="N17" s="88">
        <f t="shared" si="4"/>
        <v>2.033254092793405</v>
      </c>
      <c r="O17" s="60">
        <f t="shared" si="5"/>
        <v>4.557363054964103</v>
      </c>
    </row>
    <row r="18" spans="1:15" ht="12.75">
      <c r="A18" s="244"/>
      <c r="B18" s="81" t="s">
        <v>206</v>
      </c>
      <c r="C18" s="107">
        <v>7115100</v>
      </c>
      <c r="D18" s="64">
        <v>1083360</v>
      </c>
      <c r="E18" s="64">
        <v>0</v>
      </c>
      <c r="F18" s="64">
        <v>1504804</v>
      </c>
      <c r="G18" s="60" t="str">
        <f t="shared" si="0"/>
        <v>--</v>
      </c>
      <c r="H18" s="64">
        <v>384013</v>
      </c>
      <c r="I18" s="64">
        <v>0</v>
      </c>
      <c r="J18" s="67">
        <v>457259</v>
      </c>
      <c r="K18" s="60" t="str">
        <f t="shared" si="1"/>
        <v>--</v>
      </c>
      <c r="L18" s="88">
        <f t="shared" si="2"/>
        <v>0.35446481317382955</v>
      </c>
      <c r="M18" s="88" t="str">
        <f t="shared" si="3"/>
        <v>--</v>
      </c>
      <c r="N18" s="88">
        <f t="shared" si="4"/>
        <v>0.3038661513393106</v>
      </c>
      <c r="O18" s="60" t="s">
        <v>184</v>
      </c>
    </row>
    <row r="19" spans="1:15" ht="12.75">
      <c r="A19" s="244"/>
      <c r="B19" s="81" t="s">
        <v>286</v>
      </c>
      <c r="C19" s="96">
        <v>20031090</v>
      </c>
      <c r="D19" s="64">
        <v>1808023</v>
      </c>
      <c r="E19" s="64">
        <v>1384928</v>
      </c>
      <c r="F19" s="64">
        <v>667473</v>
      </c>
      <c r="G19" s="60">
        <f t="shared" si="0"/>
        <v>-51.80449813997551</v>
      </c>
      <c r="H19" s="64">
        <v>2916555</v>
      </c>
      <c r="I19" s="64">
        <v>2172066</v>
      </c>
      <c r="J19" s="67">
        <v>1024513</v>
      </c>
      <c r="K19" s="60">
        <f t="shared" si="1"/>
        <v>-52.83232645785165</v>
      </c>
      <c r="L19" s="88">
        <f t="shared" si="2"/>
        <v>1.613118306570215</v>
      </c>
      <c r="M19" s="88">
        <f t="shared" si="3"/>
        <v>1.5683602324452968</v>
      </c>
      <c r="N19" s="88">
        <f t="shared" si="4"/>
        <v>1.5349130226990455</v>
      </c>
      <c r="O19" s="60">
        <f t="shared" si="5"/>
        <v>-2.132622917510618</v>
      </c>
    </row>
    <row r="20" spans="1:15" ht="15" customHeight="1">
      <c r="A20" s="257" t="s">
        <v>71</v>
      </c>
      <c r="B20" s="257"/>
      <c r="C20" s="96">
        <v>20081900</v>
      </c>
      <c r="D20" s="64">
        <v>571262</v>
      </c>
      <c r="E20" s="64">
        <v>244105</v>
      </c>
      <c r="F20" s="64">
        <v>222770</v>
      </c>
      <c r="G20" s="60">
        <f t="shared" si="0"/>
        <v>-8.740091354130398</v>
      </c>
      <c r="H20" s="64">
        <v>4181378</v>
      </c>
      <c r="I20" s="64">
        <v>1966902</v>
      </c>
      <c r="J20" s="67">
        <v>1657697</v>
      </c>
      <c r="K20" s="60">
        <f t="shared" si="1"/>
        <v>-15.720407015702865</v>
      </c>
      <c r="L20" s="88">
        <f t="shared" si="2"/>
        <v>7.31954514741047</v>
      </c>
      <c r="M20" s="88">
        <f t="shared" si="3"/>
        <v>8.057606357919747</v>
      </c>
      <c r="N20" s="88">
        <f t="shared" si="4"/>
        <v>7.44129371100238</v>
      </c>
      <c r="O20" s="60">
        <f t="shared" si="5"/>
        <v>-7.64883042855028</v>
      </c>
    </row>
    <row r="21" spans="1:15" ht="15" customHeight="1">
      <c r="A21" s="239" t="s">
        <v>103</v>
      </c>
      <c r="B21" s="239"/>
      <c r="C21" s="100">
        <v>11081400</v>
      </c>
      <c r="D21" s="64">
        <v>7038576</v>
      </c>
      <c r="E21" s="64">
        <v>3047480</v>
      </c>
      <c r="F21" s="64">
        <v>2609020</v>
      </c>
      <c r="G21" s="60">
        <f t="shared" si="0"/>
        <v>-14.387625185399088</v>
      </c>
      <c r="H21" s="64">
        <v>4525570</v>
      </c>
      <c r="I21" s="64">
        <v>2019726</v>
      </c>
      <c r="J21" s="67">
        <v>1626025</v>
      </c>
      <c r="K21" s="60">
        <f t="shared" si="1"/>
        <v>-19.49279258671721</v>
      </c>
      <c r="L21" s="88">
        <f t="shared" si="2"/>
        <v>0.6429667023557037</v>
      </c>
      <c r="M21" s="88">
        <f t="shared" si="3"/>
        <v>0.6627528318479531</v>
      </c>
      <c r="N21" s="88">
        <f t="shared" si="4"/>
        <v>0.6232320948095453</v>
      </c>
      <c r="O21" s="60">
        <f t="shared" si="5"/>
        <v>-5.963118547258728</v>
      </c>
    </row>
    <row r="22" spans="1:15" s="87" customFormat="1" ht="15" customHeight="1">
      <c r="A22" s="287" t="s">
        <v>334</v>
      </c>
      <c r="B22" s="287"/>
      <c r="C22" s="101">
        <v>20089700</v>
      </c>
      <c r="D22" s="64">
        <v>1103290</v>
      </c>
      <c r="E22" s="64">
        <v>678879</v>
      </c>
      <c r="F22" s="64">
        <v>912222</v>
      </c>
      <c r="G22" s="60">
        <f t="shared" si="0"/>
        <v>34.37180999854172</v>
      </c>
      <c r="H22" s="64">
        <v>1739745</v>
      </c>
      <c r="I22" s="64">
        <v>872785</v>
      </c>
      <c r="J22" s="67">
        <v>1471274</v>
      </c>
      <c r="K22" s="60">
        <f t="shared" si="1"/>
        <v>68.57232880950062</v>
      </c>
      <c r="L22" s="88">
        <f t="shared" si="2"/>
        <v>1.5768700885533269</v>
      </c>
      <c r="M22" s="88">
        <f t="shared" si="3"/>
        <v>1.2856267464452429</v>
      </c>
      <c r="N22" s="88">
        <f t="shared" si="4"/>
        <v>1.6128464343109463</v>
      </c>
      <c r="O22" s="60">
        <f t="shared" si="5"/>
        <v>25.452153105126783</v>
      </c>
    </row>
    <row r="23" spans="1:15" s="87" customFormat="1" ht="15" customHeight="1">
      <c r="A23" s="257" t="s">
        <v>77</v>
      </c>
      <c r="B23" s="257"/>
      <c r="C23" s="96">
        <v>21032090</v>
      </c>
      <c r="D23" s="64">
        <v>968455</v>
      </c>
      <c r="E23" s="64">
        <v>423981</v>
      </c>
      <c r="F23" s="64">
        <v>1039929</v>
      </c>
      <c r="G23" s="60">
        <f t="shared" si="0"/>
        <v>145.27726478309168</v>
      </c>
      <c r="H23" s="64">
        <v>1487693</v>
      </c>
      <c r="I23" s="64">
        <v>682302</v>
      </c>
      <c r="J23" s="67">
        <v>1431154</v>
      </c>
      <c r="K23" s="60">
        <f t="shared" si="1"/>
        <v>109.75374540892449</v>
      </c>
      <c r="L23" s="88">
        <f t="shared" si="2"/>
        <v>1.5361508794936265</v>
      </c>
      <c r="M23" s="88">
        <f t="shared" si="3"/>
        <v>1.6092749439243739</v>
      </c>
      <c r="N23" s="88">
        <f t="shared" si="4"/>
        <v>1.3762035677435671</v>
      </c>
      <c r="O23" s="60">
        <f t="shared" si="5"/>
        <v>-14.48300534726773</v>
      </c>
    </row>
    <row r="24" spans="1:15" ht="15" customHeight="1">
      <c r="A24" s="257" t="s">
        <v>73</v>
      </c>
      <c r="B24" s="257"/>
      <c r="C24" s="96">
        <v>21032010</v>
      </c>
      <c r="D24" s="64">
        <v>845027</v>
      </c>
      <c r="E24" s="64">
        <v>218033</v>
      </c>
      <c r="F24" s="64">
        <v>510820</v>
      </c>
      <c r="G24" s="60">
        <f t="shared" si="0"/>
        <v>134.28563566065685</v>
      </c>
      <c r="H24" s="64">
        <v>1486648</v>
      </c>
      <c r="I24" s="64">
        <v>374532</v>
      </c>
      <c r="J24" s="67">
        <v>883353</v>
      </c>
      <c r="K24" s="60">
        <f t="shared" si="1"/>
        <v>135.85514722373523</v>
      </c>
      <c r="L24" s="88">
        <f t="shared" si="2"/>
        <v>1.759290531545146</v>
      </c>
      <c r="M24" s="88">
        <f t="shared" si="3"/>
        <v>1.7177766668348369</v>
      </c>
      <c r="N24" s="88">
        <f t="shared" si="4"/>
        <v>1.7292842880075174</v>
      </c>
      <c r="O24" s="60">
        <f t="shared" si="5"/>
        <v>0.6699136968651764</v>
      </c>
    </row>
    <row r="25" spans="1:15" ht="15" customHeight="1">
      <c r="A25" s="244" t="s">
        <v>197</v>
      </c>
      <c r="B25" s="81" t="s">
        <v>288</v>
      </c>
      <c r="C25" s="96">
        <v>20079911</v>
      </c>
      <c r="D25" s="64">
        <v>1300928</v>
      </c>
      <c r="E25" s="64">
        <v>762766</v>
      </c>
      <c r="F25" s="64">
        <v>684810</v>
      </c>
      <c r="G25" s="60">
        <f t="shared" si="0"/>
        <v>-10.220172372654257</v>
      </c>
      <c r="H25" s="64">
        <v>1451168</v>
      </c>
      <c r="I25" s="64">
        <v>803041</v>
      </c>
      <c r="J25" s="67">
        <v>950887</v>
      </c>
      <c r="K25" s="60">
        <f t="shared" si="1"/>
        <v>18.410766075455665</v>
      </c>
      <c r="L25" s="88">
        <f t="shared" si="2"/>
        <v>1.1154867909676784</v>
      </c>
      <c r="M25" s="88">
        <f t="shared" si="3"/>
        <v>1.052801252284449</v>
      </c>
      <c r="N25" s="88">
        <f t="shared" si="4"/>
        <v>1.3885413472349994</v>
      </c>
      <c r="O25" s="60">
        <f t="shared" si="5"/>
        <v>31.8901686545334</v>
      </c>
    </row>
    <row r="26" spans="1:15" ht="25.5">
      <c r="A26" s="244"/>
      <c r="B26" s="81" t="s">
        <v>287</v>
      </c>
      <c r="C26" s="96">
        <v>20087011</v>
      </c>
      <c r="D26" s="64">
        <v>1182019</v>
      </c>
      <c r="E26" s="64">
        <v>240854</v>
      </c>
      <c r="F26" s="64">
        <v>208253</v>
      </c>
      <c r="G26" s="60">
        <f t="shared" si="0"/>
        <v>-13.535585873599775</v>
      </c>
      <c r="H26" s="64">
        <v>1350579</v>
      </c>
      <c r="I26" s="64">
        <v>226483</v>
      </c>
      <c r="J26" s="67">
        <v>277958</v>
      </c>
      <c r="K26" s="60">
        <f t="shared" si="1"/>
        <v>22.727975168114156</v>
      </c>
      <c r="L26" s="88">
        <f t="shared" si="2"/>
        <v>1.1426034606888722</v>
      </c>
      <c r="M26" s="88">
        <f t="shared" si="3"/>
        <v>0.9403331478821194</v>
      </c>
      <c r="N26" s="88">
        <f t="shared" si="4"/>
        <v>1.334713065358002</v>
      </c>
      <c r="O26" s="60">
        <f t="shared" si="5"/>
        <v>41.94044614551036</v>
      </c>
    </row>
    <row r="27" spans="1:15" ht="25.5">
      <c r="A27" s="244"/>
      <c r="B27" s="81" t="s">
        <v>290</v>
      </c>
      <c r="C27" s="96">
        <v>20087090</v>
      </c>
      <c r="D27" s="64">
        <v>15906</v>
      </c>
      <c r="E27" s="64">
        <v>15071</v>
      </c>
      <c r="F27" s="64">
        <v>8065</v>
      </c>
      <c r="G27" s="60">
        <f t="shared" si="0"/>
        <v>-46.486629951562605</v>
      </c>
      <c r="H27" s="64">
        <v>45474</v>
      </c>
      <c r="I27" s="64">
        <v>43050</v>
      </c>
      <c r="J27" s="67">
        <v>24709</v>
      </c>
      <c r="K27" s="60">
        <f t="shared" si="1"/>
        <v>-42.60394889663183</v>
      </c>
      <c r="L27" s="88">
        <f t="shared" si="2"/>
        <v>2.858921161825726</v>
      </c>
      <c r="M27" s="88">
        <f t="shared" si="3"/>
        <v>2.856479331165815</v>
      </c>
      <c r="N27" s="88">
        <f t="shared" si="4"/>
        <v>3.063732176069436</v>
      </c>
      <c r="O27" s="60">
        <f t="shared" si="5"/>
        <v>7.255534554105614</v>
      </c>
    </row>
    <row r="28" spans="1:15" ht="25.5">
      <c r="A28" s="244"/>
      <c r="B28" s="81" t="s">
        <v>289</v>
      </c>
      <c r="C28" s="96">
        <v>20087019</v>
      </c>
      <c r="D28" s="64">
        <v>183646</v>
      </c>
      <c r="E28" s="64">
        <v>64663</v>
      </c>
      <c r="F28" s="64">
        <v>63727</v>
      </c>
      <c r="G28" s="60">
        <f t="shared" si="0"/>
        <v>-1.4475047554242781</v>
      </c>
      <c r="H28" s="64">
        <v>274408</v>
      </c>
      <c r="I28" s="64">
        <v>88252</v>
      </c>
      <c r="J28" s="67">
        <v>139872</v>
      </c>
      <c r="K28" s="60">
        <f t="shared" si="1"/>
        <v>58.49159225853238</v>
      </c>
      <c r="L28" s="88">
        <f t="shared" si="2"/>
        <v>1.4942225803992464</v>
      </c>
      <c r="M28" s="88">
        <f t="shared" si="3"/>
        <v>1.3647990349968298</v>
      </c>
      <c r="N28" s="88">
        <f t="shared" si="4"/>
        <v>2.194862460181713</v>
      </c>
      <c r="O28" s="60">
        <f t="shared" si="5"/>
        <v>60.819461613028714</v>
      </c>
    </row>
    <row r="29" spans="1:15" ht="15" customHeight="1">
      <c r="A29" s="244"/>
      <c r="B29" s="81" t="s">
        <v>200</v>
      </c>
      <c r="C29" s="96">
        <v>20079912</v>
      </c>
      <c r="D29" s="64">
        <v>18896</v>
      </c>
      <c r="E29" s="64">
        <v>17259</v>
      </c>
      <c r="F29" s="64">
        <v>541</v>
      </c>
      <c r="G29" s="60">
        <f t="shared" si="0"/>
        <v>-96.86540355756416</v>
      </c>
      <c r="H29" s="64">
        <v>64368</v>
      </c>
      <c r="I29" s="64">
        <v>56755</v>
      </c>
      <c r="J29" s="67">
        <v>1460</v>
      </c>
      <c r="K29" s="60">
        <f t="shared" si="1"/>
        <v>-97.4275394238393</v>
      </c>
      <c r="L29" s="88">
        <f t="shared" si="2"/>
        <v>3.4064352243861133</v>
      </c>
      <c r="M29" s="88">
        <f t="shared" si="3"/>
        <v>3.288429225331711</v>
      </c>
      <c r="N29" s="88">
        <f t="shared" si="4"/>
        <v>2.698706099815157</v>
      </c>
      <c r="O29" s="60">
        <f t="shared" si="5"/>
        <v>-17.933277109136114</v>
      </c>
    </row>
    <row r="30" spans="1:15" ht="15" customHeight="1">
      <c r="A30" s="244"/>
      <c r="B30" s="81" t="s">
        <v>202</v>
      </c>
      <c r="C30" s="96">
        <v>20079919</v>
      </c>
      <c r="D30" s="64">
        <v>1253</v>
      </c>
      <c r="E30" s="64">
        <v>1213</v>
      </c>
      <c r="F30" s="64">
        <v>5042</v>
      </c>
      <c r="G30" s="60">
        <f t="shared" si="0"/>
        <v>315.6636438582028</v>
      </c>
      <c r="H30" s="64">
        <v>7129</v>
      </c>
      <c r="I30" s="64">
        <v>6679</v>
      </c>
      <c r="J30" s="67">
        <v>17184</v>
      </c>
      <c r="K30" s="60">
        <f t="shared" si="1"/>
        <v>157.28402455457405</v>
      </c>
      <c r="L30" s="88">
        <f t="shared" si="2"/>
        <v>5.689545091779729</v>
      </c>
      <c r="M30" s="88">
        <f t="shared" si="3"/>
        <v>5.506183017312448</v>
      </c>
      <c r="N30" s="88">
        <f t="shared" si="4"/>
        <v>3.408171360571202</v>
      </c>
      <c r="O30" s="60">
        <f t="shared" si="5"/>
        <v>-38.10283185547435</v>
      </c>
    </row>
    <row r="31" spans="1:15" ht="12.75" customHeight="1">
      <c r="A31" s="244" t="s">
        <v>316</v>
      </c>
      <c r="B31" s="81" t="s">
        <v>41</v>
      </c>
      <c r="C31" s="96">
        <v>20079990</v>
      </c>
      <c r="D31" s="64">
        <v>1388295</v>
      </c>
      <c r="E31" s="64">
        <v>814521</v>
      </c>
      <c r="F31" s="64">
        <v>519190</v>
      </c>
      <c r="G31" s="60">
        <f t="shared" si="0"/>
        <v>-36.258242574470145</v>
      </c>
      <c r="H31" s="64">
        <v>2486648</v>
      </c>
      <c r="I31" s="64">
        <v>1354410</v>
      </c>
      <c r="J31" s="67">
        <v>918577</v>
      </c>
      <c r="K31" s="60">
        <f t="shared" si="1"/>
        <v>-32.17880848487533</v>
      </c>
      <c r="L31" s="88">
        <f t="shared" si="2"/>
        <v>1.7911524567905237</v>
      </c>
      <c r="M31" s="88">
        <f t="shared" si="3"/>
        <v>1.6628300559469922</v>
      </c>
      <c r="N31" s="88">
        <f t="shared" si="4"/>
        <v>1.7692501781621373</v>
      </c>
      <c r="O31" s="60">
        <f t="shared" si="5"/>
        <v>6.399939779446573</v>
      </c>
    </row>
    <row r="32" spans="1:15" ht="12.75">
      <c r="A32" s="244"/>
      <c r="B32" s="81" t="s">
        <v>155</v>
      </c>
      <c r="C32" s="96">
        <v>20079991</v>
      </c>
      <c r="D32" s="60" t="s">
        <v>81</v>
      </c>
      <c r="E32" s="60" t="s">
        <v>81</v>
      </c>
      <c r="F32" s="64">
        <v>1989</v>
      </c>
      <c r="G32" s="60" t="s">
        <v>184</v>
      </c>
      <c r="H32" s="60" t="s">
        <v>81</v>
      </c>
      <c r="I32" s="60" t="s">
        <v>81</v>
      </c>
      <c r="J32" s="67">
        <v>13007</v>
      </c>
      <c r="K32" s="60" t="s">
        <v>81</v>
      </c>
      <c r="L32" s="60" t="s">
        <v>81</v>
      </c>
      <c r="M32" s="60" t="s">
        <v>81</v>
      </c>
      <c r="N32" s="88">
        <f t="shared" si="4"/>
        <v>6.5394670688788334</v>
      </c>
      <c r="O32" s="60" t="s">
        <v>81</v>
      </c>
    </row>
    <row r="33" spans="1:15" ht="12.75">
      <c r="A33" s="244"/>
      <c r="B33" s="81" t="s">
        <v>156</v>
      </c>
      <c r="C33" s="96">
        <v>20079999</v>
      </c>
      <c r="D33" s="60" t="s">
        <v>81</v>
      </c>
      <c r="E33" s="60" t="s">
        <v>81</v>
      </c>
      <c r="F33" s="64">
        <v>517201</v>
      </c>
      <c r="G33" s="60" t="s">
        <v>184</v>
      </c>
      <c r="H33" s="60" t="s">
        <v>81</v>
      </c>
      <c r="I33" s="60" t="s">
        <v>81</v>
      </c>
      <c r="J33" s="67">
        <v>905570</v>
      </c>
      <c r="K33" s="60" t="s">
        <v>81</v>
      </c>
      <c r="L33" s="60" t="s">
        <v>81</v>
      </c>
      <c r="M33" s="60" t="s">
        <v>81</v>
      </c>
      <c r="N33" s="88">
        <f t="shared" si="4"/>
        <v>1.750905354011303</v>
      </c>
      <c r="O33" s="60" t="s">
        <v>81</v>
      </c>
    </row>
    <row r="34" spans="1:15" ht="12.75">
      <c r="A34" s="257" t="s">
        <v>298</v>
      </c>
      <c r="B34" s="257"/>
      <c r="C34" s="96">
        <v>20088000</v>
      </c>
      <c r="D34" s="64">
        <v>441304</v>
      </c>
      <c r="E34" s="64">
        <v>106878</v>
      </c>
      <c r="F34" s="64">
        <v>347187</v>
      </c>
      <c r="G34" s="60">
        <f t="shared" si="0"/>
        <v>224.8442148992309</v>
      </c>
      <c r="H34" s="64">
        <v>1279844</v>
      </c>
      <c r="I34" s="64">
        <v>328088</v>
      </c>
      <c r="J34" s="67">
        <v>811207</v>
      </c>
      <c r="K34" s="60">
        <f t="shared" si="1"/>
        <v>147.2528711809027</v>
      </c>
      <c r="L34" s="88">
        <f t="shared" si="2"/>
        <v>2.900141399126226</v>
      </c>
      <c r="M34" s="88">
        <f t="shared" si="3"/>
        <v>3.0697430715395124</v>
      </c>
      <c r="N34" s="88">
        <f t="shared" si="4"/>
        <v>2.336513175896563</v>
      </c>
      <c r="O34" s="60">
        <f t="shared" si="5"/>
        <v>-23.88570895202724</v>
      </c>
    </row>
    <row r="35" spans="1:15" ht="12.75">
      <c r="A35" s="238" t="s">
        <v>104</v>
      </c>
      <c r="B35" s="156" t="s">
        <v>41</v>
      </c>
      <c r="C35" s="96"/>
      <c r="D35" s="64">
        <f>+D36+D37+D38</f>
        <v>730247</v>
      </c>
      <c r="E35" s="64">
        <f>+SUM(E36:E38)</f>
        <v>242449</v>
      </c>
      <c r="F35" s="64">
        <f>+SUM(F36:F38)</f>
        <v>1406254</v>
      </c>
      <c r="G35" s="60">
        <f t="shared" si="0"/>
        <v>480.02054040231144</v>
      </c>
      <c r="H35" s="64">
        <f>+SUM(H36:H38)</f>
        <v>651116</v>
      </c>
      <c r="I35" s="64">
        <f>+SUM(I36:I38)</f>
        <v>217718</v>
      </c>
      <c r="J35" s="64">
        <f>+SUM(J36:J38)</f>
        <v>617093</v>
      </c>
      <c r="K35" s="60">
        <f t="shared" si="1"/>
        <v>183.43683113017758</v>
      </c>
      <c r="L35" s="88">
        <f t="shared" si="2"/>
        <v>0.8916380348019232</v>
      </c>
      <c r="M35" s="88">
        <f t="shared" si="3"/>
        <v>0.8979950422563096</v>
      </c>
      <c r="N35" s="88">
        <f t="shared" si="4"/>
        <v>0.43882044068852427</v>
      </c>
      <c r="O35" s="60">
        <f t="shared" si="5"/>
        <v>-51.13331142831918</v>
      </c>
    </row>
    <row r="36" spans="1:15" ht="25.5">
      <c r="A36" s="238"/>
      <c r="B36" s="81" t="s">
        <v>305</v>
      </c>
      <c r="C36" s="96">
        <v>20029012</v>
      </c>
      <c r="D36" s="64">
        <v>652450</v>
      </c>
      <c r="E36" s="64">
        <v>206368</v>
      </c>
      <c r="F36" s="64">
        <v>1391046</v>
      </c>
      <c r="G36" s="60">
        <f t="shared" si="0"/>
        <v>574.0609009148704</v>
      </c>
      <c r="H36" s="64">
        <v>559060</v>
      </c>
      <c r="I36" s="64">
        <v>181871</v>
      </c>
      <c r="J36" s="67">
        <v>589965</v>
      </c>
      <c r="K36" s="60">
        <f t="shared" si="1"/>
        <v>224.38651571718418</v>
      </c>
      <c r="L36" s="88">
        <f t="shared" si="2"/>
        <v>0.8568625948348533</v>
      </c>
      <c r="M36" s="88">
        <f t="shared" si="3"/>
        <v>0.8812945805551248</v>
      </c>
      <c r="N36" s="88">
        <f t="shared" si="4"/>
        <v>0.424116096807726</v>
      </c>
      <c r="O36" s="60">
        <f t="shared" si="5"/>
        <v>-51.8757852180849</v>
      </c>
    </row>
    <row r="37" spans="1:15" ht="25.5">
      <c r="A37" s="238"/>
      <c r="B37" s="81" t="s">
        <v>196</v>
      </c>
      <c r="C37" s="96">
        <v>20029019</v>
      </c>
      <c r="D37" s="64">
        <v>37565</v>
      </c>
      <c r="E37" s="64">
        <v>10907</v>
      </c>
      <c r="F37" s="64">
        <v>15208</v>
      </c>
      <c r="G37" s="60">
        <f t="shared" si="0"/>
        <v>39.43339140001834</v>
      </c>
      <c r="H37" s="64">
        <v>57296</v>
      </c>
      <c r="I37" s="64">
        <v>17994</v>
      </c>
      <c r="J37" s="67">
        <v>27128</v>
      </c>
      <c r="K37" s="60">
        <f t="shared" si="1"/>
        <v>50.76136489941092</v>
      </c>
      <c r="L37" s="88">
        <f t="shared" si="2"/>
        <v>1.525249567416478</v>
      </c>
      <c r="M37" s="88">
        <f t="shared" si="3"/>
        <v>1.649766205189328</v>
      </c>
      <c r="N37" s="88">
        <f t="shared" si="4"/>
        <v>1.7837980010520778</v>
      </c>
      <c r="O37" s="60">
        <f t="shared" si="5"/>
        <v>8.124290304962823</v>
      </c>
    </row>
    <row r="38" spans="1:15" ht="12.75">
      <c r="A38" s="238"/>
      <c r="B38" s="81" t="s">
        <v>195</v>
      </c>
      <c r="C38" s="96">
        <v>20029011</v>
      </c>
      <c r="D38" s="64">
        <v>40232</v>
      </c>
      <c r="E38" s="64">
        <v>25174</v>
      </c>
      <c r="F38" s="64">
        <v>0</v>
      </c>
      <c r="G38" s="60">
        <f t="shared" si="0"/>
        <v>-100</v>
      </c>
      <c r="H38" s="64">
        <v>34760</v>
      </c>
      <c r="I38" s="64">
        <v>17853</v>
      </c>
      <c r="J38" s="67">
        <v>0</v>
      </c>
      <c r="K38" s="60">
        <f t="shared" si="1"/>
        <v>-100</v>
      </c>
      <c r="L38" s="88">
        <f t="shared" si="2"/>
        <v>0.8639888645854047</v>
      </c>
      <c r="M38" s="88">
        <f t="shared" si="3"/>
        <v>0.7091840788114722</v>
      </c>
      <c r="N38" s="88" t="str">
        <f t="shared" si="4"/>
        <v>--</v>
      </c>
      <c r="O38" s="60" t="s">
        <v>184</v>
      </c>
    </row>
    <row r="39" spans="1:15" ht="12.75">
      <c r="A39" s="238" t="s">
        <v>214</v>
      </c>
      <c r="B39" s="81" t="s">
        <v>335</v>
      </c>
      <c r="C39" s="96">
        <v>20079921</v>
      </c>
      <c r="D39" s="64">
        <v>1102411</v>
      </c>
      <c r="E39" s="64">
        <v>645118</v>
      </c>
      <c r="F39" s="64">
        <v>482294</v>
      </c>
      <c r="G39" s="60">
        <f t="shared" si="0"/>
        <v>-25.239413564650192</v>
      </c>
      <c r="H39" s="64">
        <v>1139143</v>
      </c>
      <c r="I39" s="64">
        <v>666618</v>
      </c>
      <c r="J39" s="67">
        <v>549884</v>
      </c>
      <c r="K39" s="60">
        <f t="shared" si="1"/>
        <v>-17.511378330618133</v>
      </c>
      <c r="L39" s="88">
        <f t="shared" si="2"/>
        <v>1.0333196965560032</v>
      </c>
      <c r="M39" s="88">
        <f t="shared" si="3"/>
        <v>1.033327236257553</v>
      </c>
      <c r="N39" s="88">
        <f t="shared" si="4"/>
        <v>1.1401427345146322</v>
      </c>
      <c r="O39" s="60">
        <f t="shared" si="5"/>
        <v>10.33704469495429</v>
      </c>
    </row>
    <row r="40" spans="1:15" ht="25.5">
      <c r="A40" s="238"/>
      <c r="B40" s="81" t="s">
        <v>309</v>
      </c>
      <c r="C40" s="96">
        <v>20079929</v>
      </c>
      <c r="D40" s="64">
        <v>94401</v>
      </c>
      <c r="E40" s="64">
        <v>35714</v>
      </c>
      <c r="F40" s="64">
        <v>33065</v>
      </c>
      <c r="G40" s="60">
        <f t="shared" si="0"/>
        <v>-7.4172593380747</v>
      </c>
      <c r="H40" s="64">
        <v>95650</v>
      </c>
      <c r="I40" s="64">
        <v>36312</v>
      </c>
      <c r="J40" s="67">
        <v>30231</v>
      </c>
      <c r="K40" s="60">
        <f t="shared" si="1"/>
        <v>-16.746530072703237</v>
      </c>
      <c r="L40" s="88">
        <f t="shared" si="2"/>
        <v>1.0132307920466945</v>
      </c>
      <c r="M40" s="88">
        <f t="shared" si="3"/>
        <v>1.0167441339530716</v>
      </c>
      <c r="N40" s="88">
        <f t="shared" si="4"/>
        <v>0.9142900347799788</v>
      </c>
      <c r="O40" s="60">
        <f t="shared" si="5"/>
        <v>-10.076684561213467</v>
      </c>
    </row>
    <row r="41" spans="1:15" ht="12.75">
      <c r="A41" s="238"/>
      <c r="B41" s="81" t="s">
        <v>310</v>
      </c>
      <c r="C41" s="96">
        <v>20085000</v>
      </c>
      <c r="D41" s="64">
        <v>130765</v>
      </c>
      <c r="E41" s="64">
        <v>86563</v>
      </c>
      <c r="F41" s="64">
        <v>20995</v>
      </c>
      <c r="G41" s="60">
        <f t="shared" si="0"/>
        <v>-75.74598847082473</v>
      </c>
      <c r="H41" s="64">
        <v>255956</v>
      </c>
      <c r="I41" s="64">
        <v>160319</v>
      </c>
      <c r="J41" s="67">
        <v>58849</v>
      </c>
      <c r="K41" s="60">
        <f t="shared" si="1"/>
        <v>-63.29256045758769</v>
      </c>
      <c r="L41" s="88">
        <f t="shared" si="2"/>
        <v>1.9573739150384277</v>
      </c>
      <c r="M41" s="88">
        <f t="shared" si="3"/>
        <v>1.8520499520580387</v>
      </c>
      <c r="N41" s="88">
        <f t="shared" si="4"/>
        <v>2.803000714455823</v>
      </c>
      <c r="O41" s="60">
        <f t="shared" si="5"/>
        <v>51.34584849296677</v>
      </c>
    </row>
    <row r="42" spans="1:15" ht="25.5">
      <c r="A42" s="238"/>
      <c r="B42" s="81" t="s">
        <v>381</v>
      </c>
      <c r="C42" s="96">
        <v>20079922</v>
      </c>
      <c r="D42" s="64">
        <v>13134</v>
      </c>
      <c r="E42" s="64">
        <v>7863</v>
      </c>
      <c r="F42" s="64">
        <v>1267</v>
      </c>
      <c r="G42" s="60">
        <f t="shared" si="0"/>
        <v>-83.88655729365382</v>
      </c>
      <c r="H42" s="64">
        <v>58964</v>
      </c>
      <c r="I42" s="64">
        <v>35136</v>
      </c>
      <c r="J42" s="67">
        <v>3602</v>
      </c>
      <c r="K42" s="60">
        <f t="shared" si="1"/>
        <v>-89.74840619307832</v>
      </c>
      <c r="L42" s="88">
        <f t="shared" si="2"/>
        <v>4.489416780874067</v>
      </c>
      <c r="M42" s="88">
        <f t="shared" si="3"/>
        <v>4.4685234643265925</v>
      </c>
      <c r="N42" s="88">
        <f t="shared" si="4"/>
        <v>2.8429360694554067</v>
      </c>
      <c r="O42" s="60">
        <f t="shared" si="5"/>
        <v>-36.37862501671258</v>
      </c>
    </row>
    <row r="43" spans="1:15" ht="25.5">
      <c r="A43" s="238" t="s">
        <v>52</v>
      </c>
      <c r="B43" s="81" t="s">
        <v>299</v>
      </c>
      <c r="C43" s="96">
        <v>20056000</v>
      </c>
      <c r="D43" s="64">
        <v>381054</v>
      </c>
      <c r="E43" s="64">
        <v>139295</v>
      </c>
      <c r="F43" s="64">
        <v>197842</v>
      </c>
      <c r="G43" s="60">
        <f t="shared" si="0"/>
        <v>42.03094152697513</v>
      </c>
      <c r="H43" s="64">
        <v>935869</v>
      </c>
      <c r="I43" s="64">
        <v>293059</v>
      </c>
      <c r="J43" s="67">
        <v>483720</v>
      </c>
      <c r="K43" s="60">
        <f t="shared" si="1"/>
        <v>65.05891305163807</v>
      </c>
      <c r="L43" s="88">
        <f t="shared" si="2"/>
        <v>2.456000986736788</v>
      </c>
      <c r="M43" s="88">
        <f t="shared" si="3"/>
        <v>2.103873075128325</v>
      </c>
      <c r="N43" s="88">
        <f t="shared" si="4"/>
        <v>2.4449813487530454</v>
      </c>
      <c r="O43" s="60">
        <f t="shared" si="5"/>
        <v>16.2133484979323</v>
      </c>
    </row>
    <row r="44" spans="1:15" ht="25.5">
      <c r="A44" s="238"/>
      <c r="B44" s="81" t="s">
        <v>300</v>
      </c>
      <c r="C44" s="96">
        <v>20049010</v>
      </c>
      <c r="D44" s="64">
        <v>533</v>
      </c>
      <c r="E44" s="64">
        <v>533</v>
      </c>
      <c r="F44" s="64">
        <v>637</v>
      </c>
      <c r="G44" s="60">
        <f t="shared" si="0"/>
        <v>19.512195121951216</v>
      </c>
      <c r="H44" s="64">
        <v>124455</v>
      </c>
      <c r="I44" s="64">
        <v>124455</v>
      </c>
      <c r="J44" s="67">
        <v>3484</v>
      </c>
      <c r="K44" s="60">
        <f t="shared" si="1"/>
        <v>-97.20059459242296</v>
      </c>
      <c r="L44" s="88">
        <f t="shared" si="2"/>
        <v>233.49906191369607</v>
      </c>
      <c r="M44" s="88">
        <f t="shared" si="3"/>
        <v>233.49906191369607</v>
      </c>
      <c r="N44" s="88">
        <f t="shared" si="4"/>
        <v>5.469387755102041</v>
      </c>
      <c r="O44" s="60">
        <f t="shared" si="5"/>
        <v>-97.65764037325187</v>
      </c>
    </row>
    <row r="45" spans="1:15" s="83" customFormat="1" ht="12.75">
      <c r="A45" s="257" t="s">
        <v>336</v>
      </c>
      <c r="B45" s="257"/>
      <c r="C45" s="99">
        <v>20059990</v>
      </c>
      <c r="D45" s="64">
        <v>440358</v>
      </c>
      <c r="E45" s="64">
        <v>234494</v>
      </c>
      <c r="F45" s="64">
        <v>218068</v>
      </c>
      <c r="G45" s="60">
        <f t="shared" si="0"/>
        <v>-7.004870060641211</v>
      </c>
      <c r="H45" s="64">
        <v>899944</v>
      </c>
      <c r="I45" s="64">
        <v>425861</v>
      </c>
      <c r="J45" s="67">
        <v>463787</v>
      </c>
      <c r="K45" s="60">
        <f t="shared" si="1"/>
        <v>8.905722759304101</v>
      </c>
      <c r="L45" s="88">
        <f t="shared" si="2"/>
        <v>2.0436644729969706</v>
      </c>
      <c r="M45" s="88">
        <f t="shared" si="3"/>
        <v>1.8160848465205932</v>
      </c>
      <c r="N45" s="88">
        <f t="shared" si="4"/>
        <v>2.1267998972797475</v>
      </c>
      <c r="O45" s="60">
        <f t="shared" si="5"/>
        <v>17.109060259736665</v>
      </c>
    </row>
    <row r="46" spans="1:15" s="83" customFormat="1" ht="12.75">
      <c r="A46" s="244" t="s">
        <v>302</v>
      </c>
      <c r="B46" s="168" t="s">
        <v>304</v>
      </c>
      <c r="C46" s="96">
        <v>20011000</v>
      </c>
      <c r="D46" s="64">
        <v>769694</v>
      </c>
      <c r="E46" s="64">
        <v>477336</v>
      </c>
      <c r="F46" s="64">
        <v>339301</v>
      </c>
      <c r="G46" s="60">
        <f t="shared" si="0"/>
        <v>-28.917785375500692</v>
      </c>
      <c r="H46" s="64">
        <v>754692</v>
      </c>
      <c r="I46" s="64">
        <v>420196</v>
      </c>
      <c r="J46" s="67">
        <v>436343</v>
      </c>
      <c r="K46" s="60">
        <f t="shared" si="1"/>
        <v>3.8427305352740193</v>
      </c>
      <c r="L46" s="88">
        <f t="shared" si="2"/>
        <v>0.9805091373974593</v>
      </c>
      <c r="M46" s="88">
        <f t="shared" si="3"/>
        <v>0.8802939648381852</v>
      </c>
      <c r="N46" s="88">
        <f t="shared" si="4"/>
        <v>1.2860056410090155</v>
      </c>
      <c r="O46" s="60">
        <f t="shared" si="5"/>
        <v>46.08820375650397</v>
      </c>
    </row>
    <row r="47" spans="1:15" s="83" customFormat="1" ht="12.75">
      <c r="A47" s="244"/>
      <c r="B47" s="168" t="s">
        <v>209</v>
      </c>
      <c r="C47" s="108">
        <v>7114010</v>
      </c>
      <c r="D47" s="64">
        <v>279066</v>
      </c>
      <c r="E47" s="64">
        <v>166414</v>
      </c>
      <c r="F47" s="64">
        <v>176128</v>
      </c>
      <c r="G47" s="60">
        <f t="shared" si="0"/>
        <v>5.837249269893152</v>
      </c>
      <c r="H47" s="64">
        <v>148272</v>
      </c>
      <c r="I47" s="64">
        <v>99627</v>
      </c>
      <c r="J47" s="67">
        <v>82290</v>
      </c>
      <c r="K47" s="60">
        <f t="shared" si="1"/>
        <v>-17.401909121021408</v>
      </c>
      <c r="L47" s="88">
        <f t="shared" si="2"/>
        <v>0.5313151727548322</v>
      </c>
      <c r="M47" s="88">
        <f t="shared" si="3"/>
        <v>0.5986695830879614</v>
      </c>
      <c r="N47" s="88">
        <f t="shared" si="4"/>
        <v>0.46721702398255816</v>
      </c>
      <c r="O47" s="60">
        <f t="shared" si="5"/>
        <v>-21.957447449954902</v>
      </c>
    </row>
    <row r="48" spans="1:15" s="83" customFormat="1" ht="25.5">
      <c r="A48" s="244"/>
      <c r="B48" s="81" t="s">
        <v>303</v>
      </c>
      <c r="C48" s="143">
        <v>7114090</v>
      </c>
      <c r="D48" s="64">
        <v>97988</v>
      </c>
      <c r="E48" s="64">
        <v>44800</v>
      </c>
      <c r="F48" s="64">
        <v>44048</v>
      </c>
      <c r="G48" s="60">
        <f t="shared" si="0"/>
        <v>-1.6785714285714293</v>
      </c>
      <c r="H48" s="64">
        <v>61788</v>
      </c>
      <c r="I48" s="64">
        <v>30238</v>
      </c>
      <c r="J48" s="67">
        <v>35227</v>
      </c>
      <c r="K48" s="60">
        <f t="shared" si="1"/>
        <v>16.499107083801846</v>
      </c>
      <c r="L48" s="88">
        <f t="shared" si="2"/>
        <v>0.6305670082050864</v>
      </c>
      <c r="M48" s="88">
        <f t="shared" si="3"/>
        <v>0.6749553571428571</v>
      </c>
      <c r="N48" s="88">
        <f t="shared" si="4"/>
        <v>0.7997411914275336</v>
      </c>
      <c r="O48" s="60">
        <f t="shared" si="5"/>
        <v>18.48801301658016</v>
      </c>
    </row>
    <row r="49" spans="1:15" ht="12.75">
      <c r="A49" s="257" t="s">
        <v>224</v>
      </c>
      <c r="B49" s="257"/>
      <c r="C49" s="96">
        <v>20059910</v>
      </c>
      <c r="D49" s="64">
        <v>506779</v>
      </c>
      <c r="E49" s="64">
        <v>305226</v>
      </c>
      <c r="F49" s="64">
        <v>233328</v>
      </c>
      <c r="G49" s="60">
        <f t="shared" si="0"/>
        <v>-23.555660395903367</v>
      </c>
      <c r="H49" s="64">
        <v>879376</v>
      </c>
      <c r="I49" s="64">
        <v>516524</v>
      </c>
      <c r="J49" s="67">
        <v>410101</v>
      </c>
      <c r="K49" s="60">
        <f t="shared" si="1"/>
        <v>-20.603689276780944</v>
      </c>
      <c r="L49" s="88">
        <f t="shared" si="2"/>
        <v>1.7352258084885128</v>
      </c>
      <c r="M49" s="88">
        <f t="shared" si="3"/>
        <v>1.692267369096997</v>
      </c>
      <c r="N49" s="88">
        <f t="shared" si="4"/>
        <v>1.7576158883631625</v>
      </c>
      <c r="O49" s="60">
        <f t="shared" si="5"/>
        <v>3.861595422775066</v>
      </c>
    </row>
    <row r="50" spans="1:15" ht="12.75">
      <c r="A50" s="257" t="s">
        <v>301</v>
      </c>
      <c r="B50" s="257"/>
      <c r="C50" s="96">
        <v>20019090</v>
      </c>
      <c r="D50" s="64">
        <v>1109161</v>
      </c>
      <c r="E50" s="64">
        <v>765780</v>
      </c>
      <c r="F50" s="64">
        <v>275686</v>
      </c>
      <c r="G50" s="60">
        <f t="shared" si="0"/>
        <v>-63.999320953798744</v>
      </c>
      <c r="H50" s="64">
        <v>822300</v>
      </c>
      <c r="I50" s="64">
        <v>430027</v>
      </c>
      <c r="J50" s="67">
        <v>319000</v>
      </c>
      <c r="K50" s="60">
        <f t="shared" si="1"/>
        <v>-25.8186113895174</v>
      </c>
      <c r="L50" s="88">
        <f t="shared" si="2"/>
        <v>0.7413711805589991</v>
      </c>
      <c r="M50" s="88">
        <f t="shared" si="3"/>
        <v>0.5615542322860352</v>
      </c>
      <c r="N50" s="88">
        <f t="shared" si="4"/>
        <v>1.1571135277090603</v>
      </c>
      <c r="O50" s="60">
        <f t="shared" si="5"/>
        <v>106.05552610627802</v>
      </c>
    </row>
    <row r="51" spans="1:15" ht="25.5">
      <c r="A51" s="238" t="s">
        <v>222</v>
      </c>
      <c r="B51" s="81" t="s">
        <v>311</v>
      </c>
      <c r="C51" s="96">
        <v>20079951</v>
      </c>
      <c r="D51" s="60" t="s">
        <v>81</v>
      </c>
      <c r="E51" s="60" t="s">
        <v>81</v>
      </c>
      <c r="F51" s="64">
        <v>952</v>
      </c>
      <c r="G51" s="60" t="s">
        <v>184</v>
      </c>
      <c r="H51" s="60" t="s">
        <v>81</v>
      </c>
      <c r="I51" s="60" t="s">
        <v>81</v>
      </c>
      <c r="J51" s="67">
        <v>1284</v>
      </c>
      <c r="K51" s="60" t="s">
        <v>81</v>
      </c>
      <c r="L51" s="60" t="s">
        <v>81</v>
      </c>
      <c r="M51" s="60" t="s">
        <v>81</v>
      </c>
      <c r="N51" s="88">
        <f t="shared" si="4"/>
        <v>1.3487394957983194</v>
      </c>
      <c r="O51" s="60" t="s">
        <v>81</v>
      </c>
    </row>
    <row r="52" spans="1:15" ht="25.5">
      <c r="A52" s="238"/>
      <c r="B52" s="81" t="s">
        <v>204</v>
      </c>
      <c r="C52" s="96">
        <v>20079959</v>
      </c>
      <c r="D52" s="60" t="s">
        <v>81</v>
      </c>
      <c r="E52" s="60" t="s">
        <v>81</v>
      </c>
      <c r="F52" s="64">
        <v>235935</v>
      </c>
      <c r="G52" s="60" t="s">
        <v>184</v>
      </c>
      <c r="H52" s="60" t="s">
        <v>81</v>
      </c>
      <c r="I52" s="60" t="s">
        <v>81</v>
      </c>
      <c r="J52" s="67">
        <v>300838</v>
      </c>
      <c r="K52" s="60" t="s">
        <v>81</v>
      </c>
      <c r="L52" s="60" t="s">
        <v>81</v>
      </c>
      <c r="M52" s="60" t="s">
        <v>81</v>
      </c>
      <c r="N52" s="88">
        <f t="shared" si="4"/>
        <v>1.2750884777587048</v>
      </c>
      <c r="O52" s="60" t="s">
        <v>81</v>
      </c>
    </row>
    <row r="53" spans="1:15" ht="12.75">
      <c r="A53" s="257" t="s">
        <v>55</v>
      </c>
      <c r="B53" s="257"/>
      <c r="C53" s="96">
        <v>20058000</v>
      </c>
      <c r="D53" s="64">
        <v>661030</v>
      </c>
      <c r="E53" s="64">
        <v>272108</v>
      </c>
      <c r="F53" s="64">
        <v>226565</v>
      </c>
      <c r="G53" s="60">
        <f t="shared" si="0"/>
        <v>-16.737104385023592</v>
      </c>
      <c r="H53" s="64">
        <v>817286</v>
      </c>
      <c r="I53" s="64">
        <v>329591</v>
      </c>
      <c r="J53" s="67">
        <v>294831</v>
      </c>
      <c r="K53" s="60">
        <f t="shared" si="1"/>
        <v>-10.546404483132122</v>
      </c>
      <c r="L53" s="88">
        <f t="shared" si="2"/>
        <v>1.2363826150099089</v>
      </c>
      <c r="M53" s="88">
        <f t="shared" si="3"/>
        <v>1.2112506798771077</v>
      </c>
      <c r="N53" s="88">
        <f t="shared" si="4"/>
        <v>1.3013086752146183</v>
      </c>
      <c r="O53" s="60">
        <f t="shared" si="5"/>
        <v>7.435124440685392</v>
      </c>
    </row>
    <row r="54" spans="1:15" ht="12.75">
      <c r="A54" s="257" t="s">
        <v>306</v>
      </c>
      <c r="B54" s="257"/>
      <c r="C54" s="96">
        <v>20083000</v>
      </c>
      <c r="D54" s="64">
        <v>100486</v>
      </c>
      <c r="E54" s="64">
        <v>27847</v>
      </c>
      <c r="F54" s="64">
        <v>133394</v>
      </c>
      <c r="G54" s="60">
        <f t="shared" si="0"/>
        <v>379.0246705210615</v>
      </c>
      <c r="H54" s="64">
        <v>237694</v>
      </c>
      <c r="I54" s="64">
        <v>101727</v>
      </c>
      <c r="J54" s="67">
        <v>245275</v>
      </c>
      <c r="K54" s="60">
        <f t="shared" si="1"/>
        <v>141.11101280879214</v>
      </c>
      <c r="L54" s="88">
        <f t="shared" si="2"/>
        <v>2.3654439424397427</v>
      </c>
      <c r="M54" s="88">
        <f t="shared" si="3"/>
        <v>3.6530685531655114</v>
      </c>
      <c r="N54" s="88">
        <f t="shared" si="4"/>
        <v>1.8387258797247252</v>
      </c>
      <c r="O54" s="60">
        <f t="shared" si="5"/>
        <v>-49.66626404721025</v>
      </c>
    </row>
    <row r="55" spans="1:15" ht="15" customHeight="1">
      <c r="A55" s="257" t="s">
        <v>152</v>
      </c>
      <c r="B55" s="257"/>
      <c r="C55" s="100">
        <v>20071000</v>
      </c>
      <c r="D55" s="64">
        <v>49111</v>
      </c>
      <c r="E55" s="64">
        <v>12040</v>
      </c>
      <c r="F55" s="64">
        <v>76831</v>
      </c>
      <c r="G55" s="60">
        <f t="shared" si="0"/>
        <v>538.1312292358804</v>
      </c>
      <c r="H55" s="64">
        <v>183970</v>
      </c>
      <c r="I55" s="64">
        <v>52997</v>
      </c>
      <c r="J55" s="67">
        <v>293900</v>
      </c>
      <c r="K55" s="60">
        <f t="shared" si="1"/>
        <v>454.559692058041</v>
      </c>
      <c r="L55" s="88">
        <f t="shared" si="2"/>
        <v>3.7460039502351816</v>
      </c>
      <c r="M55" s="88">
        <f t="shared" si="3"/>
        <v>4.401744186046511</v>
      </c>
      <c r="N55" s="88">
        <f t="shared" si="4"/>
        <v>3.8252788587939763</v>
      </c>
      <c r="O55" s="60">
        <f t="shared" si="5"/>
        <v>-13.096293262110159</v>
      </c>
    </row>
    <row r="56" spans="1:15" s="83" customFormat="1" ht="12.75">
      <c r="A56" s="244" t="s">
        <v>361</v>
      </c>
      <c r="B56" s="81" t="s">
        <v>308</v>
      </c>
      <c r="C56" s="99"/>
      <c r="D56" s="67">
        <v>108000</v>
      </c>
      <c r="E56" s="67">
        <v>54000</v>
      </c>
      <c r="F56" s="67">
        <v>74820</v>
      </c>
      <c r="G56" s="60">
        <f t="shared" si="0"/>
        <v>38.555555555555564</v>
      </c>
      <c r="H56" s="67">
        <v>222355</v>
      </c>
      <c r="I56" s="67">
        <v>113836</v>
      </c>
      <c r="J56" s="67">
        <v>192816</v>
      </c>
      <c r="K56" s="60">
        <f t="shared" si="1"/>
        <v>69.38051231596332</v>
      </c>
      <c r="L56" s="88">
        <f t="shared" si="2"/>
        <v>2.0588425925925926</v>
      </c>
      <c r="M56" s="88">
        <f t="shared" si="3"/>
        <v>2.108074074074074</v>
      </c>
      <c r="N56" s="88">
        <f t="shared" si="4"/>
        <v>2.577064955894146</v>
      </c>
      <c r="O56" s="60">
        <f t="shared" si="5"/>
        <v>22.247362537583793</v>
      </c>
    </row>
    <row r="57" spans="1:15" ht="12.75">
      <c r="A57" s="244"/>
      <c r="B57" s="81" t="s">
        <v>155</v>
      </c>
      <c r="C57" s="108">
        <v>8121010</v>
      </c>
      <c r="D57" s="60" t="s">
        <v>81</v>
      </c>
      <c r="E57" s="65" t="s">
        <v>184</v>
      </c>
      <c r="F57" s="64">
        <v>74820</v>
      </c>
      <c r="G57" s="60" t="s">
        <v>184</v>
      </c>
      <c r="H57" s="65" t="s">
        <v>184</v>
      </c>
      <c r="I57" s="65" t="s">
        <v>184</v>
      </c>
      <c r="J57" s="67">
        <v>192816</v>
      </c>
      <c r="K57" s="60" t="s">
        <v>81</v>
      </c>
      <c r="L57" s="60" t="s">
        <v>81</v>
      </c>
      <c r="M57" s="60" t="s">
        <v>81</v>
      </c>
      <c r="N57" s="88">
        <f t="shared" si="4"/>
        <v>2.577064955894146</v>
      </c>
      <c r="O57" s="60" t="s">
        <v>81</v>
      </c>
    </row>
    <row r="58" spans="1:15" ht="12.75">
      <c r="A58" s="244"/>
      <c r="B58" s="81" t="s">
        <v>156</v>
      </c>
      <c r="C58" s="107">
        <v>8121090</v>
      </c>
      <c r="D58" s="60" t="s">
        <v>81</v>
      </c>
      <c r="E58" s="65" t="s">
        <v>184</v>
      </c>
      <c r="F58" s="65">
        <v>0</v>
      </c>
      <c r="G58" s="60" t="s">
        <v>184</v>
      </c>
      <c r="H58" s="65" t="s">
        <v>184</v>
      </c>
      <c r="I58" s="65" t="s">
        <v>184</v>
      </c>
      <c r="J58" s="138">
        <v>0</v>
      </c>
      <c r="K58" s="60" t="s">
        <v>81</v>
      </c>
      <c r="L58" s="60" t="s">
        <v>81</v>
      </c>
      <c r="M58" s="60" t="s">
        <v>81</v>
      </c>
      <c r="N58" s="88" t="str">
        <f t="shared" si="4"/>
        <v>--</v>
      </c>
      <c r="O58" s="60" t="s">
        <v>81</v>
      </c>
    </row>
    <row r="59" spans="1:15" ht="12.75">
      <c r="A59" s="257" t="s">
        <v>75</v>
      </c>
      <c r="B59" s="257"/>
      <c r="C59" s="96">
        <v>11063000</v>
      </c>
      <c r="D59" s="64">
        <v>380926</v>
      </c>
      <c r="E59" s="64">
        <v>273582</v>
      </c>
      <c r="F59" s="64">
        <v>90497</v>
      </c>
      <c r="G59" s="60">
        <f t="shared" si="0"/>
        <v>-66.92143488972228</v>
      </c>
      <c r="H59" s="65">
        <v>482214</v>
      </c>
      <c r="I59" s="65">
        <v>324325</v>
      </c>
      <c r="J59" s="138">
        <v>187721</v>
      </c>
      <c r="K59" s="60">
        <f t="shared" si="1"/>
        <v>-42.119478917752254</v>
      </c>
      <c r="L59" s="88">
        <f t="shared" si="2"/>
        <v>1.2658994135343873</v>
      </c>
      <c r="M59" s="88">
        <f t="shared" si="3"/>
        <v>1.185476383680213</v>
      </c>
      <c r="N59" s="88">
        <f t="shared" si="4"/>
        <v>2.0743339558217397</v>
      </c>
      <c r="O59" s="60">
        <f t="shared" si="5"/>
        <v>74.97893542021836</v>
      </c>
    </row>
    <row r="60" spans="1:15" ht="15" customHeight="1">
      <c r="A60" s="257" t="s">
        <v>80</v>
      </c>
      <c r="B60" s="257"/>
      <c r="C60" s="96">
        <v>20060090</v>
      </c>
      <c r="D60" s="64">
        <v>37276</v>
      </c>
      <c r="E60" s="64">
        <v>27251</v>
      </c>
      <c r="F60" s="64">
        <v>75426</v>
      </c>
      <c r="G60" s="60">
        <f t="shared" si="0"/>
        <v>176.78250339437085</v>
      </c>
      <c r="H60" s="64">
        <v>133555</v>
      </c>
      <c r="I60" s="64">
        <v>85719</v>
      </c>
      <c r="J60" s="67">
        <v>167290</v>
      </c>
      <c r="K60" s="60">
        <f t="shared" si="1"/>
        <v>95.16093281536182</v>
      </c>
      <c r="L60" s="88">
        <f t="shared" si="2"/>
        <v>3.5828683335121796</v>
      </c>
      <c r="M60" s="88">
        <f t="shared" si="3"/>
        <v>3.145535943635096</v>
      </c>
      <c r="N60" s="88">
        <f t="shared" si="4"/>
        <v>2.217935459920982</v>
      </c>
      <c r="O60" s="60">
        <f t="shared" si="5"/>
        <v>-29.489425660230893</v>
      </c>
    </row>
    <row r="61" spans="1:15" ht="12.75">
      <c r="A61" s="257" t="s">
        <v>221</v>
      </c>
      <c r="B61" s="257"/>
      <c r="C61" s="96">
        <v>20049090</v>
      </c>
      <c r="D61" s="64">
        <v>131224</v>
      </c>
      <c r="E61" s="64">
        <v>41580</v>
      </c>
      <c r="F61" s="64">
        <v>54501</v>
      </c>
      <c r="G61" s="60">
        <f t="shared" si="0"/>
        <v>31.075036075036078</v>
      </c>
      <c r="H61" s="64">
        <v>337962</v>
      </c>
      <c r="I61" s="64">
        <v>122526</v>
      </c>
      <c r="J61" s="67">
        <v>154338</v>
      </c>
      <c r="K61" s="60">
        <f t="shared" si="1"/>
        <v>25.963468978012827</v>
      </c>
      <c r="L61" s="88">
        <f t="shared" si="2"/>
        <v>2.5754587575443515</v>
      </c>
      <c r="M61" s="88">
        <f t="shared" si="3"/>
        <v>2.946753246753247</v>
      </c>
      <c r="N61" s="88">
        <f t="shared" si="4"/>
        <v>2.831837947927561</v>
      </c>
      <c r="O61" s="60">
        <f t="shared" si="5"/>
        <v>-3.899725874648663</v>
      </c>
    </row>
    <row r="62" spans="1:15" ht="15" customHeight="1">
      <c r="A62" s="265" t="s">
        <v>203</v>
      </c>
      <c r="B62" s="81" t="s">
        <v>161</v>
      </c>
      <c r="C62" s="96">
        <v>20079931</v>
      </c>
      <c r="D62" s="60" t="s">
        <v>81</v>
      </c>
      <c r="E62" s="65" t="s">
        <v>184</v>
      </c>
      <c r="F62" s="64">
        <v>11487</v>
      </c>
      <c r="G62" s="60" t="s">
        <v>184</v>
      </c>
      <c r="H62" s="65" t="s">
        <v>184</v>
      </c>
      <c r="I62" s="65" t="s">
        <v>184</v>
      </c>
      <c r="J62" s="67">
        <v>39276</v>
      </c>
      <c r="K62" s="60" t="s">
        <v>81</v>
      </c>
      <c r="L62" s="60" t="s">
        <v>81</v>
      </c>
      <c r="M62" s="60" t="s">
        <v>81</v>
      </c>
      <c r="N62" s="88">
        <f t="shared" si="4"/>
        <v>3.419169495951946</v>
      </c>
      <c r="O62" s="60" t="s">
        <v>81</v>
      </c>
    </row>
    <row r="63" spans="1:15" ht="25.5">
      <c r="A63" s="265"/>
      <c r="B63" s="81" t="s">
        <v>204</v>
      </c>
      <c r="C63" s="96">
        <v>20079939</v>
      </c>
      <c r="D63" s="60" t="s">
        <v>81</v>
      </c>
      <c r="E63" s="65" t="s">
        <v>184</v>
      </c>
      <c r="F63" s="64">
        <v>128954</v>
      </c>
      <c r="G63" s="60" t="s">
        <v>184</v>
      </c>
      <c r="H63" s="65" t="s">
        <v>184</v>
      </c>
      <c r="I63" s="65" t="s">
        <v>184</v>
      </c>
      <c r="J63" s="67">
        <v>136487</v>
      </c>
      <c r="K63" s="60" t="s">
        <v>81</v>
      </c>
      <c r="L63" s="60" t="s">
        <v>81</v>
      </c>
      <c r="M63" s="60" t="s">
        <v>81</v>
      </c>
      <c r="N63" s="88">
        <f t="shared" si="4"/>
        <v>1.058416179412814</v>
      </c>
      <c r="O63" s="60" t="s">
        <v>81</v>
      </c>
    </row>
    <row r="64" spans="1:15" ht="15" customHeight="1">
      <c r="A64" s="257" t="s">
        <v>314</v>
      </c>
      <c r="B64" s="257"/>
      <c r="C64" s="108">
        <v>7119000</v>
      </c>
      <c r="D64" s="64">
        <v>162083</v>
      </c>
      <c r="E64" s="64">
        <v>82706</v>
      </c>
      <c r="F64" s="64">
        <v>85702</v>
      </c>
      <c r="G64" s="60">
        <f t="shared" si="0"/>
        <v>3.6224699538123017</v>
      </c>
      <c r="H64" s="64">
        <v>189743</v>
      </c>
      <c r="I64" s="64">
        <v>82007</v>
      </c>
      <c r="J64" s="67">
        <v>72169</v>
      </c>
      <c r="K64" s="60">
        <f t="shared" si="1"/>
        <v>-11.996536880997965</v>
      </c>
      <c r="L64" s="88">
        <f t="shared" si="2"/>
        <v>1.170653307256159</v>
      </c>
      <c r="M64" s="88">
        <f t="shared" si="3"/>
        <v>0.9915483761758518</v>
      </c>
      <c r="N64" s="88">
        <f t="shared" si="4"/>
        <v>0.842092366572542</v>
      </c>
      <c r="O64" s="60">
        <f t="shared" si="5"/>
        <v>-15.072992220482806</v>
      </c>
    </row>
    <row r="65" spans="1:15" ht="12.75">
      <c r="A65" s="257" t="s">
        <v>235</v>
      </c>
      <c r="B65" s="257"/>
      <c r="C65" s="96">
        <v>20089920</v>
      </c>
      <c r="D65" s="64">
        <v>108182</v>
      </c>
      <c r="E65" s="64">
        <v>40146</v>
      </c>
      <c r="F65" s="64">
        <v>30570</v>
      </c>
      <c r="G65" s="60">
        <f t="shared" si="0"/>
        <v>-23.852936780750266</v>
      </c>
      <c r="H65" s="64">
        <v>244004</v>
      </c>
      <c r="I65" s="64">
        <v>92278</v>
      </c>
      <c r="J65" s="67">
        <v>69493</v>
      </c>
      <c r="K65" s="60">
        <f t="shared" si="1"/>
        <v>-24.691692494419037</v>
      </c>
      <c r="L65" s="88">
        <f t="shared" si="2"/>
        <v>2.2554953689153465</v>
      </c>
      <c r="M65" s="88">
        <f t="shared" si="3"/>
        <v>2.298560255068998</v>
      </c>
      <c r="N65" s="88">
        <f t="shared" si="4"/>
        <v>2.273241740268237</v>
      </c>
      <c r="O65" s="60">
        <f t="shared" si="5"/>
        <v>-1.101494500521638</v>
      </c>
    </row>
    <row r="66" spans="1:15" ht="12.75">
      <c r="A66" s="257" t="s">
        <v>158</v>
      </c>
      <c r="B66" s="257"/>
      <c r="C66" s="96">
        <v>20089300</v>
      </c>
      <c r="D66" s="64">
        <v>0</v>
      </c>
      <c r="E66" s="64">
        <v>0</v>
      </c>
      <c r="F66" s="64">
        <v>14626</v>
      </c>
      <c r="G66" s="60" t="str">
        <f t="shared" si="0"/>
        <v>--</v>
      </c>
      <c r="H66" s="64">
        <v>0</v>
      </c>
      <c r="I66" s="64">
        <v>0</v>
      </c>
      <c r="J66" s="67">
        <v>58380</v>
      </c>
      <c r="K66" s="60" t="str">
        <f t="shared" si="1"/>
        <v>--</v>
      </c>
      <c r="L66" s="88" t="str">
        <f t="shared" si="2"/>
        <v>--</v>
      </c>
      <c r="M66" s="88" t="str">
        <f t="shared" si="3"/>
        <v>--</v>
      </c>
      <c r="N66" s="88">
        <f t="shared" si="4"/>
        <v>3.9915219472172843</v>
      </c>
      <c r="O66" s="60" t="s">
        <v>184</v>
      </c>
    </row>
    <row r="67" spans="1:15" ht="15" customHeight="1">
      <c r="A67" s="255" t="s">
        <v>382</v>
      </c>
      <c r="B67" s="256"/>
      <c r="C67" s="100">
        <v>20079100</v>
      </c>
      <c r="D67" s="64">
        <v>40240</v>
      </c>
      <c r="E67" s="64">
        <v>11901</v>
      </c>
      <c r="F67" s="64">
        <v>11119</v>
      </c>
      <c r="G67" s="60">
        <f t="shared" si="0"/>
        <v>-6.570876396941438</v>
      </c>
      <c r="H67" s="64">
        <v>116393</v>
      </c>
      <c r="I67" s="64">
        <v>48905</v>
      </c>
      <c r="J67" s="67">
        <v>23877</v>
      </c>
      <c r="K67" s="60">
        <f t="shared" si="1"/>
        <v>-51.17677129127901</v>
      </c>
      <c r="L67" s="88">
        <f t="shared" si="2"/>
        <v>2.8924701789264415</v>
      </c>
      <c r="M67" s="88">
        <f t="shared" si="3"/>
        <v>4.109318544660113</v>
      </c>
      <c r="N67" s="88">
        <f t="shared" si="4"/>
        <v>2.147405342207033</v>
      </c>
      <c r="O67" s="60">
        <f t="shared" si="5"/>
        <v>-47.743030410784385</v>
      </c>
    </row>
    <row r="68" spans="1:15" ht="15" customHeight="1">
      <c r="A68" s="257" t="s">
        <v>312</v>
      </c>
      <c r="B68" s="257"/>
      <c r="C68" s="96">
        <v>20082090</v>
      </c>
      <c r="D68" s="64">
        <v>248257</v>
      </c>
      <c r="E68" s="64">
        <v>95387</v>
      </c>
      <c r="F68" s="64">
        <v>7180</v>
      </c>
      <c r="G68" s="60">
        <f t="shared" si="0"/>
        <v>-92.47276882594065</v>
      </c>
      <c r="H68" s="64">
        <v>441764</v>
      </c>
      <c r="I68" s="64">
        <v>231813</v>
      </c>
      <c r="J68" s="67">
        <v>19400</v>
      </c>
      <c r="K68" s="60">
        <f t="shared" si="1"/>
        <v>-91.63118548140096</v>
      </c>
      <c r="L68" s="88">
        <f t="shared" si="2"/>
        <v>1.7794624119360178</v>
      </c>
      <c r="M68" s="88">
        <f t="shared" si="3"/>
        <v>2.430236824724543</v>
      </c>
      <c r="N68" s="88">
        <f t="shared" si="4"/>
        <v>2.701949860724234</v>
      </c>
      <c r="O68" s="60">
        <f t="shared" si="5"/>
        <v>11.180516780725203</v>
      </c>
    </row>
    <row r="69" spans="1:15" ht="15" customHeight="1">
      <c r="A69" s="257" t="s">
        <v>315</v>
      </c>
      <c r="B69" s="257"/>
      <c r="C69" s="96">
        <v>20019030</v>
      </c>
      <c r="D69" s="64">
        <v>20931</v>
      </c>
      <c r="E69" s="64">
        <v>14033</v>
      </c>
      <c r="F69" s="64">
        <v>9435</v>
      </c>
      <c r="G69" s="60">
        <f aca="true" t="shared" si="6" ref="G69:G93">+IF(E69=0,"--",((F69/E69)-1)*100)</f>
        <v>-32.76562388655313</v>
      </c>
      <c r="H69" s="64">
        <v>62737</v>
      </c>
      <c r="I69" s="64">
        <v>35625</v>
      </c>
      <c r="J69" s="67">
        <v>19365</v>
      </c>
      <c r="K69" s="60">
        <f aca="true" t="shared" si="7" ref="K69:K93">+IF(I69=0,"--",((J69/I69)-1)*100)</f>
        <v>-45.642105263157895</v>
      </c>
      <c r="L69" s="88">
        <f aca="true" t="shared" si="8" ref="L69:L93">+IF(D69=0,"--",(H69/D69))</f>
        <v>2.997324542544551</v>
      </c>
      <c r="M69" s="88">
        <f aca="true" t="shared" si="9" ref="M69:M93">+IF(E69=0,"--",(I69/E69))</f>
        <v>2.538658875507732</v>
      </c>
      <c r="N69" s="88">
        <f aca="true" t="shared" si="10" ref="N69:N93">+IF(F69=0,"--",(J69/F69))</f>
        <v>2.0524642289348174</v>
      </c>
      <c r="O69" s="60">
        <f>+IF(M69=0,"--",((N69/M69)-1)*100)</f>
        <v>-19.151633615039188</v>
      </c>
    </row>
    <row r="70" spans="1:15" ht="12.75">
      <c r="A70" s="257" t="s">
        <v>330</v>
      </c>
      <c r="B70" s="257"/>
      <c r="C70" s="96">
        <v>20019020</v>
      </c>
      <c r="D70" s="64">
        <v>10612</v>
      </c>
      <c r="E70" s="64">
        <v>8272</v>
      </c>
      <c r="F70" s="64">
        <v>6004</v>
      </c>
      <c r="G70" s="60">
        <f t="shared" si="6"/>
        <v>-27.417794970986463</v>
      </c>
      <c r="H70" s="64">
        <v>73092</v>
      </c>
      <c r="I70" s="64">
        <v>48451</v>
      </c>
      <c r="J70" s="67">
        <v>13210</v>
      </c>
      <c r="K70" s="60">
        <f t="shared" si="7"/>
        <v>-72.73534085983778</v>
      </c>
      <c r="L70" s="88">
        <f t="shared" si="8"/>
        <v>6.887674330946099</v>
      </c>
      <c r="M70" s="88">
        <f t="shared" si="9"/>
        <v>5.8572292069632494</v>
      </c>
      <c r="N70" s="88">
        <f t="shared" si="10"/>
        <v>2.2001998667554963</v>
      </c>
      <c r="O70" s="60">
        <f>+IF(M70=0,"--",((N70/M70)-1)*100)</f>
        <v>-62.43616582154865</v>
      </c>
    </row>
    <row r="71" spans="1:15" ht="15" customHeight="1">
      <c r="A71" s="257" t="s">
        <v>313</v>
      </c>
      <c r="B71" s="257"/>
      <c r="C71" s="96">
        <v>20019010</v>
      </c>
      <c r="D71" s="64">
        <v>1999</v>
      </c>
      <c r="E71" s="64">
        <v>356</v>
      </c>
      <c r="F71" s="64">
        <v>5464</v>
      </c>
      <c r="G71" s="60">
        <f t="shared" si="6"/>
        <v>1434.8314606741574</v>
      </c>
      <c r="H71" s="64">
        <v>8157</v>
      </c>
      <c r="I71" s="64">
        <v>5011</v>
      </c>
      <c r="J71" s="67">
        <v>11140</v>
      </c>
      <c r="K71" s="60">
        <f t="shared" si="7"/>
        <v>122.31091598483337</v>
      </c>
      <c r="L71" s="88">
        <f t="shared" si="8"/>
        <v>4.080540270135067</v>
      </c>
      <c r="M71" s="88">
        <f t="shared" si="9"/>
        <v>14.075842696629213</v>
      </c>
      <c r="N71" s="88">
        <f t="shared" si="10"/>
        <v>2.0387994143484627</v>
      </c>
      <c r="O71" s="60">
        <f>+IF(M71=0,"--",((N71/M71)-1)*100)</f>
        <v>-85.51561381943618</v>
      </c>
    </row>
    <row r="72" spans="1:15" ht="24.75" customHeight="1">
      <c r="A72" s="238" t="s">
        <v>227</v>
      </c>
      <c r="B72" s="168" t="s">
        <v>317</v>
      </c>
      <c r="C72" s="96">
        <v>20021010</v>
      </c>
      <c r="D72" s="64">
        <v>285760</v>
      </c>
      <c r="E72" s="64">
        <v>149315</v>
      </c>
      <c r="F72" s="64">
        <v>0</v>
      </c>
      <c r="G72" s="60">
        <f t="shared" si="6"/>
        <v>-100</v>
      </c>
      <c r="H72" s="64">
        <v>278312</v>
      </c>
      <c r="I72" s="64">
        <v>148586</v>
      </c>
      <c r="J72" s="67">
        <v>0</v>
      </c>
      <c r="K72" s="60">
        <f t="shared" si="7"/>
        <v>-100</v>
      </c>
      <c r="L72" s="88">
        <f t="shared" si="8"/>
        <v>0.9739361702127659</v>
      </c>
      <c r="M72" s="88">
        <f t="shared" si="9"/>
        <v>0.9951177041824331</v>
      </c>
      <c r="N72" s="88" t="str">
        <f t="shared" si="10"/>
        <v>--</v>
      </c>
      <c r="O72" s="60" t="s">
        <v>81</v>
      </c>
    </row>
    <row r="73" spans="1:15" ht="15" customHeight="1">
      <c r="A73" s="238"/>
      <c r="B73" s="156" t="s">
        <v>318</v>
      </c>
      <c r="C73" s="96">
        <v>20021020</v>
      </c>
      <c r="D73" s="64">
        <v>81816</v>
      </c>
      <c r="E73" s="64">
        <v>30635</v>
      </c>
      <c r="F73" s="64">
        <v>0</v>
      </c>
      <c r="G73" s="60">
        <f t="shared" si="6"/>
        <v>-100</v>
      </c>
      <c r="H73" s="64">
        <v>117413</v>
      </c>
      <c r="I73" s="64">
        <v>41369</v>
      </c>
      <c r="J73" s="67">
        <v>0</v>
      </c>
      <c r="K73" s="60">
        <f t="shared" si="7"/>
        <v>-100</v>
      </c>
      <c r="L73" s="88">
        <f t="shared" si="8"/>
        <v>1.435086046739024</v>
      </c>
      <c r="M73" s="88">
        <f t="shared" si="9"/>
        <v>1.3503835482291497</v>
      </c>
      <c r="N73" s="88" t="str">
        <f t="shared" si="10"/>
        <v>--</v>
      </c>
      <c r="O73" s="60" t="s">
        <v>81</v>
      </c>
    </row>
    <row r="74" spans="1:15" ht="15" customHeight="1">
      <c r="A74" s="238"/>
      <c r="B74" s="81" t="s">
        <v>319</v>
      </c>
      <c r="C74" s="72">
        <v>20029090</v>
      </c>
      <c r="D74" s="64">
        <v>61779</v>
      </c>
      <c r="E74" s="64">
        <v>59724</v>
      </c>
      <c r="F74" s="64">
        <v>9488</v>
      </c>
      <c r="G74" s="60">
        <f t="shared" si="6"/>
        <v>-84.11358917688032</v>
      </c>
      <c r="H74" s="64">
        <v>61448</v>
      </c>
      <c r="I74" s="64">
        <v>55635</v>
      </c>
      <c r="J74" s="67">
        <v>9788</v>
      </c>
      <c r="K74" s="60">
        <f t="shared" si="7"/>
        <v>-82.40675833558012</v>
      </c>
      <c r="L74" s="88">
        <f t="shared" si="8"/>
        <v>0.9946421923307273</v>
      </c>
      <c r="M74" s="88">
        <f t="shared" si="9"/>
        <v>0.9315350612818967</v>
      </c>
      <c r="N74" s="88">
        <f t="shared" si="10"/>
        <v>1.031618887015177</v>
      </c>
      <c r="O74" s="60">
        <f>+IF(M74=0,"--",((N74/M74)-1)*100)</f>
        <v>10.743967660815024</v>
      </c>
    </row>
    <row r="75" spans="1:15" ht="15" customHeight="1">
      <c r="A75" s="257" t="s">
        <v>369</v>
      </c>
      <c r="B75" s="257"/>
      <c r="C75" s="96">
        <v>20051000</v>
      </c>
      <c r="D75" s="64">
        <v>18781</v>
      </c>
      <c r="E75" s="64">
        <v>4971</v>
      </c>
      <c r="F75" s="64">
        <v>5521</v>
      </c>
      <c r="G75" s="60">
        <f t="shared" si="6"/>
        <v>11.064172198752775</v>
      </c>
      <c r="H75" s="64">
        <v>29451</v>
      </c>
      <c r="I75" s="64">
        <v>8629</v>
      </c>
      <c r="J75" s="67">
        <v>8556</v>
      </c>
      <c r="K75" s="60">
        <f t="shared" si="7"/>
        <v>-0.8459844709699849</v>
      </c>
      <c r="L75" s="88">
        <f t="shared" si="8"/>
        <v>1.5681273627602363</v>
      </c>
      <c r="M75" s="88">
        <f t="shared" si="9"/>
        <v>1.735868034600684</v>
      </c>
      <c r="N75" s="88">
        <f t="shared" si="10"/>
        <v>1.549719253758377</v>
      </c>
      <c r="O75" s="60">
        <f>+IF(M75=0,"--",((N75/M75)-1)*100)</f>
        <v>-10.723671219922448</v>
      </c>
    </row>
    <row r="76" spans="1:15" ht="15" customHeight="1">
      <c r="A76" s="257" t="s">
        <v>329</v>
      </c>
      <c r="B76" s="257"/>
      <c r="C76" s="96">
        <v>20060020</v>
      </c>
      <c r="D76" s="64">
        <v>1429748</v>
      </c>
      <c r="E76" s="64">
        <v>1208</v>
      </c>
      <c r="F76" s="64">
        <v>500</v>
      </c>
      <c r="G76" s="60">
        <f t="shared" si="6"/>
        <v>-58.609271523178805</v>
      </c>
      <c r="H76" s="64">
        <v>2380972</v>
      </c>
      <c r="I76" s="64">
        <v>14679</v>
      </c>
      <c r="J76" s="67">
        <v>5634</v>
      </c>
      <c r="K76" s="60">
        <f t="shared" si="7"/>
        <v>-61.618638871857755</v>
      </c>
      <c r="L76" s="88">
        <f t="shared" si="8"/>
        <v>1.6653088516297978</v>
      </c>
      <c r="M76" s="88">
        <f t="shared" si="9"/>
        <v>12.151490066225165</v>
      </c>
      <c r="N76" s="88">
        <f t="shared" si="10"/>
        <v>11.268</v>
      </c>
      <c r="O76" s="60">
        <f>+IF(M76=0,"--",((N76/M76)-1)*100)</f>
        <v>-7.270631514408333</v>
      </c>
    </row>
    <row r="77" spans="1:15" ht="15" customHeight="1">
      <c r="A77" s="257" t="s">
        <v>59</v>
      </c>
      <c r="B77" s="257"/>
      <c r="C77" s="96">
        <v>20054000</v>
      </c>
      <c r="D77" s="64">
        <v>13947</v>
      </c>
      <c r="E77" s="64">
        <v>5600</v>
      </c>
      <c r="F77" s="64">
        <v>1430</v>
      </c>
      <c r="G77" s="60">
        <f t="shared" si="6"/>
        <v>-74.46428571428572</v>
      </c>
      <c r="H77" s="64">
        <v>21651</v>
      </c>
      <c r="I77" s="64">
        <v>7680</v>
      </c>
      <c r="J77" s="67">
        <v>4595</v>
      </c>
      <c r="K77" s="60">
        <f t="shared" si="7"/>
        <v>-40.169270833333336</v>
      </c>
      <c r="L77" s="88">
        <f t="shared" si="8"/>
        <v>1.5523768552376855</v>
      </c>
      <c r="M77" s="88">
        <f t="shared" si="9"/>
        <v>1.3714285714285714</v>
      </c>
      <c r="N77" s="88">
        <f t="shared" si="10"/>
        <v>3.2132867132867133</v>
      </c>
      <c r="O77" s="60">
        <f>+IF(M77=0,"--",((N77/M77)-1)*100)</f>
        <v>134.3021561771562</v>
      </c>
    </row>
    <row r="78" spans="1:15" ht="15" customHeight="1">
      <c r="A78" s="257" t="s">
        <v>79</v>
      </c>
      <c r="B78" s="257"/>
      <c r="C78" s="96">
        <v>20060010</v>
      </c>
      <c r="D78" s="64">
        <v>475</v>
      </c>
      <c r="E78" s="64">
        <v>250</v>
      </c>
      <c r="F78" s="64">
        <v>450</v>
      </c>
      <c r="G78" s="60">
        <f t="shared" si="6"/>
        <v>80</v>
      </c>
      <c r="H78" s="64">
        <v>3208</v>
      </c>
      <c r="I78" s="64">
        <v>2124</v>
      </c>
      <c r="J78" s="67">
        <v>1980</v>
      </c>
      <c r="K78" s="60">
        <f t="shared" si="7"/>
        <v>-6.779661016949157</v>
      </c>
      <c r="L78" s="88">
        <f t="shared" si="8"/>
        <v>6.753684210526316</v>
      </c>
      <c r="M78" s="88">
        <f t="shared" si="9"/>
        <v>8.496</v>
      </c>
      <c r="N78" s="88">
        <f t="shared" si="10"/>
        <v>4.4</v>
      </c>
      <c r="O78" s="60">
        <f>+IF(M78=0,"--",((N78/M78)-1)*100)</f>
        <v>-48.21092278719398</v>
      </c>
    </row>
    <row r="79" spans="1:15" ht="15" customHeight="1">
      <c r="A79" s="257" t="s">
        <v>378</v>
      </c>
      <c r="B79" s="257"/>
      <c r="C79" s="72">
        <v>20079949</v>
      </c>
      <c r="D79" s="64">
        <v>0</v>
      </c>
      <c r="E79" s="64">
        <v>0</v>
      </c>
      <c r="F79" s="64">
        <v>695</v>
      </c>
      <c r="G79" s="60" t="str">
        <f t="shared" si="6"/>
        <v>--</v>
      </c>
      <c r="H79" s="64">
        <v>0</v>
      </c>
      <c r="I79" s="64">
        <v>0</v>
      </c>
      <c r="J79" s="67">
        <v>1062</v>
      </c>
      <c r="K79" s="60" t="str">
        <f t="shared" si="7"/>
        <v>--</v>
      </c>
      <c r="L79" s="88" t="str">
        <f t="shared" si="8"/>
        <v>--</v>
      </c>
      <c r="M79" s="88" t="str">
        <f t="shared" si="9"/>
        <v>--</v>
      </c>
      <c r="N79" s="88">
        <f t="shared" si="10"/>
        <v>1.5280575539568346</v>
      </c>
      <c r="O79" s="60" t="s">
        <v>184</v>
      </c>
    </row>
    <row r="80" spans="1:15" ht="15" customHeight="1">
      <c r="A80" s="257" t="s">
        <v>105</v>
      </c>
      <c r="B80" s="257"/>
      <c r="C80" s="96">
        <v>20086011</v>
      </c>
      <c r="D80" s="64">
        <v>18124</v>
      </c>
      <c r="E80" s="64">
        <v>8324</v>
      </c>
      <c r="F80" s="64">
        <v>432</v>
      </c>
      <c r="G80" s="60">
        <f t="shared" si="6"/>
        <v>-94.81018740989909</v>
      </c>
      <c r="H80" s="64">
        <v>85672</v>
      </c>
      <c r="I80" s="64">
        <v>39395</v>
      </c>
      <c r="J80" s="67">
        <v>1772</v>
      </c>
      <c r="K80" s="60">
        <f t="shared" si="7"/>
        <v>-95.50196725472776</v>
      </c>
      <c r="L80" s="88">
        <f t="shared" si="8"/>
        <v>4.726991834032223</v>
      </c>
      <c r="M80" s="88">
        <f t="shared" si="9"/>
        <v>4.732700624699664</v>
      </c>
      <c r="N80" s="88">
        <f t="shared" si="10"/>
        <v>4.101851851851852</v>
      </c>
      <c r="O80" s="60">
        <f>+IF(M80=0,"--",((N80/M80)-1)*100)</f>
        <v>-13.329572750819107</v>
      </c>
    </row>
    <row r="81" spans="1:15" ht="15" customHeight="1">
      <c r="A81" s="257" t="s">
        <v>320</v>
      </c>
      <c r="B81" s="257"/>
      <c r="C81" s="108">
        <v>7115900</v>
      </c>
      <c r="D81" s="64">
        <v>2355729</v>
      </c>
      <c r="E81" s="64">
        <v>1334521</v>
      </c>
      <c r="F81" s="64">
        <v>0</v>
      </c>
      <c r="G81" s="60">
        <f t="shared" si="6"/>
        <v>-100</v>
      </c>
      <c r="H81" s="64">
        <v>831906</v>
      </c>
      <c r="I81" s="64">
        <v>428895</v>
      </c>
      <c r="J81" s="67">
        <v>0</v>
      </c>
      <c r="K81" s="60">
        <f t="shared" si="7"/>
        <v>-100</v>
      </c>
      <c r="L81" s="88">
        <f t="shared" si="8"/>
        <v>0.353141638957622</v>
      </c>
      <c r="M81" s="88">
        <f t="shared" si="9"/>
        <v>0.321384976332332</v>
      </c>
      <c r="N81" s="88" t="str">
        <f t="shared" si="10"/>
        <v>--</v>
      </c>
      <c r="O81" s="60" t="s">
        <v>81</v>
      </c>
    </row>
    <row r="82" spans="1:15" ht="15" customHeight="1">
      <c r="A82" s="257" t="s">
        <v>57</v>
      </c>
      <c r="B82" s="257"/>
      <c r="C82" s="96">
        <v>20089930</v>
      </c>
      <c r="D82" s="64">
        <v>12500</v>
      </c>
      <c r="E82" s="64">
        <v>5000</v>
      </c>
      <c r="F82" s="64">
        <v>0</v>
      </c>
      <c r="G82" s="60">
        <f t="shared" si="6"/>
        <v>-100</v>
      </c>
      <c r="H82" s="64">
        <v>50767</v>
      </c>
      <c r="I82" s="64">
        <v>20267</v>
      </c>
      <c r="J82" s="67">
        <v>0</v>
      </c>
      <c r="K82" s="60">
        <f t="shared" si="7"/>
        <v>-100</v>
      </c>
      <c r="L82" s="88">
        <f t="shared" si="8"/>
        <v>4.06136</v>
      </c>
      <c r="M82" s="88">
        <f t="shared" si="9"/>
        <v>4.0534</v>
      </c>
      <c r="N82" s="88" t="str">
        <f t="shared" si="10"/>
        <v>--</v>
      </c>
      <c r="O82" s="60" t="s">
        <v>81</v>
      </c>
    </row>
    <row r="83" spans="1:15" ht="12.75">
      <c r="A83" s="244" t="s">
        <v>321</v>
      </c>
      <c r="B83" s="81" t="s">
        <v>322</v>
      </c>
      <c r="C83" s="96">
        <v>20086019</v>
      </c>
      <c r="D83" s="64">
        <v>1793</v>
      </c>
      <c r="E83" s="64">
        <v>0</v>
      </c>
      <c r="F83" s="64">
        <v>0</v>
      </c>
      <c r="G83" s="60" t="str">
        <f t="shared" si="6"/>
        <v>--</v>
      </c>
      <c r="H83" s="64">
        <v>34074</v>
      </c>
      <c r="I83" s="64">
        <v>0</v>
      </c>
      <c r="J83" s="67">
        <v>0</v>
      </c>
      <c r="K83" s="60" t="str">
        <f t="shared" si="7"/>
        <v>--</v>
      </c>
      <c r="L83" s="88">
        <f t="shared" si="8"/>
        <v>19.003904071388735</v>
      </c>
      <c r="M83" s="88" t="str">
        <f t="shared" si="9"/>
        <v>--</v>
      </c>
      <c r="N83" s="88" t="str">
        <f t="shared" si="10"/>
        <v>--</v>
      </c>
      <c r="O83" s="60" t="s">
        <v>81</v>
      </c>
    </row>
    <row r="84" spans="1:15" ht="25.5">
      <c r="A84" s="244"/>
      <c r="B84" s="81" t="s">
        <v>323</v>
      </c>
      <c r="C84" s="96">
        <v>20086090</v>
      </c>
      <c r="D84" s="64">
        <v>8</v>
      </c>
      <c r="E84" s="64">
        <v>0</v>
      </c>
      <c r="F84" s="64">
        <v>0</v>
      </c>
      <c r="G84" s="60" t="str">
        <f t="shared" si="6"/>
        <v>--</v>
      </c>
      <c r="H84" s="64">
        <v>170</v>
      </c>
      <c r="I84" s="64">
        <v>0</v>
      </c>
      <c r="J84" s="67">
        <v>0</v>
      </c>
      <c r="K84" s="60" t="str">
        <f t="shared" si="7"/>
        <v>--</v>
      </c>
      <c r="L84" s="88">
        <f t="shared" si="8"/>
        <v>21.25</v>
      </c>
      <c r="M84" s="88" t="str">
        <f t="shared" si="9"/>
        <v>--</v>
      </c>
      <c r="N84" s="88" t="str">
        <f t="shared" si="10"/>
        <v>--</v>
      </c>
      <c r="O84" s="60" t="s">
        <v>81</v>
      </c>
    </row>
    <row r="85" spans="1:15" ht="15" customHeight="1">
      <c r="A85" s="257" t="s">
        <v>324</v>
      </c>
      <c r="B85" s="257"/>
      <c r="C85" s="96">
        <v>20059920</v>
      </c>
      <c r="D85" s="64">
        <v>19109</v>
      </c>
      <c r="E85" s="64">
        <v>13820</v>
      </c>
      <c r="F85" s="64">
        <v>0</v>
      </c>
      <c r="G85" s="60">
        <f t="shared" si="6"/>
        <v>-100</v>
      </c>
      <c r="H85" s="64">
        <v>57245</v>
      </c>
      <c r="I85" s="64">
        <v>43248</v>
      </c>
      <c r="J85" s="67">
        <v>0</v>
      </c>
      <c r="K85" s="60">
        <f t="shared" si="7"/>
        <v>-100</v>
      </c>
      <c r="L85" s="88">
        <f t="shared" si="8"/>
        <v>2.995708828300801</v>
      </c>
      <c r="M85" s="88">
        <f t="shared" si="9"/>
        <v>3.1293777134587555</v>
      </c>
      <c r="N85" s="88" t="str">
        <f t="shared" si="10"/>
        <v>--</v>
      </c>
      <c r="O85" s="60" t="s">
        <v>81</v>
      </c>
    </row>
    <row r="86" spans="1:15" ht="15" customHeight="1">
      <c r="A86" s="257" t="s">
        <v>325</v>
      </c>
      <c r="B86" s="257"/>
      <c r="C86" s="108">
        <v>8129090</v>
      </c>
      <c r="D86" s="64">
        <v>7</v>
      </c>
      <c r="E86" s="64">
        <v>0</v>
      </c>
      <c r="F86" s="64">
        <v>0</v>
      </c>
      <c r="G86" s="60" t="str">
        <f t="shared" si="6"/>
        <v>--</v>
      </c>
      <c r="H86" s="64">
        <v>87</v>
      </c>
      <c r="I86" s="64">
        <v>0</v>
      </c>
      <c r="J86" s="67">
        <v>0</v>
      </c>
      <c r="K86" s="60" t="str">
        <f t="shared" si="7"/>
        <v>--</v>
      </c>
      <c r="L86" s="88">
        <f t="shared" si="8"/>
        <v>12.428571428571429</v>
      </c>
      <c r="M86" s="88" t="str">
        <f t="shared" si="9"/>
        <v>--</v>
      </c>
      <c r="N86" s="88" t="str">
        <f t="shared" si="10"/>
        <v>--</v>
      </c>
      <c r="O86" s="60" t="s">
        <v>81</v>
      </c>
    </row>
    <row r="87" spans="1:15" ht="25.5">
      <c r="A87" s="244" t="s">
        <v>326</v>
      </c>
      <c r="B87" s="81" t="s">
        <v>327</v>
      </c>
      <c r="C87" s="96">
        <v>20039010</v>
      </c>
      <c r="D87" s="64">
        <v>17385</v>
      </c>
      <c r="E87" s="64">
        <v>17082</v>
      </c>
      <c r="F87" s="64">
        <v>0</v>
      </c>
      <c r="G87" s="60">
        <f t="shared" si="6"/>
        <v>-100</v>
      </c>
      <c r="H87" s="64">
        <v>15022</v>
      </c>
      <c r="I87" s="64">
        <v>13793</v>
      </c>
      <c r="J87" s="67">
        <v>0</v>
      </c>
      <c r="K87" s="60">
        <f t="shared" si="7"/>
        <v>-100</v>
      </c>
      <c r="L87" s="88">
        <f t="shared" si="8"/>
        <v>0.8640782283577797</v>
      </c>
      <c r="M87" s="88">
        <f t="shared" si="9"/>
        <v>0.8074581430745814</v>
      </c>
      <c r="N87" s="88" t="str">
        <f t="shared" si="10"/>
        <v>--</v>
      </c>
      <c r="O87" s="60" t="s">
        <v>81</v>
      </c>
    </row>
    <row r="88" spans="1:15" ht="25.5">
      <c r="A88" s="244"/>
      <c r="B88" s="81" t="s">
        <v>328</v>
      </c>
      <c r="C88" s="96">
        <v>20039090</v>
      </c>
      <c r="D88" s="64">
        <v>267</v>
      </c>
      <c r="E88" s="64">
        <v>259</v>
      </c>
      <c r="F88" s="64">
        <v>0</v>
      </c>
      <c r="G88" s="60">
        <f t="shared" si="6"/>
        <v>-100</v>
      </c>
      <c r="H88" s="64">
        <v>4103</v>
      </c>
      <c r="I88" s="64">
        <v>4009</v>
      </c>
      <c r="J88" s="67">
        <v>284</v>
      </c>
      <c r="K88" s="60">
        <f t="shared" si="7"/>
        <v>-92.91593913694189</v>
      </c>
      <c r="L88" s="88">
        <f t="shared" si="8"/>
        <v>15.367041198501873</v>
      </c>
      <c r="M88" s="88">
        <f t="shared" si="9"/>
        <v>15.478764478764479</v>
      </c>
      <c r="N88" s="88" t="str">
        <f t="shared" si="10"/>
        <v>--</v>
      </c>
      <c r="O88" s="60" t="s">
        <v>81</v>
      </c>
    </row>
    <row r="89" spans="1:15" ht="25.5">
      <c r="A89" s="238" t="s">
        <v>225</v>
      </c>
      <c r="B89" s="81" t="s">
        <v>213</v>
      </c>
      <c r="C89" s="96">
        <v>20084010</v>
      </c>
      <c r="D89" s="64">
        <v>181</v>
      </c>
      <c r="E89" s="64">
        <v>57</v>
      </c>
      <c r="F89" s="64">
        <v>0</v>
      </c>
      <c r="G89" s="60">
        <f t="shared" si="6"/>
        <v>-100</v>
      </c>
      <c r="H89" s="64">
        <v>822</v>
      </c>
      <c r="I89" s="64">
        <v>282</v>
      </c>
      <c r="J89" s="67">
        <v>0</v>
      </c>
      <c r="K89" s="60">
        <f t="shared" si="7"/>
        <v>-100</v>
      </c>
      <c r="L89" s="88">
        <f t="shared" si="8"/>
        <v>4.541436464088398</v>
      </c>
      <c r="M89" s="88">
        <f t="shared" si="9"/>
        <v>4.947368421052632</v>
      </c>
      <c r="N89" s="88" t="str">
        <f t="shared" si="10"/>
        <v>--</v>
      </c>
      <c r="O89" s="60" t="s">
        <v>81</v>
      </c>
    </row>
    <row r="90" spans="1:15" ht="25.5">
      <c r="A90" s="238"/>
      <c r="B90" s="81" t="s">
        <v>226</v>
      </c>
      <c r="C90" s="96">
        <v>20084090</v>
      </c>
      <c r="D90" s="64">
        <v>410</v>
      </c>
      <c r="E90" s="64">
        <v>0</v>
      </c>
      <c r="F90" s="64">
        <v>0</v>
      </c>
      <c r="G90" s="60" t="str">
        <f t="shared" si="6"/>
        <v>--</v>
      </c>
      <c r="H90" s="64">
        <v>4281</v>
      </c>
      <c r="I90" s="64">
        <v>0</v>
      </c>
      <c r="J90" s="67">
        <v>0</v>
      </c>
      <c r="K90" s="60" t="str">
        <f t="shared" si="7"/>
        <v>--</v>
      </c>
      <c r="L90" s="88">
        <f t="shared" si="8"/>
        <v>10.441463414634146</v>
      </c>
      <c r="M90" s="88" t="str">
        <f t="shared" si="9"/>
        <v>--</v>
      </c>
      <c r="N90" s="88" t="str">
        <f t="shared" si="10"/>
        <v>--</v>
      </c>
      <c r="O90" s="60" t="s">
        <v>81</v>
      </c>
    </row>
    <row r="91" spans="1:15" ht="25.5">
      <c r="A91" s="238" t="s">
        <v>331</v>
      </c>
      <c r="B91" s="81" t="s">
        <v>332</v>
      </c>
      <c r="C91" s="96">
        <v>20032010</v>
      </c>
      <c r="D91" s="64">
        <v>6</v>
      </c>
      <c r="E91" s="64">
        <v>0</v>
      </c>
      <c r="F91" s="64">
        <v>0</v>
      </c>
      <c r="G91" s="60" t="str">
        <f t="shared" si="6"/>
        <v>--</v>
      </c>
      <c r="H91" s="64">
        <v>172</v>
      </c>
      <c r="I91" s="64">
        <v>0</v>
      </c>
      <c r="J91" s="67">
        <v>0</v>
      </c>
      <c r="K91" s="60" t="str">
        <f t="shared" si="7"/>
        <v>--</v>
      </c>
      <c r="L91" s="88">
        <f t="shared" si="8"/>
        <v>28.666666666666668</v>
      </c>
      <c r="M91" s="88" t="str">
        <f t="shared" si="9"/>
        <v>--</v>
      </c>
      <c r="N91" s="88" t="str">
        <f t="shared" si="10"/>
        <v>--</v>
      </c>
      <c r="O91" s="60" t="s">
        <v>81</v>
      </c>
    </row>
    <row r="92" spans="1:15" ht="25.5">
      <c r="A92" s="238"/>
      <c r="B92" s="81" t="s">
        <v>333</v>
      </c>
      <c r="C92" s="96">
        <v>20032090</v>
      </c>
      <c r="D92" s="64">
        <v>74</v>
      </c>
      <c r="E92" s="64">
        <v>74</v>
      </c>
      <c r="F92" s="64">
        <v>0</v>
      </c>
      <c r="G92" s="60">
        <f t="shared" si="6"/>
        <v>-100</v>
      </c>
      <c r="H92" s="64">
        <v>3077</v>
      </c>
      <c r="I92" s="64">
        <v>3077</v>
      </c>
      <c r="J92" s="67">
        <v>0</v>
      </c>
      <c r="K92" s="60">
        <f t="shared" si="7"/>
        <v>-100</v>
      </c>
      <c r="L92" s="88">
        <f t="shared" si="8"/>
        <v>41.58108108108108</v>
      </c>
      <c r="M92" s="88">
        <f t="shared" si="9"/>
        <v>41.58108108108108</v>
      </c>
      <c r="N92" s="88" t="str">
        <f t="shared" si="10"/>
        <v>--</v>
      </c>
      <c r="O92" s="60" t="s">
        <v>81</v>
      </c>
    </row>
    <row r="93" spans="1:15" ht="12.75">
      <c r="A93" s="284" t="s">
        <v>41</v>
      </c>
      <c r="B93" s="284"/>
      <c r="C93" s="285"/>
      <c r="D93" s="161">
        <v>98953575</v>
      </c>
      <c r="E93" s="161">
        <v>44097426</v>
      </c>
      <c r="F93" s="161">
        <v>58467165</v>
      </c>
      <c r="G93" s="88">
        <f t="shared" si="6"/>
        <v>32.586344155325534</v>
      </c>
      <c r="H93" s="161">
        <v>129887670</v>
      </c>
      <c r="I93" s="161">
        <v>57942229</v>
      </c>
      <c r="J93" s="161">
        <v>73585153</v>
      </c>
      <c r="K93" s="88">
        <f t="shared" si="7"/>
        <v>26.997449476788326</v>
      </c>
      <c r="L93" s="88">
        <f t="shared" si="8"/>
        <v>1.3126122022372613</v>
      </c>
      <c r="M93" s="88">
        <f t="shared" si="9"/>
        <v>1.313959436090442</v>
      </c>
      <c r="N93" s="88">
        <f t="shared" si="10"/>
        <v>1.2585722772773402</v>
      </c>
      <c r="O93" s="88">
        <f>+IF(M93=0,"--",((N93/M93)-1)*100)</f>
        <v>-4.215286811128727</v>
      </c>
    </row>
    <row r="94" spans="1:15" ht="12.75">
      <c r="A94" s="277" t="s">
        <v>150</v>
      </c>
      <c r="B94" s="278"/>
      <c r="C94" s="278"/>
      <c r="D94" s="278"/>
      <c r="E94" s="278"/>
      <c r="F94" s="278"/>
      <c r="G94" s="278"/>
      <c r="H94" s="278"/>
      <c r="I94" s="278"/>
      <c r="J94" s="278"/>
      <c r="K94" s="278"/>
      <c r="L94" s="278"/>
      <c r="M94" s="278"/>
      <c r="N94" s="278"/>
      <c r="O94" s="279"/>
    </row>
    <row r="95" spans="1:15" ht="12.75">
      <c r="A95" s="252" t="s">
        <v>159</v>
      </c>
      <c r="B95" s="253"/>
      <c r="C95" s="253"/>
      <c r="D95" s="253"/>
      <c r="E95" s="253"/>
      <c r="F95" s="253"/>
      <c r="G95" s="253"/>
      <c r="H95" s="253"/>
      <c r="I95" s="253"/>
      <c r="J95" s="253"/>
      <c r="K95" s="253"/>
      <c r="L95" s="253"/>
      <c r="M95" s="253"/>
      <c r="N95" s="253"/>
      <c r="O95" s="254"/>
    </row>
    <row r="106" ht="12.75">
      <c r="C106" s="57"/>
    </row>
    <row r="107" ht="12.75">
      <c r="C107" s="57"/>
    </row>
    <row r="108" spans="3:14" ht="12.75">
      <c r="C108" s="57"/>
      <c r="L108" s="57"/>
      <c r="M108" s="57"/>
      <c r="N108" s="57"/>
    </row>
    <row r="109" spans="3:14" ht="12.75">
      <c r="C109" s="57"/>
      <c r="L109" s="57"/>
      <c r="M109" s="57"/>
      <c r="N109" s="57"/>
    </row>
    <row r="110" spans="3:14" ht="12.75">
      <c r="C110" s="57"/>
      <c r="L110" s="57"/>
      <c r="M110" s="57"/>
      <c r="N110" s="57"/>
    </row>
    <row r="111" spans="3:14" ht="12.75">
      <c r="C111" s="57"/>
      <c r="L111" s="57"/>
      <c r="M111" s="57"/>
      <c r="N111" s="57"/>
    </row>
    <row r="112" spans="3:14" ht="12.75">
      <c r="C112" s="57"/>
      <c r="L112" s="57"/>
      <c r="M112" s="57"/>
      <c r="N112" s="57"/>
    </row>
    <row r="113" ht="12.75">
      <c r="C113" s="57"/>
    </row>
    <row r="114" ht="12.75">
      <c r="C114" s="57"/>
    </row>
    <row r="118" ht="12.75">
      <c r="J118" s="140"/>
    </row>
  </sheetData>
  <sheetProtection/>
  <mergeCells count="62">
    <mergeCell ref="A1:O1"/>
    <mergeCell ref="C2:C3"/>
    <mergeCell ref="D2:G2"/>
    <mergeCell ref="H2:K2"/>
    <mergeCell ref="L2:O2"/>
    <mergeCell ref="A4:A8"/>
    <mergeCell ref="A2:B3"/>
    <mergeCell ref="A16:B16"/>
    <mergeCell ref="A17:A19"/>
    <mergeCell ref="A22:B22"/>
    <mergeCell ref="A24:B24"/>
    <mergeCell ref="A25:A30"/>
    <mergeCell ref="A23:B23"/>
    <mergeCell ref="A20:B20"/>
    <mergeCell ref="A34:B34"/>
    <mergeCell ref="A43:A44"/>
    <mergeCell ref="A49:B49"/>
    <mergeCell ref="A53:B53"/>
    <mergeCell ref="A50:B50"/>
    <mergeCell ref="A46:A48"/>
    <mergeCell ref="A35:A38"/>
    <mergeCell ref="A45:B45"/>
    <mergeCell ref="A9:B9"/>
    <mergeCell ref="A10:A12"/>
    <mergeCell ref="A21:B21"/>
    <mergeCell ref="A13:A15"/>
    <mergeCell ref="A59:B59"/>
    <mergeCell ref="A56:A58"/>
    <mergeCell ref="A39:A42"/>
    <mergeCell ref="A51:A52"/>
    <mergeCell ref="A31:A33"/>
    <mergeCell ref="A54:B54"/>
    <mergeCell ref="A55:B55"/>
    <mergeCell ref="A95:O95"/>
    <mergeCell ref="A94:O94"/>
    <mergeCell ref="A93:C93"/>
    <mergeCell ref="A61:B61"/>
    <mergeCell ref="A67:B67"/>
    <mergeCell ref="A80:B80"/>
    <mergeCell ref="A81:B81"/>
    <mergeCell ref="A82:B82"/>
    <mergeCell ref="A60:B60"/>
    <mergeCell ref="A78:B78"/>
    <mergeCell ref="A64:B64"/>
    <mergeCell ref="A68:B68"/>
    <mergeCell ref="A75:B75"/>
    <mergeCell ref="A62:A63"/>
    <mergeCell ref="A72:A74"/>
    <mergeCell ref="A66:B66"/>
    <mergeCell ref="A65:B65"/>
    <mergeCell ref="A69:B69"/>
    <mergeCell ref="A71:B71"/>
    <mergeCell ref="A89:A90"/>
    <mergeCell ref="A77:B77"/>
    <mergeCell ref="A83:A84"/>
    <mergeCell ref="A79:B79"/>
    <mergeCell ref="A91:A92"/>
    <mergeCell ref="A70:B70"/>
    <mergeCell ref="A85:B85"/>
    <mergeCell ref="A86:B86"/>
    <mergeCell ref="A87:A88"/>
    <mergeCell ref="A76:B76"/>
  </mergeCells>
  <printOptions/>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O57"/>
  <sheetViews>
    <sheetView zoomScalePageLayoutView="0" workbookViewId="0" topLeftCell="A34">
      <selection activeCell="Q61" sqref="Q61"/>
    </sheetView>
  </sheetViews>
  <sheetFormatPr defaultColWidth="11.421875" defaultRowHeight="15"/>
  <cols>
    <col min="1" max="1" width="23.00390625" style="43" customWidth="1"/>
    <col min="2" max="2" width="24.8515625" style="43" customWidth="1"/>
    <col min="3" max="3" width="9.57421875" style="62" customWidth="1"/>
    <col min="4" max="6" width="9.8515625" style="57" customWidth="1"/>
    <col min="7" max="7" width="7.7109375" style="57" customWidth="1"/>
    <col min="8" max="10" width="9.8515625" style="57" customWidth="1"/>
    <col min="11" max="11" width="7.7109375" style="57" customWidth="1"/>
    <col min="12" max="14" width="6.7109375" style="57" customWidth="1"/>
    <col min="15" max="15" width="6.7109375" style="57" bestFit="1" customWidth="1"/>
    <col min="16" max="16384" width="11.421875" style="57" customWidth="1"/>
  </cols>
  <sheetData>
    <row r="1" spans="1:15" ht="12.75">
      <c r="A1" s="200" t="s">
        <v>106</v>
      </c>
      <c r="B1" s="201"/>
      <c r="C1" s="201"/>
      <c r="D1" s="201"/>
      <c r="E1" s="201"/>
      <c r="F1" s="201"/>
      <c r="G1" s="201"/>
      <c r="H1" s="201"/>
      <c r="I1" s="201"/>
      <c r="J1" s="201"/>
      <c r="K1" s="201"/>
      <c r="L1" s="201"/>
      <c r="M1" s="201"/>
      <c r="N1" s="201"/>
      <c r="O1" s="202"/>
    </row>
    <row r="2" spans="1:15" ht="12.75" customHeight="1">
      <c r="A2" s="280" t="s">
        <v>45</v>
      </c>
      <c r="B2" s="281"/>
      <c r="C2" s="266" t="s">
        <v>46</v>
      </c>
      <c r="D2" s="268" t="s">
        <v>34</v>
      </c>
      <c r="E2" s="268"/>
      <c r="F2" s="268"/>
      <c r="G2" s="268"/>
      <c r="H2" s="268" t="s">
        <v>43</v>
      </c>
      <c r="I2" s="268"/>
      <c r="J2" s="268"/>
      <c r="K2" s="268"/>
      <c r="L2" s="268" t="s">
        <v>47</v>
      </c>
      <c r="M2" s="268"/>
      <c r="N2" s="268"/>
      <c r="O2" s="268"/>
    </row>
    <row r="3" spans="1:15" ht="38.25">
      <c r="A3" s="282"/>
      <c r="B3" s="283"/>
      <c r="C3" s="266"/>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66" t="s">
        <v>252</v>
      </c>
      <c r="B4" s="70" t="s">
        <v>41</v>
      </c>
      <c r="C4" s="110">
        <v>7129090</v>
      </c>
      <c r="D4" s="80">
        <v>1337954</v>
      </c>
      <c r="E4" s="80">
        <v>771127</v>
      </c>
      <c r="F4" s="80">
        <v>1351724</v>
      </c>
      <c r="G4" s="61">
        <v>75.29200767188804</v>
      </c>
      <c r="H4" s="80">
        <v>3965084</v>
      </c>
      <c r="I4" s="80">
        <v>2125358</v>
      </c>
      <c r="J4" s="137">
        <v>2958548</v>
      </c>
      <c r="K4" s="61">
        <v>39.202336735740516</v>
      </c>
      <c r="L4" s="61">
        <v>2.9635428422800785</v>
      </c>
      <c r="M4" s="61">
        <v>2.7561711624674015</v>
      </c>
      <c r="N4" s="61">
        <v>2.1887219580328527</v>
      </c>
      <c r="O4" s="61">
        <v>-20.588315129404087</v>
      </c>
    </row>
    <row r="5" spans="1:15" ht="12.75">
      <c r="A5" s="266"/>
      <c r="B5" s="70" t="s">
        <v>155</v>
      </c>
      <c r="C5" s="110">
        <v>7129091</v>
      </c>
      <c r="D5" s="61" t="s">
        <v>81</v>
      </c>
      <c r="E5" s="61" t="s">
        <v>81</v>
      </c>
      <c r="F5" s="80">
        <v>2682</v>
      </c>
      <c r="G5" s="61" t="s">
        <v>81</v>
      </c>
      <c r="H5" s="61" t="s">
        <v>81</v>
      </c>
      <c r="I5" s="61" t="s">
        <v>81</v>
      </c>
      <c r="J5" s="137">
        <v>4769</v>
      </c>
      <c r="K5" s="61" t="s">
        <v>81</v>
      </c>
      <c r="L5" s="61" t="s">
        <v>81</v>
      </c>
      <c r="M5" s="61" t="s">
        <v>81</v>
      </c>
      <c r="N5" s="61">
        <v>1.778150633855332</v>
      </c>
      <c r="O5" s="61" t="s">
        <v>184</v>
      </c>
    </row>
    <row r="6" spans="1:15" ht="12.75">
      <c r="A6" s="266"/>
      <c r="B6" s="70" t="s">
        <v>337</v>
      </c>
      <c r="C6" s="110">
        <v>7129099</v>
      </c>
      <c r="D6" s="61" t="s">
        <v>81</v>
      </c>
      <c r="E6" s="61" t="s">
        <v>81</v>
      </c>
      <c r="F6" s="80">
        <v>1349042</v>
      </c>
      <c r="G6" s="61" t="s">
        <v>81</v>
      </c>
      <c r="H6" s="61" t="s">
        <v>81</v>
      </c>
      <c r="I6" s="61" t="s">
        <v>81</v>
      </c>
      <c r="J6" s="137">
        <v>2953779</v>
      </c>
      <c r="K6" s="61" t="s">
        <v>81</v>
      </c>
      <c r="L6" s="61" t="s">
        <v>81</v>
      </c>
      <c r="M6" s="61" t="s">
        <v>81</v>
      </c>
      <c r="N6" s="61">
        <v>2.189538205630366</v>
      </c>
      <c r="O6" s="61" t="s">
        <v>184</v>
      </c>
    </row>
    <row r="7" spans="1:15" ht="15" customHeight="1">
      <c r="A7" s="273" t="s">
        <v>258</v>
      </c>
      <c r="B7" s="273"/>
      <c r="C7" s="113">
        <v>8011100</v>
      </c>
      <c r="D7" s="80">
        <v>1517909</v>
      </c>
      <c r="E7" s="80">
        <v>633811</v>
      </c>
      <c r="F7" s="80">
        <v>688646</v>
      </c>
      <c r="G7" s="61">
        <v>8.651632742252824</v>
      </c>
      <c r="H7" s="80">
        <v>4218357</v>
      </c>
      <c r="I7" s="80">
        <v>1634949</v>
      </c>
      <c r="J7" s="137">
        <v>1739401</v>
      </c>
      <c r="K7" s="61">
        <v>6.388700809627701</v>
      </c>
      <c r="L7" s="61">
        <v>2.7790579013629935</v>
      </c>
      <c r="M7" s="61">
        <v>2.5795528951059543</v>
      </c>
      <c r="N7" s="61">
        <v>2.52582749337105</v>
      </c>
      <c r="O7" s="61">
        <v>-2.082740843842934</v>
      </c>
    </row>
    <row r="8" spans="1:15" ht="12.75">
      <c r="A8" s="265" t="s">
        <v>239</v>
      </c>
      <c r="B8" s="98" t="s">
        <v>41</v>
      </c>
      <c r="C8" s="73"/>
      <c r="D8" s="80">
        <v>152350</v>
      </c>
      <c r="E8" s="80">
        <v>47989</v>
      </c>
      <c r="F8" s="80">
        <v>636786</v>
      </c>
      <c r="G8" s="61">
        <v>1226.9415907812206</v>
      </c>
      <c r="H8" s="80">
        <v>232157</v>
      </c>
      <c r="I8" s="80">
        <v>53402</v>
      </c>
      <c r="J8" s="137">
        <v>1000333</v>
      </c>
      <c r="K8" s="61">
        <v>1773.212613759784</v>
      </c>
      <c r="L8" s="61">
        <v>1.5238398424680013</v>
      </c>
      <c r="M8" s="61">
        <v>1.1127966825730897</v>
      </c>
      <c r="N8" s="61">
        <v>1.5709092222504892</v>
      </c>
      <c r="O8" s="61">
        <v>41.16767661619176</v>
      </c>
    </row>
    <row r="9" spans="1:15" ht="25.5">
      <c r="A9" s="265"/>
      <c r="B9" s="75" t="s">
        <v>339</v>
      </c>
      <c r="C9" s="113">
        <v>7129020</v>
      </c>
      <c r="D9" s="80">
        <v>53116</v>
      </c>
      <c r="E9" s="80">
        <v>12000</v>
      </c>
      <c r="F9" s="80">
        <v>0</v>
      </c>
      <c r="G9" s="61">
        <v>-100</v>
      </c>
      <c r="H9" s="80">
        <v>117747</v>
      </c>
      <c r="I9" s="80">
        <v>25269</v>
      </c>
      <c r="J9" s="137">
        <v>0</v>
      </c>
      <c r="K9" s="61">
        <v>-100</v>
      </c>
      <c r="L9" s="61">
        <v>2.2167896678966788</v>
      </c>
      <c r="M9" s="61">
        <v>2.10575</v>
      </c>
      <c r="N9" s="61" t="s">
        <v>184</v>
      </c>
      <c r="O9" s="61" t="s">
        <v>184</v>
      </c>
    </row>
    <row r="10" spans="1:15" ht="12.75">
      <c r="A10" s="265"/>
      <c r="B10" s="70" t="s">
        <v>165</v>
      </c>
      <c r="C10" s="113">
        <v>9042020</v>
      </c>
      <c r="D10" s="80">
        <v>77594</v>
      </c>
      <c r="E10" s="80">
        <v>31872</v>
      </c>
      <c r="F10" s="80">
        <v>0</v>
      </c>
      <c r="G10" s="61">
        <v>-100</v>
      </c>
      <c r="H10" s="80">
        <v>63988</v>
      </c>
      <c r="I10" s="80">
        <v>20409</v>
      </c>
      <c r="J10" s="137">
        <v>0</v>
      </c>
      <c r="K10" s="61">
        <v>-100</v>
      </c>
      <c r="L10" s="61">
        <v>0.8246513905714359</v>
      </c>
      <c r="M10" s="61">
        <v>0.6403426204819277</v>
      </c>
      <c r="N10" s="61" t="s">
        <v>81</v>
      </c>
      <c r="O10" s="61" t="s">
        <v>184</v>
      </c>
    </row>
    <row r="11" spans="1:15" ht="25.5">
      <c r="A11" s="265"/>
      <c r="B11" s="98" t="s">
        <v>249</v>
      </c>
      <c r="C11" s="113">
        <v>9042090</v>
      </c>
      <c r="D11" s="80">
        <v>21640</v>
      </c>
      <c r="E11" s="80">
        <v>4117</v>
      </c>
      <c r="F11" s="80">
        <v>0</v>
      </c>
      <c r="G11" s="61">
        <v>-100</v>
      </c>
      <c r="H11" s="80">
        <v>50422</v>
      </c>
      <c r="I11" s="80">
        <v>7724</v>
      </c>
      <c r="J11" s="137">
        <v>0</v>
      </c>
      <c r="K11" s="61">
        <v>-100</v>
      </c>
      <c r="L11" s="61">
        <v>2.3300369685767097</v>
      </c>
      <c r="M11" s="61">
        <v>1.8761233908185573</v>
      </c>
      <c r="N11" s="61" t="s">
        <v>81</v>
      </c>
      <c r="O11" s="61" t="s">
        <v>184</v>
      </c>
    </row>
    <row r="12" spans="1:15" ht="25.5">
      <c r="A12" s="265"/>
      <c r="B12" s="98" t="s">
        <v>340</v>
      </c>
      <c r="C12" s="113">
        <v>9042100</v>
      </c>
      <c r="D12" s="61" t="s">
        <v>81</v>
      </c>
      <c r="E12" s="61" t="s">
        <v>81</v>
      </c>
      <c r="F12" s="80">
        <v>548592</v>
      </c>
      <c r="G12" s="61" t="s">
        <v>81</v>
      </c>
      <c r="H12" s="61" t="s">
        <v>81</v>
      </c>
      <c r="I12" s="61" t="s">
        <v>81</v>
      </c>
      <c r="J12" s="137">
        <v>879247</v>
      </c>
      <c r="K12" s="61" t="s">
        <v>81</v>
      </c>
      <c r="L12" s="61" t="s">
        <v>81</v>
      </c>
      <c r="M12" s="61" t="s">
        <v>81</v>
      </c>
      <c r="N12" s="61">
        <v>1.6027339078951206</v>
      </c>
      <c r="O12" s="61" t="s">
        <v>184</v>
      </c>
    </row>
    <row r="13" spans="1:15" ht="25.5">
      <c r="A13" s="265"/>
      <c r="B13" s="98" t="s">
        <v>341</v>
      </c>
      <c r="C13" s="113">
        <v>9042220</v>
      </c>
      <c r="D13" s="61" t="s">
        <v>81</v>
      </c>
      <c r="E13" s="61" t="s">
        <v>81</v>
      </c>
      <c r="F13" s="80">
        <v>52994</v>
      </c>
      <c r="G13" s="61" t="s">
        <v>81</v>
      </c>
      <c r="H13" s="61" t="s">
        <v>81</v>
      </c>
      <c r="I13" s="61" t="s">
        <v>81</v>
      </c>
      <c r="J13" s="137">
        <v>80906</v>
      </c>
      <c r="K13" s="61" t="s">
        <v>81</v>
      </c>
      <c r="L13" s="61" t="s">
        <v>81</v>
      </c>
      <c r="M13" s="61" t="s">
        <v>81</v>
      </c>
      <c r="N13" s="61">
        <v>1.5267011359776579</v>
      </c>
      <c r="O13" s="61" t="s">
        <v>184</v>
      </c>
    </row>
    <row r="14" spans="1:15" ht="51">
      <c r="A14" s="265"/>
      <c r="B14" s="98" t="s">
        <v>370</v>
      </c>
      <c r="C14" s="113">
        <v>9042290</v>
      </c>
      <c r="D14" s="61" t="s">
        <v>81</v>
      </c>
      <c r="E14" s="61" t="s">
        <v>81</v>
      </c>
      <c r="F14" s="80">
        <v>35200</v>
      </c>
      <c r="G14" s="61" t="s">
        <v>81</v>
      </c>
      <c r="H14" s="61" t="s">
        <v>81</v>
      </c>
      <c r="I14" s="61" t="s">
        <v>81</v>
      </c>
      <c r="J14" s="137">
        <v>40180</v>
      </c>
      <c r="K14" s="61" t="s">
        <v>81</v>
      </c>
      <c r="L14" s="61" t="s">
        <v>81</v>
      </c>
      <c r="M14" s="61" t="s">
        <v>81</v>
      </c>
      <c r="N14" s="61">
        <v>1.1414772727272726</v>
      </c>
      <c r="O14" s="61" t="s">
        <v>184</v>
      </c>
    </row>
    <row r="15" spans="1:15" ht="12.75">
      <c r="A15" s="217" t="s">
        <v>166</v>
      </c>
      <c r="B15" s="70" t="s">
        <v>41</v>
      </c>
      <c r="C15" s="113">
        <v>7129030</v>
      </c>
      <c r="D15" s="80">
        <v>170419</v>
      </c>
      <c r="E15" s="80">
        <v>92333</v>
      </c>
      <c r="F15" s="80">
        <v>193103</v>
      </c>
      <c r="G15" s="61">
        <v>109.1375781140004</v>
      </c>
      <c r="H15" s="80">
        <v>722078</v>
      </c>
      <c r="I15" s="80">
        <v>359204</v>
      </c>
      <c r="J15" s="137">
        <v>853455</v>
      </c>
      <c r="K15" s="61">
        <v>137.5961848977183</v>
      </c>
      <c r="L15" s="61">
        <v>4.23707450460336</v>
      </c>
      <c r="M15" s="61">
        <v>3.8903100733215643</v>
      </c>
      <c r="N15" s="61">
        <v>4.419687938561286</v>
      </c>
      <c r="O15" s="61">
        <v>13.607600814907194</v>
      </c>
    </row>
    <row r="16" spans="1:15" ht="12.75">
      <c r="A16" s="218" t="s">
        <v>227</v>
      </c>
      <c r="B16" s="70" t="s">
        <v>157</v>
      </c>
      <c r="C16" s="113">
        <v>7129031</v>
      </c>
      <c r="D16" s="61" t="s">
        <v>81</v>
      </c>
      <c r="E16" s="61" t="s">
        <v>81</v>
      </c>
      <c r="F16" s="80">
        <v>34000</v>
      </c>
      <c r="G16" s="61" t="s">
        <v>81</v>
      </c>
      <c r="H16" s="61" t="s">
        <v>81</v>
      </c>
      <c r="I16" s="61" t="s">
        <v>81</v>
      </c>
      <c r="J16" s="137">
        <v>133343</v>
      </c>
      <c r="K16" s="61" t="s">
        <v>81</v>
      </c>
      <c r="L16" s="61" t="s">
        <v>81</v>
      </c>
      <c r="M16" s="61" t="s">
        <v>81</v>
      </c>
      <c r="N16" s="61">
        <v>3.9218529411764704</v>
      </c>
      <c r="O16" s="61" t="s">
        <v>184</v>
      </c>
    </row>
    <row r="17" spans="1:15" ht="12.75">
      <c r="A17" s="267" t="s">
        <v>227</v>
      </c>
      <c r="B17" s="97" t="s">
        <v>164</v>
      </c>
      <c r="C17" s="113">
        <v>7129039</v>
      </c>
      <c r="D17" s="61" t="s">
        <v>81</v>
      </c>
      <c r="E17" s="61" t="s">
        <v>81</v>
      </c>
      <c r="F17" s="80">
        <v>159103</v>
      </c>
      <c r="G17" s="61" t="s">
        <v>81</v>
      </c>
      <c r="H17" s="61" t="s">
        <v>81</v>
      </c>
      <c r="I17" s="61" t="s">
        <v>81</v>
      </c>
      <c r="J17" s="137">
        <v>720112</v>
      </c>
      <c r="K17" s="61" t="s">
        <v>81</v>
      </c>
      <c r="L17" s="61" t="s">
        <v>81</v>
      </c>
      <c r="M17" s="61" t="s">
        <v>81</v>
      </c>
      <c r="N17" s="61">
        <v>4.526074304067176</v>
      </c>
      <c r="O17" s="61" t="s">
        <v>184</v>
      </c>
    </row>
    <row r="18" spans="1:15" ht="12.75">
      <c r="A18" s="273" t="s">
        <v>253</v>
      </c>
      <c r="B18" s="273"/>
      <c r="C18" s="113">
        <v>8135000</v>
      </c>
      <c r="D18" s="80">
        <v>215635</v>
      </c>
      <c r="E18" s="80">
        <v>81757</v>
      </c>
      <c r="F18" s="80">
        <v>155400</v>
      </c>
      <c r="G18" s="61">
        <v>90.0754675440635</v>
      </c>
      <c r="H18" s="80">
        <v>960950</v>
      </c>
      <c r="I18" s="80">
        <v>433050</v>
      </c>
      <c r="J18" s="137">
        <v>785066</v>
      </c>
      <c r="K18" s="61">
        <v>81.28761113035445</v>
      </c>
      <c r="L18" s="61">
        <v>4.4563730377721615</v>
      </c>
      <c r="M18" s="61">
        <v>5.296794158298372</v>
      </c>
      <c r="N18" s="61">
        <v>5.051904761904762</v>
      </c>
      <c r="O18" s="61">
        <v>-4.623351202159654</v>
      </c>
    </row>
    <row r="19" spans="1:15" ht="12.75">
      <c r="A19" s="273" t="s">
        <v>89</v>
      </c>
      <c r="B19" s="273"/>
      <c r="C19" s="113">
        <v>7122000</v>
      </c>
      <c r="D19" s="80">
        <v>605021</v>
      </c>
      <c r="E19" s="80">
        <v>229861</v>
      </c>
      <c r="F19" s="80">
        <v>303619</v>
      </c>
      <c r="G19" s="61">
        <v>32.08808801841112</v>
      </c>
      <c r="H19" s="80">
        <v>1407208</v>
      </c>
      <c r="I19" s="80">
        <v>542137</v>
      </c>
      <c r="J19" s="137">
        <v>668186</v>
      </c>
      <c r="K19" s="61">
        <v>23.250396117586526</v>
      </c>
      <c r="L19" s="61">
        <v>2.3258829032380692</v>
      </c>
      <c r="M19" s="61">
        <v>2.3585427715010376</v>
      </c>
      <c r="N19" s="61">
        <v>2.200738425460857</v>
      </c>
      <c r="O19" s="61">
        <v>-6.690756171436729</v>
      </c>
    </row>
    <row r="20" spans="1:15" ht="15" customHeight="1">
      <c r="A20" s="273" t="s">
        <v>62</v>
      </c>
      <c r="B20" s="273"/>
      <c r="C20" s="113">
        <v>8134010</v>
      </c>
      <c r="D20" s="80">
        <v>217945</v>
      </c>
      <c r="E20" s="80">
        <v>68813</v>
      </c>
      <c r="F20" s="80">
        <v>106045</v>
      </c>
      <c r="G20" s="61">
        <v>54.10605554183077</v>
      </c>
      <c r="H20" s="80">
        <v>868535</v>
      </c>
      <c r="I20" s="80">
        <v>227183</v>
      </c>
      <c r="J20" s="137">
        <v>587206</v>
      </c>
      <c r="K20" s="61">
        <v>158.47268501604432</v>
      </c>
      <c r="L20" s="61">
        <v>3.9851109224804424</v>
      </c>
      <c r="M20" s="61">
        <v>3.3014546669960616</v>
      </c>
      <c r="N20" s="61">
        <v>5.537328492621057</v>
      </c>
      <c r="O20" s="61">
        <v>67.7238990429446</v>
      </c>
    </row>
    <row r="21" spans="1:15" ht="15" customHeight="1">
      <c r="A21" s="265" t="s">
        <v>342</v>
      </c>
      <c r="B21" s="70" t="s">
        <v>85</v>
      </c>
      <c r="C21" s="113">
        <v>8062010</v>
      </c>
      <c r="D21" s="80">
        <v>140975</v>
      </c>
      <c r="E21" s="80">
        <v>85509</v>
      </c>
      <c r="F21" s="80">
        <v>206371</v>
      </c>
      <c r="G21" s="61">
        <v>141.3441859921178</v>
      </c>
      <c r="H21" s="80">
        <v>260498</v>
      </c>
      <c r="I21" s="80">
        <v>145645</v>
      </c>
      <c r="J21" s="137">
        <v>372702</v>
      </c>
      <c r="K21" s="61">
        <v>155.8975591335096</v>
      </c>
      <c r="L21" s="61">
        <v>1.8478311757403796</v>
      </c>
      <c r="M21" s="61">
        <v>1.7032710007133751</v>
      </c>
      <c r="N21" s="61">
        <v>1.8059804914450188</v>
      </c>
      <c r="O21" s="61">
        <v>6.030132062873506</v>
      </c>
    </row>
    <row r="22" spans="1:15" ht="15" customHeight="1">
      <c r="A22" s="265"/>
      <c r="B22" s="70" t="s">
        <v>343</v>
      </c>
      <c r="C22" s="113">
        <v>8062090</v>
      </c>
      <c r="D22" s="80">
        <v>282105</v>
      </c>
      <c r="E22" s="80">
        <v>93085</v>
      </c>
      <c r="F22" s="80">
        <v>223770</v>
      </c>
      <c r="G22" s="61">
        <v>140.39318902078745</v>
      </c>
      <c r="H22" s="80">
        <v>654766</v>
      </c>
      <c r="I22" s="80">
        <v>226588</v>
      </c>
      <c r="J22" s="137">
        <v>539341</v>
      </c>
      <c r="K22" s="61">
        <v>138.02716825251116</v>
      </c>
      <c r="L22" s="61">
        <v>2.321001045709931</v>
      </c>
      <c r="M22" s="61">
        <v>2.4342052962346243</v>
      </c>
      <c r="N22" s="61">
        <v>2.4102471287482685</v>
      </c>
      <c r="O22" s="61">
        <v>-0.98422953575098</v>
      </c>
    </row>
    <row r="23" spans="1:15" ht="12.75">
      <c r="A23" s="271" t="s">
        <v>90</v>
      </c>
      <c r="B23" s="271"/>
      <c r="C23" s="113">
        <v>7129050</v>
      </c>
      <c r="D23" s="80">
        <v>480609</v>
      </c>
      <c r="E23" s="80">
        <v>205077</v>
      </c>
      <c r="F23" s="80">
        <v>233027</v>
      </c>
      <c r="G23" s="61">
        <v>13.629027145901285</v>
      </c>
      <c r="H23" s="80">
        <v>996730</v>
      </c>
      <c r="I23" s="80">
        <v>473425</v>
      </c>
      <c r="J23" s="137">
        <v>391446</v>
      </c>
      <c r="K23" s="61">
        <v>-17.31615356181021</v>
      </c>
      <c r="L23" s="61">
        <v>2.073889585921196</v>
      </c>
      <c r="M23" s="61">
        <v>2.3085231400888446</v>
      </c>
      <c r="N23" s="61">
        <v>1.6798310925343416</v>
      </c>
      <c r="O23" s="61">
        <v>-27.233517249054195</v>
      </c>
    </row>
    <row r="24" spans="1:15" ht="12.75">
      <c r="A24" s="217" t="s">
        <v>243</v>
      </c>
      <c r="B24" s="70" t="s">
        <v>41</v>
      </c>
      <c r="C24" s="113">
        <v>8133000</v>
      </c>
      <c r="D24" s="80">
        <v>77155</v>
      </c>
      <c r="E24" s="80">
        <v>75444</v>
      </c>
      <c r="F24" s="80">
        <v>49206</v>
      </c>
      <c r="G24" s="61">
        <v>-34.778113567679334</v>
      </c>
      <c r="H24" s="80">
        <v>437953</v>
      </c>
      <c r="I24" s="80">
        <v>405423</v>
      </c>
      <c r="J24" s="137">
        <v>281983</v>
      </c>
      <c r="K24" s="61">
        <v>-30.447211924335814</v>
      </c>
      <c r="L24" s="61">
        <v>5.676275030782191</v>
      </c>
      <c r="M24" s="61">
        <v>5.373826944488627</v>
      </c>
      <c r="N24" s="61">
        <v>5.73066292728529</v>
      </c>
      <c r="O24" s="61">
        <v>6.640258171369529</v>
      </c>
    </row>
    <row r="25" spans="1:15" ht="12.75">
      <c r="A25" s="218" t="s">
        <v>243</v>
      </c>
      <c r="B25" s="70" t="s">
        <v>155</v>
      </c>
      <c r="C25" s="113">
        <v>8133010</v>
      </c>
      <c r="D25" s="61" t="s">
        <v>81</v>
      </c>
      <c r="E25" s="61" t="s">
        <v>81</v>
      </c>
      <c r="F25" s="80">
        <v>3000</v>
      </c>
      <c r="G25" s="61" t="s">
        <v>81</v>
      </c>
      <c r="H25" s="61" t="s">
        <v>81</v>
      </c>
      <c r="I25" s="61" t="s">
        <v>81</v>
      </c>
      <c r="J25" s="137">
        <v>10364</v>
      </c>
      <c r="K25" s="61" t="s">
        <v>81</v>
      </c>
      <c r="L25" s="61" t="s">
        <v>81</v>
      </c>
      <c r="M25" s="61" t="s">
        <v>81</v>
      </c>
      <c r="N25" s="61">
        <v>3.4546666666666668</v>
      </c>
      <c r="O25" s="61" t="s">
        <v>184</v>
      </c>
    </row>
    <row r="26" spans="1:15" ht="12.75">
      <c r="A26" s="267" t="s">
        <v>243</v>
      </c>
      <c r="B26" s="70" t="s">
        <v>338</v>
      </c>
      <c r="C26" s="113">
        <v>8133090</v>
      </c>
      <c r="D26" s="61" t="s">
        <v>81</v>
      </c>
      <c r="E26" s="61" t="s">
        <v>81</v>
      </c>
      <c r="F26" s="80">
        <v>46206</v>
      </c>
      <c r="G26" s="61" t="s">
        <v>81</v>
      </c>
      <c r="H26" s="61" t="s">
        <v>81</v>
      </c>
      <c r="I26" s="61" t="s">
        <v>81</v>
      </c>
      <c r="J26" s="137">
        <v>271619</v>
      </c>
      <c r="K26" s="61" t="s">
        <v>81</v>
      </c>
      <c r="L26" s="61" t="s">
        <v>81</v>
      </c>
      <c r="M26" s="61" t="s">
        <v>81</v>
      </c>
      <c r="N26" s="61">
        <v>5.878435700991213</v>
      </c>
      <c r="O26" s="61" t="s">
        <v>184</v>
      </c>
    </row>
    <row r="27" spans="1:15" ht="12.75">
      <c r="A27" s="285" t="s">
        <v>162</v>
      </c>
      <c r="B27" s="70" t="s">
        <v>41</v>
      </c>
      <c r="C27" s="113">
        <v>9042010</v>
      </c>
      <c r="D27" s="80">
        <v>731483</v>
      </c>
      <c r="E27" s="80">
        <v>382525</v>
      </c>
      <c r="F27" s="80">
        <v>116534</v>
      </c>
      <c r="G27" s="61">
        <v>-69.53558590941769</v>
      </c>
      <c r="H27" s="80">
        <v>1798029</v>
      </c>
      <c r="I27" s="80">
        <v>1025158</v>
      </c>
      <c r="J27" s="137">
        <v>276875</v>
      </c>
      <c r="K27" s="61">
        <v>-72.99196806736133</v>
      </c>
      <c r="L27" s="61">
        <v>2.4580598592175074</v>
      </c>
      <c r="M27" s="61">
        <v>2.679976472126005</v>
      </c>
      <c r="N27" s="61">
        <v>2.375916041670242</v>
      </c>
      <c r="O27" s="61">
        <v>-11.345638053850305</v>
      </c>
    </row>
    <row r="28" spans="1:15" ht="12.75">
      <c r="A28" s="284"/>
      <c r="B28" s="70" t="s">
        <v>163</v>
      </c>
      <c r="C28" s="113">
        <v>9042211</v>
      </c>
      <c r="D28" s="61" t="s">
        <v>81</v>
      </c>
      <c r="E28" s="61" t="s">
        <v>81</v>
      </c>
      <c r="F28" s="80">
        <v>15780</v>
      </c>
      <c r="G28" s="61" t="s">
        <v>81</v>
      </c>
      <c r="H28" s="61" t="s">
        <v>81</v>
      </c>
      <c r="I28" s="61" t="s">
        <v>81</v>
      </c>
      <c r="J28" s="137">
        <v>30426</v>
      </c>
      <c r="K28" s="61" t="s">
        <v>81</v>
      </c>
      <c r="L28" s="61" t="s">
        <v>81</v>
      </c>
      <c r="M28" s="61" t="s">
        <v>81</v>
      </c>
      <c r="N28" s="61">
        <v>1.9281368821292775</v>
      </c>
      <c r="O28" s="61" t="s">
        <v>184</v>
      </c>
    </row>
    <row r="29" spans="1:15" ht="12.75">
      <c r="A29" s="296"/>
      <c r="B29" s="70" t="s">
        <v>164</v>
      </c>
      <c r="C29" s="113">
        <v>9042219</v>
      </c>
      <c r="D29" s="61" t="s">
        <v>81</v>
      </c>
      <c r="E29" s="61" t="s">
        <v>81</v>
      </c>
      <c r="F29" s="80">
        <v>100754</v>
      </c>
      <c r="G29" s="61" t="s">
        <v>81</v>
      </c>
      <c r="H29" s="61" t="s">
        <v>81</v>
      </c>
      <c r="I29" s="61" t="s">
        <v>81</v>
      </c>
      <c r="J29" s="137">
        <v>246449</v>
      </c>
      <c r="K29" s="61" t="s">
        <v>81</v>
      </c>
      <c r="L29" s="61" t="s">
        <v>81</v>
      </c>
      <c r="M29" s="61" t="s">
        <v>81</v>
      </c>
      <c r="N29" s="61">
        <v>2.4460468070746573</v>
      </c>
      <c r="O29" s="61" t="s">
        <v>184</v>
      </c>
    </row>
    <row r="30" spans="1:15" ht="12.75">
      <c r="A30" s="265" t="s">
        <v>242</v>
      </c>
      <c r="B30" s="70" t="s">
        <v>41</v>
      </c>
      <c r="C30" s="113">
        <v>8132000</v>
      </c>
      <c r="D30" s="80">
        <v>1157733</v>
      </c>
      <c r="E30" s="80">
        <v>818338</v>
      </c>
      <c r="F30" s="80">
        <v>518045</v>
      </c>
      <c r="G30" s="61">
        <v>-36.695473019705794</v>
      </c>
      <c r="H30" s="80">
        <v>452751</v>
      </c>
      <c r="I30" s="80">
        <v>318567</v>
      </c>
      <c r="J30" s="137">
        <v>219794</v>
      </c>
      <c r="K30" s="61">
        <v>-31.005408595366124</v>
      </c>
      <c r="L30" s="61">
        <v>0.3910668522016734</v>
      </c>
      <c r="M30" s="61">
        <v>0.38928535641751943</v>
      </c>
      <c r="N30" s="61">
        <v>0.42427588336920535</v>
      </c>
      <c r="O30" s="61">
        <v>8.98840050745644</v>
      </c>
    </row>
    <row r="31" spans="1:15" ht="12.75">
      <c r="A31" s="265"/>
      <c r="B31" s="70" t="s">
        <v>155</v>
      </c>
      <c r="C31" s="113">
        <v>8132010</v>
      </c>
      <c r="D31" s="61" t="s">
        <v>81</v>
      </c>
      <c r="E31" s="61" t="s">
        <v>81</v>
      </c>
      <c r="F31" s="80">
        <v>438100</v>
      </c>
      <c r="G31" s="61" t="s">
        <v>81</v>
      </c>
      <c r="H31" s="61" t="s">
        <v>81</v>
      </c>
      <c r="I31" s="61" t="s">
        <v>81</v>
      </c>
      <c r="J31" s="137">
        <v>110291</v>
      </c>
      <c r="K31" s="61" t="s">
        <v>81</v>
      </c>
      <c r="L31" s="61" t="s">
        <v>81</v>
      </c>
      <c r="M31" s="61" t="s">
        <v>81</v>
      </c>
      <c r="N31" s="61">
        <v>0.25174845925587763</v>
      </c>
      <c r="O31" s="61" t="s">
        <v>184</v>
      </c>
    </row>
    <row r="32" spans="1:15" ht="12.75">
      <c r="A32" s="265"/>
      <c r="B32" s="70" t="s">
        <v>156</v>
      </c>
      <c r="C32" s="113">
        <v>8132090</v>
      </c>
      <c r="D32" s="61" t="s">
        <v>81</v>
      </c>
      <c r="E32" s="61" t="s">
        <v>81</v>
      </c>
      <c r="F32" s="80">
        <v>79945</v>
      </c>
      <c r="G32" s="61" t="s">
        <v>81</v>
      </c>
      <c r="H32" s="61" t="s">
        <v>81</v>
      </c>
      <c r="I32" s="61" t="s">
        <v>81</v>
      </c>
      <c r="J32" s="137">
        <v>109503</v>
      </c>
      <c r="K32" s="61" t="s">
        <v>81</v>
      </c>
      <c r="L32" s="61" t="s">
        <v>81</v>
      </c>
      <c r="M32" s="61" t="s">
        <v>81</v>
      </c>
      <c r="N32" s="61">
        <v>1.369729188817312</v>
      </c>
      <c r="O32" s="61" t="s">
        <v>184</v>
      </c>
    </row>
    <row r="33" spans="1:15" ht="12.75">
      <c r="A33" s="215" t="s">
        <v>61</v>
      </c>
      <c r="B33" s="216"/>
      <c r="C33" s="113">
        <v>8131000</v>
      </c>
      <c r="D33" s="80">
        <v>122430</v>
      </c>
      <c r="E33" s="80">
        <v>31460</v>
      </c>
      <c r="F33" s="80">
        <v>37001</v>
      </c>
      <c r="G33" s="61">
        <v>17.612841703750792</v>
      </c>
      <c r="H33" s="80">
        <v>412594</v>
      </c>
      <c r="I33" s="80">
        <v>141912</v>
      </c>
      <c r="J33" s="137">
        <v>163686</v>
      </c>
      <c r="K33" s="61">
        <v>15.343311347877563</v>
      </c>
      <c r="L33" s="61">
        <v>3.3700400228702114</v>
      </c>
      <c r="M33" s="61">
        <v>4.510870947234584</v>
      </c>
      <c r="N33" s="61">
        <v>4.423826383070728</v>
      </c>
      <c r="O33" s="61">
        <v>-1.9296620360469197</v>
      </c>
    </row>
    <row r="34" spans="1:15" ht="12.75">
      <c r="A34" s="266" t="s">
        <v>181</v>
      </c>
      <c r="B34" s="70" t="s">
        <v>41</v>
      </c>
      <c r="C34" s="113">
        <v>8134090</v>
      </c>
      <c r="D34" s="80">
        <v>115071</v>
      </c>
      <c r="E34" s="80">
        <v>23932</v>
      </c>
      <c r="F34" s="80">
        <v>32293</v>
      </c>
      <c r="G34" s="61">
        <v>34.93648671235165</v>
      </c>
      <c r="H34" s="80">
        <v>505259</v>
      </c>
      <c r="I34" s="80">
        <v>225287</v>
      </c>
      <c r="J34" s="137">
        <v>142132</v>
      </c>
      <c r="K34" s="61">
        <v>-36.9106961342643</v>
      </c>
      <c r="L34" s="61">
        <v>4.390845651814966</v>
      </c>
      <c r="M34" s="61">
        <v>9.413630285809795</v>
      </c>
      <c r="N34" s="61">
        <v>4.401325364630106</v>
      </c>
      <c r="O34" s="61">
        <v>-53.24518564039307</v>
      </c>
    </row>
    <row r="35" spans="1:15" ht="12.75">
      <c r="A35" s="266"/>
      <c r="B35" s="75" t="s">
        <v>157</v>
      </c>
      <c r="C35" s="155">
        <v>8134091</v>
      </c>
      <c r="D35" s="76" t="s">
        <v>184</v>
      </c>
      <c r="E35" s="76" t="s">
        <v>184</v>
      </c>
      <c r="F35" s="76">
        <v>0</v>
      </c>
      <c r="G35" s="61" t="s">
        <v>184</v>
      </c>
      <c r="H35" s="76" t="s">
        <v>184</v>
      </c>
      <c r="I35" s="76" t="s">
        <v>391</v>
      </c>
      <c r="J35" s="137">
        <v>0</v>
      </c>
      <c r="K35" s="61" t="s">
        <v>397</v>
      </c>
      <c r="L35" s="61" t="s">
        <v>184</v>
      </c>
      <c r="M35" s="61" t="s">
        <v>184</v>
      </c>
      <c r="N35" s="61" t="s">
        <v>81</v>
      </c>
      <c r="O35" s="61" t="s">
        <v>184</v>
      </c>
    </row>
    <row r="36" spans="1:15" ht="12.75">
      <c r="A36" s="266"/>
      <c r="B36" s="70" t="s">
        <v>164</v>
      </c>
      <c r="C36" s="113">
        <v>8134099</v>
      </c>
      <c r="D36" s="76" t="s">
        <v>184</v>
      </c>
      <c r="E36" s="76" t="s">
        <v>184</v>
      </c>
      <c r="F36" s="80">
        <v>32293</v>
      </c>
      <c r="G36" s="61" t="s">
        <v>81</v>
      </c>
      <c r="H36" s="76" t="s">
        <v>184</v>
      </c>
      <c r="I36" s="76" t="s">
        <v>184</v>
      </c>
      <c r="J36" s="137">
        <v>142132</v>
      </c>
      <c r="K36" s="61" t="s">
        <v>81</v>
      </c>
      <c r="L36" s="61" t="s">
        <v>81</v>
      </c>
      <c r="M36" s="61" t="s">
        <v>81</v>
      </c>
      <c r="N36" s="61">
        <v>4.401325364630106</v>
      </c>
      <c r="O36" s="61" t="s">
        <v>184</v>
      </c>
    </row>
    <row r="37" spans="1:15" ht="12.75">
      <c r="A37" s="293" t="s">
        <v>346</v>
      </c>
      <c r="B37" s="70" t="s">
        <v>157</v>
      </c>
      <c r="C37" s="113">
        <v>7129061</v>
      </c>
      <c r="D37" s="76" t="s">
        <v>184</v>
      </c>
      <c r="E37" s="76" t="s">
        <v>184</v>
      </c>
      <c r="F37" s="80">
        <v>2545</v>
      </c>
      <c r="G37" s="61" t="s">
        <v>81</v>
      </c>
      <c r="H37" s="76" t="s">
        <v>184</v>
      </c>
      <c r="I37" s="76" t="s">
        <v>184</v>
      </c>
      <c r="J37" s="137">
        <v>11790</v>
      </c>
      <c r="K37" s="61" t="s">
        <v>81</v>
      </c>
      <c r="L37" s="61" t="s">
        <v>81</v>
      </c>
      <c r="M37" s="61" t="s">
        <v>81</v>
      </c>
      <c r="N37" s="61">
        <v>4.632612966601179</v>
      </c>
      <c r="O37" s="61" t="s">
        <v>184</v>
      </c>
    </row>
    <row r="38" spans="1:15" ht="12.75" customHeight="1">
      <c r="A38" s="295"/>
      <c r="B38" s="97" t="s">
        <v>164</v>
      </c>
      <c r="C38" s="143">
        <v>7129069</v>
      </c>
      <c r="D38" s="76" t="s">
        <v>184</v>
      </c>
      <c r="E38" s="76" t="s">
        <v>184</v>
      </c>
      <c r="F38" s="80">
        <v>11596</v>
      </c>
      <c r="G38" s="61" t="s">
        <v>81</v>
      </c>
      <c r="H38" s="76" t="s">
        <v>184</v>
      </c>
      <c r="I38" s="76" t="s">
        <v>184</v>
      </c>
      <c r="J38" s="137">
        <v>119555</v>
      </c>
      <c r="K38" s="61" t="s">
        <v>81</v>
      </c>
      <c r="L38" s="61" t="s">
        <v>81</v>
      </c>
      <c r="M38" s="61" t="s">
        <v>81</v>
      </c>
      <c r="N38" s="61">
        <v>10.310020696791998</v>
      </c>
      <c r="O38" s="61" t="s">
        <v>184</v>
      </c>
    </row>
    <row r="39" spans="1:15" ht="15" customHeight="1">
      <c r="A39" s="273" t="s">
        <v>92</v>
      </c>
      <c r="B39" s="273"/>
      <c r="C39" s="113">
        <v>7129010</v>
      </c>
      <c r="D39" s="80">
        <v>52241</v>
      </c>
      <c r="E39" s="80">
        <v>13797</v>
      </c>
      <c r="F39" s="80">
        <v>13026</v>
      </c>
      <c r="G39" s="61">
        <v>-5.588171341596004</v>
      </c>
      <c r="H39" s="80">
        <v>258585</v>
      </c>
      <c r="I39" s="80">
        <v>66564</v>
      </c>
      <c r="J39" s="137">
        <v>63445</v>
      </c>
      <c r="K39" s="61">
        <v>-4.685716002644069</v>
      </c>
      <c r="L39" s="61">
        <v>4.949847820677246</v>
      </c>
      <c r="M39" s="61">
        <v>4.8245270711024135</v>
      </c>
      <c r="N39" s="61">
        <v>4.870643328727161</v>
      </c>
      <c r="O39" s="61">
        <v>0.9558710510916502</v>
      </c>
    </row>
    <row r="40" spans="1:15" ht="12.75">
      <c r="A40" s="265" t="s">
        <v>364</v>
      </c>
      <c r="B40" s="70" t="s">
        <v>245</v>
      </c>
      <c r="C40" s="113">
        <v>7123110</v>
      </c>
      <c r="D40" s="80">
        <v>218</v>
      </c>
      <c r="E40" s="80">
        <v>32</v>
      </c>
      <c r="F40" s="80">
        <v>1021</v>
      </c>
      <c r="G40" s="61">
        <v>3090.625</v>
      </c>
      <c r="H40" s="80">
        <v>2088</v>
      </c>
      <c r="I40" s="80">
        <v>1428</v>
      </c>
      <c r="J40" s="137">
        <v>4370</v>
      </c>
      <c r="K40" s="61">
        <v>206.0224089635854</v>
      </c>
      <c r="L40" s="61">
        <v>9.577981651376147</v>
      </c>
      <c r="M40" s="61">
        <v>44.625</v>
      </c>
      <c r="N40" s="61">
        <v>4.280117531831538</v>
      </c>
      <c r="O40" s="61">
        <v>-90.40870020878087</v>
      </c>
    </row>
    <row r="41" spans="1:15" ht="12.75">
      <c r="A41" s="265"/>
      <c r="B41" s="70" t="s">
        <v>246</v>
      </c>
      <c r="C41" s="113">
        <v>7123120</v>
      </c>
      <c r="D41" s="80">
        <v>3236</v>
      </c>
      <c r="E41" s="80">
        <v>1380</v>
      </c>
      <c r="F41" s="80">
        <v>1484</v>
      </c>
      <c r="G41" s="61">
        <v>7.5362318840579645</v>
      </c>
      <c r="H41" s="80">
        <v>94746</v>
      </c>
      <c r="I41" s="80">
        <v>39141</v>
      </c>
      <c r="J41" s="137">
        <v>25923</v>
      </c>
      <c r="K41" s="61">
        <v>-33.77021537518203</v>
      </c>
      <c r="L41" s="61">
        <v>29.278739184177997</v>
      </c>
      <c r="M41" s="61">
        <v>28.36304347826087</v>
      </c>
      <c r="N41" s="61">
        <v>17.46832884097035</v>
      </c>
      <c r="O41" s="61">
        <v>-38.41165580710998</v>
      </c>
    </row>
    <row r="42" spans="1:15" ht="12.75">
      <c r="A42" s="265"/>
      <c r="B42" s="70" t="s">
        <v>174</v>
      </c>
      <c r="C42" s="113">
        <v>7123190</v>
      </c>
      <c r="D42" s="80">
        <v>10279</v>
      </c>
      <c r="E42" s="80">
        <v>960</v>
      </c>
      <c r="F42" s="80">
        <v>3999</v>
      </c>
      <c r="G42" s="61">
        <v>316.56250000000006</v>
      </c>
      <c r="H42" s="80">
        <v>311389</v>
      </c>
      <c r="I42" s="80">
        <v>36026</v>
      </c>
      <c r="J42" s="137">
        <v>59852</v>
      </c>
      <c r="K42" s="61">
        <v>66.13556875589852</v>
      </c>
      <c r="L42" s="61">
        <v>30.293705613386518</v>
      </c>
      <c r="M42" s="61">
        <v>37.52708333333333</v>
      </c>
      <c r="N42" s="61">
        <v>14.966741685421356</v>
      </c>
      <c r="O42" s="61">
        <v>-60.117492871802305</v>
      </c>
    </row>
    <row r="43" spans="1:15" ht="12.75">
      <c r="A43" s="265" t="s">
        <v>385</v>
      </c>
      <c r="B43" s="97" t="s">
        <v>155</v>
      </c>
      <c r="C43" s="143">
        <v>8134051</v>
      </c>
      <c r="D43" s="76" t="s">
        <v>184</v>
      </c>
      <c r="E43" s="76" t="s">
        <v>184</v>
      </c>
      <c r="F43" s="80">
        <v>1800</v>
      </c>
      <c r="G43" s="61" t="s">
        <v>81</v>
      </c>
      <c r="H43" s="76" t="s">
        <v>184</v>
      </c>
      <c r="I43" s="76" t="s">
        <v>184</v>
      </c>
      <c r="J43" s="137">
        <v>49860</v>
      </c>
      <c r="K43" s="61" t="s">
        <v>81</v>
      </c>
      <c r="L43" s="61" t="s">
        <v>81</v>
      </c>
      <c r="M43" s="61" t="s">
        <v>81</v>
      </c>
      <c r="N43" s="61">
        <v>27.7</v>
      </c>
      <c r="O43" s="61" t="s">
        <v>184</v>
      </c>
    </row>
    <row r="44" spans="1:15" ht="12.75">
      <c r="A44" s="265"/>
      <c r="B44" s="70" t="s">
        <v>156</v>
      </c>
      <c r="C44" s="110">
        <v>8134059</v>
      </c>
      <c r="D44" s="76" t="s">
        <v>184</v>
      </c>
      <c r="E44" s="76" t="s">
        <v>184</v>
      </c>
      <c r="F44" s="80">
        <v>4113</v>
      </c>
      <c r="G44" s="61" t="s">
        <v>81</v>
      </c>
      <c r="H44" s="76" t="s">
        <v>184</v>
      </c>
      <c r="I44" s="76" t="s">
        <v>184</v>
      </c>
      <c r="J44" s="137">
        <v>58423</v>
      </c>
      <c r="K44" s="61" t="s">
        <v>81</v>
      </c>
      <c r="L44" s="61" t="s">
        <v>81</v>
      </c>
      <c r="M44" s="61" t="s">
        <v>81</v>
      </c>
      <c r="N44" s="61">
        <v>14.204473620228544</v>
      </c>
      <c r="O44" s="61" t="s">
        <v>184</v>
      </c>
    </row>
    <row r="45" spans="1:15" ht="15" customHeight="1">
      <c r="A45" s="273" t="s">
        <v>256</v>
      </c>
      <c r="B45" s="273"/>
      <c r="C45" s="113">
        <v>8134039</v>
      </c>
      <c r="D45" s="76" t="s">
        <v>184</v>
      </c>
      <c r="E45" s="76" t="s">
        <v>184</v>
      </c>
      <c r="F45" s="80">
        <v>5880</v>
      </c>
      <c r="G45" s="61" t="s">
        <v>81</v>
      </c>
      <c r="H45" s="76" t="s">
        <v>184</v>
      </c>
      <c r="I45" s="76" t="s">
        <v>184</v>
      </c>
      <c r="J45" s="137">
        <v>43935</v>
      </c>
      <c r="K45" s="61" t="s">
        <v>81</v>
      </c>
      <c r="L45" s="61" t="s">
        <v>81</v>
      </c>
      <c r="M45" s="61" t="s">
        <v>81</v>
      </c>
      <c r="N45" s="61">
        <v>7.471938775510204</v>
      </c>
      <c r="O45" s="61" t="s">
        <v>184</v>
      </c>
    </row>
    <row r="46" spans="1:15" ht="12.75">
      <c r="A46" s="217" t="s">
        <v>371</v>
      </c>
      <c r="B46" s="70" t="s">
        <v>344</v>
      </c>
      <c r="C46" s="113">
        <v>7123210</v>
      </c>
      <c r="D46" s="80">
        <v>84</v>
      </c>
      <c r="E46" s="80">
        <v>0</v>
      </c>
      <c r="F46" s="80">
        <v>0</v>
      </c>
      <c r="G46" s="61" t="s">
        <v>81</v>
      </c>
      <c r="H46" s="80">
        <v>428</v>
      </c>
      <c r="I46" s="80">
        <v>0</v>
      </c>
      <c r="J46" s="137">
        <v>0</v>
      </c>
      <c r="K46" s="61" t="s">
        <v>81</v>
      </c>
      <c r="L46" s="61">
        <v>5.095238095238095</v>
      </c>
      <c r="M46" s="61" t="s">
        <v>81</v>
      </c>
      <c r="N46" s="61" t="s">
        <v>81</v>
      </c>
      <c r="O46" s="61" t="s">
        <v>184</v>
      </c>
    </row>
    <row r="47" spans="1:15" ht="12.75">
      <c r="A47" s="218"/>
      <c r="B47" s="70" t="s">
        <v>345</v>
      </c>
      <c r="C47" s="113">
        <v>7123220</v>
      </c>
      <c r="D47" s="80">
        <v>1618</v>
      </c>
      <c r="E47" s="80">
        <v>1618</v>
      </c>
      <c r="F47" s="80">
        <v>0</v>
      </c>
      <c r="G47" s="61">
        <v>-100</v>
      </c>
      <c r="H47" s="80">
        <v>16088</v>
      </c>
      <c r="I47" s="80">
        <v>16088</v>
      </c>
      <c r="J47" s="137">
        <v>0</v>
      </c>
      <c r="K47" s="61">
        <v>-100</v>
      </c>
      <c r="L47" s="61">
        <v>9.943139678615575</v>
      </c>
      <c r="M47" s="61">
        <v>9.943139678615575</v>
      </c>
      <c r="N47" s="61" t="s">
        <v>81</v>
      </c>
      <c r="O47" s="61" t="s">
        <v>184</v>
      </c>
    </row>
    <row r="48" spans="1:15" ht="12.75">
      <c r="A48" s="267"/>
      <c r="B48" s="70" t="s">
        <v>307</v>
      </c>
      <c r="C48" s="113">
        <v>7123290</v>
      </c>
      <c r="D48" s="80">
        <v>1000</v>
      </c>
      <c r="E48" s="80">
        <v>1000</v>
      </c>
      <c r="F48" s="80">
        <v>1304</v>
      </c>
      <c r="G48" s="61">
        <v>30.400000000000006</v>
      </c>
      <c r="H48" s="80">
        <v>16225</v>
      </c>
      <c r="I48" s="80">
        <v>16225</v>
      </c>
      <c r="J48" s="137">
        <v>39946</v>
      </c>
      <c r="K48" s="61">
        <v>146.20030816640988</v>
      </c>
      <c r="L48" s="61">
        <v>16.225</v>
      </c>
      <c r="M48" s="61">
        <v>16.225</v>
      </c>
      <c r="N48" s="61">
        <v>30.633435582822084</v>
      </c>
      <c r="O48" s="61">
        <v>88.80391730552901</v>
      </c>
    </row>
    <row r="49" spans="1:15" ht="12.75">
      <c r="A49" s="293" t="s">
        <v>88</v>
      </c>
      <c r="B49" s="97" t="s">
        <v>347</v>
      </c>
      <c r="C49" s="113">
        <v>7123910</v>
      </c>
      <c r="D49" s="80">
        <v>6040</v>
      </c>
      <c r="E49" s="80">
        <v>1313</v>
      </c>
      <c r="F49" s="80">
        <v>16</v>
      </c>
      <c r="G49" s="61">
        <v>-98.7814166031988</v>
      </c>
      <c r="H49" s="80">
        <v>105506</v>
      </c>
      <c r="I49" s="80">
        <v>11869</v>
      </c>
      <c r="J49" s="137">
        <v>289</v>
      </c>
      <c r="K49" s="61">
        <v>-97.56508551689275</v>
      </c>
      <c r="L49" s="61">
        <v>17.467880794701987</v>
      </c>
      <c r="M49" s="61">
        <v>9.03960396039604</v>
      </c>
      <c r="N49" s="61">
        <v>18.0625</v>
      </c>
      <c r="O49" s="61">
        <v>99.81516976998905</v>
      </c>
    </row>
    <row r="50" spans="1:15" ht="15" customHeight="1">
      <c r="A50" s="294"/>
      <c r="B50" s="70" t="s">
        <v>246</v>
      </c>
      <c r="C50" s="113">
        <v>7123920</v>
      </c>
      <c r="D50" s="80">
        <v>7482</v>
      </c>
      <c r="E50" s="80">
        <v>6504</v>
      </c>
      <c r="F50" s="80">
        <v>970</v>
      </c>
      <c r="G50" s="61">
        <v>-85.0861008610086</v>
      </c>
      <c r="H50" s="80">
        <v>266105</v>
      </c>
      <c r="I50" s="80">
        <v>247102</v>
      </c>
      <c r="J50" s="137">
        <v>32222</v>
      </c>
      <c r="K50" s="61">
        <v>-86.96004079287096</v>
      </c>
      <c r="L50" s="61">
        <v>35.5660251269714</v>
      </c>
      <c r="M50" s="61">
        <v>37.99231242312423</v>
      </c>
      <c r="N50" s="61">
        <v>33.21855670103093</v>
      </c>
      <c r="O50" s="61">
        <v>-12.565057027662608</v>
      </c>
    </row>
    <row r="51" spans="1:15" ht="12.75">
      <c r="A51" s="295"/>
      <c r="B51" s="97" t="s">
        <v>348</v>
      </c>
      <c r="C51" s="113">
        <v>7123990</v>
      </c>
      <c r="D51" s="80">
        <v>3975</v>
      </c>
      <c r="E51" s="80">
        <v>2893</v>
      </c>
      <c r="F51" s="80">
        <v>254</v>
      </c>
      <c r="G51" s="61">
        <v>-91.22018665744902</v>
      </c>
      <c r="H51" s="80">
        <v>46530</v>
      </c>
      <c r="I51" s="80">
        <v>18958</v>
      </c>
      <c r="J51" s="137">
        <v>1289</v>
      </c>
      <c r="K51" s="61">
        <v>-93.2007595737947</v>
      </c>
      <c r="L51" s="61">
        <v>11.705660377358491</v>
      </c>
      <c r="M51" s="61">
        <v>6.553059108192188</v>
      </c>
      <c r="N51" s="61">
        <v>5.074803149606299</v>
      </c>
      <c r="O51" s="61">
        <v>-22.5582576653074</v>
      </c>
    </row>
    <row r="52" spans="1:15" ht="15" customHeight="1">
      <c r="A52" s="273" t="s">
        <v>257</v>
      </c>
      <c r="B52" s="273"/>
      <c r="C52" s="113">
        <v>8134020</v>
      </c>
      <c r="D52" s="80">
        <v>4</v>
      </c>
      <c r="E52" s="80">
        <v>4</v>
      </c>
      <c r="F52" s="80">
        <v>3000</v>
      </c>
      <c r="G52" s="76">
        <v>74900</v>
      </c>
      <c r="H52" s="80">
        <v>85</v>
      </c>
      <c r="I52" s="80">
        <v>85</v>
      </c>
      <c r="J52" s="137">
        <v>17502</v>
      </c>
      <c r="K52" s="76">
        <v>20490.58823529412</v>
      </c>
      <c r="L52" s="61">
        <v>21.25</v>
      </c>
      <c r="M52" s="61">
        <v>21.25</v>
      </c>
      <c r="N52" s="61">
        <v>5.834</v>
      </c>
      <c r="O52" s="61">
        <v>-72.54588235294118</v>
      </c>
    </row>
    <row r="53" spans="1:15" ht="15" customHeight="1">
      <c r="A53" s="273" t="s">
        <v>168</v>
      </c>
      <c r="B53" s="273"/>
      <c r="C53" s="113">
        <v>8134049</v>
      </c>
      <c r="D53" s="76" t="s">
        <v>184</v>
      </c>
      <c r="E53" s="76" t="s">
        <v>184</v>
      </c>
      <c r="F53" s="80">
        <v>911</v>
      </c>
      <c r="G53" s="61" t="s">
        <v>81</v>
      </c>
      <c r="H53" s="76" t="s">
        <v>184</v>
      </c>
      <c r="I53" s="76" t="s">
        <v>184</v>
      </c>
      <c r="J53" s="137">
        <v>3804</v>
      </c>
      <c r="K53" s="61" t="s">
        <v>81</v>
      </c>
      <c r="L53" s="61" t="s">
        <v>81</v>
      </c>
      <c r="M53" s="61" t="s">
        <v>81</v>
      </c>
      <c r="N53" s="61">
        <v>4.175631174533479</v>
      </c>
      <c r="O53" s="61" t="s">
        <v>184</v>
      </c>
    </row>
    <row r="54" spans="1:15" ht="15" customHeight="1">
      <c r="A54" s="273" t="s">
        <v>91</v>
      </c>
      <c r="B54" s="273"/>
      <c r="C54" s="113">
        <v>7129040</v>
      </c>
      <c r="D54" s="80">
        <v>349</v>
      </c>
      <c r="E54" s="80">
        <v>99</v>
      </c>
      <c r="F54" s="80">
        <v>0</v>
      </c>
      <c r="G54" s="61">
        <v>-100</v>
      </c>
      <c r="H54" s="80">
        <v>3084</v>
      </c>
      <c r="I54" s="80">
        <v>853</v>
      </c>
      <c r="J54" s="137">
        <v>0</v>
      </c>
      <c r="K54" s="61">
        <v>-100</v>
      </c>
      <c r="L54" s="61">
        <v>8.836676217765042</v>
      </c>
      <c r="M54" s="61">
        <v>8.616161616161616</v>
      </c>
      <c r="N54" s="61" t="s">
        <v>81</v>
      </c>
      <c r="O54" s="61" t="s">
        <v>184</v>
      </c>
    </row>
    <row r="55" spans="1:15" ht="15" customHeight="1">
      <c r="A55" s="273" t="s">
        <v>366</v>
      </c>
      <c r="B55" s="273"/>
      <c r="C55" s="113">
        <v>7123320</v>
      </c>
      <c r="D55" s="80">
        <v>50</v>
      </c>
      <c r="E55" s="80">
        <v>50</v>
      </c>
      <c r="F55" s="80">
        <v>0</v>
      </c>
      <c r="G55" s="61">
        <v>-100</v>
      </c>
      <c r="H55" s="80">
        <v>614</v>
      </c>
      <c r="I55" s="80">
        <v>614</v>
      </c>
      <c r="J55" s="137">
        <v>0</v>
      </c>
      <c r="K55" s="61">
        <v>-100</v>
      </c>
      <c r="L55" s="61">
        <v>12.28</v>
      </c>
      <c r="M55" s="61">
        <v>12.28</v>
      </c>
      <c r="N55" s="61" t="s">
        <v>81</v>
      </c>
      <c r="O55" s="61" t="s">
        <v>184</v>
      </c>
    </row>
    <row r="56" spans="1:15" ht="12.75">
      <c r="A56" s="296" t="s">
        <v>41</v>
      </c>
      <c r="B56" s="296"/>
      <c r="C56" s="273"/>
      <c r="D56" s="80">
        <v>7411370</v>
      </c>
      <c r="E56" s="80">
        <v>3670711</v>
      </c>
      <c r="F56" s="80">
        <v>4903489</v>
      </c>
      <c r="G56" s="61">
        <v>33.584174836973006</v>
      </c>
      <c r="H56" s="80">
        <v>19014422</v>
      </c>
      <c r="I56" s="80">
        <v>8792241</v>
      </c>
      <c r="J56" s="137">
        <v>11512359</v>
      </c>
      <c r="K56" s="61">
        <v>30.93770973748331</v>
      </c>
      <c r="L56" s="61">
        <v>2.5655745159127124</v>
      </c>
      <c r="M56" s="61">
        <v>2.395241957212104</v>
      </c>
      <c r="N56" s="61">
        <v>2.5655086082410246</v>
      </c>
      <c r="O56" s="61">
        <v>7.10853659340116</v>
      </c>
    </row>
    <row r="57" spans="1:15" ht="12.75">
      <c r="A57" s="264" t="s">
        <v>150</v>
      </c>
      <c r="B57" s="264"/>
      <c r="C57" s="264"/>
      <c r="D57" s="264"/>
      <c r="E57" s="264"/>
      <c r="F57" s="264"/>
      <c r="G57" s="264"/>
      <c r="H57" s="264"/>
      <c r="I57" s="264"/>
      <c r="J57" s="264"/>
      <c r="K57" s="264"/>
      <c r="L57" s="264"/>
      <c r="M57" s="264"/>
      <c r="N57" s="264"/>
      <c r="O57" s="264"/>
    </row>
  </sheetData>
  <sheetProtection/>
  <mergeCells count="33">
    <mergeCell ref="A43:A44"/>
    <mergeCell ref="A53:B53"/>
    <mergeCell ref="A54:B54"/>
    <mergeCell ref="A46:A48"/>
    <mergeCell ref="A27:A29"/>
    <mergeCell ref="A39:B39"/>
    <mergeCell ref="A37:A38"/>
    <mergeCell ref="A57:O57"/>
    <mergeCell ref="A1:O1"/>
    <mergeCell ref="C2:C3"/>
    <mergeCell ref="D2:G2"/>
    <mergeCell ref="H2:K2"/>
    <mergeCell ref="L2:O2"/>
    <mergeCell ref="A56:C56"/>
    <mergeCell ref="A18:B18"/>
    <mergeCell ref="A19:B19"/>
    <mergeCell ref="A24:A26"/>
    <mergeCell ref="A23:B23"/>
    <mergeCell ref="A8:A14"/>
    <mergeCell ref="A33:B33"/>
    <mergeCell ref="A30:A32"/>
    <mergeCell ref="A21:A22"/>
    <mergeCell ref="A40:A42"/>
    <mergeCell ref="A55:B55"/>
    <mergeCell ref="A52:B52"/>
    <mergeCell ref="A49:A51"/>
    <mergeCell ref="A2:B3"/>
    <mergeCell ref="A4:A6"/>
    <mergeCell ref="A7:B7"/>
    <mergeCell ref="A15:A17"/>
    <mergeCell ref="A20:B20"/>
    <mergeCell ref="A34:A36"/>
    <mergeCell ref="A45:B45"/>
  </mergeCells>
  <printOptions/>
  <pageMargins left="0.7086614173228347" right="0.7086614173228347" top="0.7480314960629921" bottom="0.7480314960629921" header="0.31496062992125984" footer="0.31496062992125984"/>
  <pageSetup fitToHeight="1" fitToWidth="1" horizontalDpi="600" verticalDpi="600" orientation="landscape" scale="54"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4">
      <selection activeCell="B40" sqref="B40"/>
    </sheetView>
  </sheetViews>
  <sheetFormatPr defaultColWidth="11.421875" defaultRowHeight="15"/>
  <cols>
    <col min="1" max="1" width="24.7109375" style="43" customWidth="1"/>
    <col min="2" max="2" width="25.57421875" style="43" customWidth="1"/>
    <col min="3" max="3" width="9.8515625" style="102" customWidth="1"/>
    <col min="4" max="4" width="10.140625" style="144" customWidth="1"/>
    <col min="5" max="6" width="10.140625" style="57" customWidth="1"/>
    <col min="7" max="7" width="6.8515625" style="57" customWidth="1"/>
    <col min="8" max="10" width="10.140625" style="57" customWidth="1"/>
    <col min="11" max="11" width="6.8515625" style="57" customWidth="1"/>
    <col min="12" max="14" width="7.140625" style="57" customWidth="1"/>
    <col min="15" max="15" width="6.7109375" style="57" bestFit="1" customWidth="1"/>
    <col min="16" max="16384" width="11.421875" style="57" customWidth="1"/>
  </cols>
  <sheetData>
    <row r="1" spans="1:15" ht="12.75">
      <c r="A1" s="200" t="s">
        <v>108</v>
      </c>
      <c r="B1" s="201"/>
      <c r="C1" s="201"/>
      <c r="D1" s="201"/>
      <c r="E1" s="201"/>
      <c r="F1" s="201"/>
      <c r="G1" s="201"/>
      <c r="H1" s="201"/>
      <c r="I1" s="201"/>
      <c r="J1" s="201"/>
      <c r="K1" s="201"/>
      <c r="L1" s="201"/>
      <c r="M1" s="201"/>
      <c r="N1" s="201"/>
      <c r="O1" s="202"/>
    </row>
    <row r="2" spans="1:15" ht="12.75">
      <c r="A2" s="280" t="s">
        <v>45</v>
      </c>
      <c r="B2" s="281"/>
      <c r="C2" s="266" t="s">
        <v>46</v>
      </c>
      <c r="D2" s="268" t="s">
        <v>34</v>
      </c>
      <c r="E2" s="268"/>
      <c r="F2" s="268"/>
      <c r="G2" s="268"/>
      <c r="H2" s="268" t="s">
        <v>43</v>
      </c>
      <c r="I2" s="268"/>
      <c r="J2" s="268"/>
      <c r="K2" s="268"/>
      <c r="L2" s="268" t="s">
        <v>47</v>
      </c>
      <c r="M2" s="268"/>
      <c r="N2" s="268"/>
      <c r="O2" s="268"/>
    </row>
    <row r="3" spans="1:15" ht="25.5">
      <c r="A3" s="274"/>
      <c r="B3" s="276"/>
      <c r="C3" s="266"/>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13" t="s">
        <v>93</v>
      </c>
      <c r="B4" s="214"/>
      <c r="C4" s="109">
        <v>15159090</v>
      </c>
      <c r="D4" s="65">
        <v>1348284</v>
      </c>
      <c r="E4" s="65">
        <v>661268</v>
      </c>
      <c r="F4" s="65">
        <v>680560</v>
      </c>
      <c r="G4" s="60">
        <v>2.917425310161681</v>
      </c>
      <c r="H4" s="65">
        <v>3011400</v>
      </c>
      <c r="I4" s="65">
        <v>1526028</v>
      </c>
      <c r="J4" s="138">
        <v>2017372</v>
      </c>
      <c r="K4" s="60">
        <v>32.19757435643382</v>
      </c>
      <c r="L4" s="60">
        <v>2.233505700579403</v>
      </c>
      <c r="M4" s="60">
        <v>2.307729997519916</v>
      </c>
      <c r="N4" s="60">
        <v>2.9642823557070646</v>
      </c>
      <c r="O4" s="60">
        <v>28.4501375331055</v>
      </c>
    </row>
    <row r="5" spans="1:15" ht="15" customHeight="1">
      <c r="A5" s="210" t="s">
        <v>261</v>
      </c>
      <c r="B5" s="74" t="s">
        <v>41</v>
      </c>
      <c r="C5" s="110">
        <v>15091000</v>
      </c>
      <c r="D5" s="65">
        <v>694812</v>
      </c>
      <c r="E5" s="65">
        <v>309732</v>
      </c>
      <c r="F5" s="65">
        <v>280887</v>
      </c>
      <c r="G5" s="60">
        <v>-9.312889853163375</v>
      </c>
      <c r="H5" s="65">
        <v>2522396</v>
      </c>
      <c r="I5" s="65">
        <v>1191313</v>
      </c>
      <c r="J5" s="138">
        <v>953866</v>
      </c>
      <c r="K5" s="60">
        <v>-19.93153772350339</v>
      </c>
      <c r="L5" s="60">
        <v>3.630328779583542</v>
      </c>
      <c r="M5" s="60">
        <v>3.8462703240220577</v>
      </c>
      <c r="N5" s="60">
        <v>3.395906538928466</v>
      </c>
      <c r="O5" s="60">
        <v>-11.70910381105623</v>
      </c>
    </row>
    <row r="6" spans="1:15" ht="25.5">
      <c r="A6" s="211"/>
      <c r="B6" s="74" t="s">
        <v>176</v>
      </c>
      <c r="C6" s="110">
        <v>15091011</v>
      </c>
      <c r="D6" s="60" t="s">
        <v>81</v>
      </c>
      <c r="E6" s="60" t="s">
        <v>81</v>
      </c>
      <c r="F6" s="65">
        <v>84361</v>
      </c>
      <c r="G6" s="60" t="s">
        <v>81</v>
      </c>
      <c r="H6" s="60" t="s">
        <v>81</v>
      </c>
      <c r="I6" s="60" t="s">
        <v>81</v>
      </c>
      <c r="J6" s="138">
        <v>369146</v>
      </c>
      <c r="K6" s="60" t="s">
        <v>81</v>
      </c>
      <c r="L6" s="60" t="s">
        <v>81</v>
      </c>
      <c r="M6" s="60" t="s">
        <v>81</v>
      </c>
      <c r="N6" s="60">
        <v>4.375789760671401</v>
      </c>
      <c r="O6" s="60" t="s">
        <v>184</v>
      </c>
    </row>
    <row r="7" spans="1:15" ht="25.5">
      <c r="A7" s="211"/>
      <c r="B7" s="74" t="s">
        <v>178</v>
      </c>
      <c r="C7" s="110">
        <v>15091019</v>
      </c>
      <c r="D7" s="60" t="s">
        <v>81</v>
      </c>
      <c r="E7" s="60" t="s">
        <v>81</v>
      </c>
      <c r="F7" s="65">
        <v>31945</v>
      </c>
      <c r="G7" s="60" t="s">
        <v>81</v>
      </c>
      <c r="H7" s="60" t="s">
        <v>81</v>
      </c>
      <c r="I7" s="60" t="s">
        <v>81</v>
      </c>
      <c r="J7" s="138">
        <v>78251</v>
      </c>
      <c r="K7" s="60" t="s">
        <v>81</v>
      </c>
      <c r="L7" s="60" t="s">
        <v>81</v>
      </c>
      <c r="M7" s="60" t="s">
        <v>81</v>
      </c>
      <c r="N7" s="60">
        <v>2.4495539208013772</v>
      </c>
      <c r="O7" s="60" t="s">
        <v>184</v>
      </c>
    </row>
    <row r="8" spans="1:15" ht="25.5">
      <c r="A8" s="211"/>
      <c r="B8" s="74" t="s">
        <v>177</v>
      </c>
      <c r="C8" s="110">
        <v>15091091</v>
      </c>
      <c r="D8" s="60" t="s">
        <v>81</v>
      </c>
      <c r="E8" s="60" t="s">
        <v>81</v>
      </c>
      <c r="F8" s="65">
        <v>92948</v>
      </c>
      <c r="G8" s="60" t="s">
        <v>81</v>
      </c>
      <c r="H8" s="60" t="s">
        <v>81</v>
      </c>
      <c r="I8" s="60" t="s">
        <v>81</v>
      </c>
      <c r="J8" s="138">
        <v>311671</v>
      </c>
      <c r="K8" s="60" t="s">
        <v>81</v>
      </c>
      <c r="L8" s="60" t="s">
        <v>81</v>
      </c>
      <c r="M8" s="60" t="s">
        <v>81</v>
      </c>
      <c r="N8" s="60">
        <v>3.353175969359212</v>
      </c>
      <c r="O8" s="60" t="s">
        <v>184</v>
      </c>
    </row>
    <row r="9" spans="1:15" ht="25.5">
      <c r="A9" s="212"/>
      <c r="B9" s="74" t="s">
        <v>169</v>
      </c>
      <c r="C9" s="110">
        <v>15091099</v>
      </c>
      <c r="D9" s="60" t="s">
        <v>81</v>
      </c>
      <c r="E9" s="60" t="s">
        <v>81</v>
      </c>
      <c r="F9" s="65">
        <v>71633</v>
      </c>
      <c r="G9" s="60" t="s">
        <v>81</v>
      </c>
      <c r="H9" s="60" t="s">
        <v>81</v>
      </c>
      <c r="I9" s="60" t="s">
        <v>81</v>
      </c>
      <c r="J9" s="138">
        <v>194798</v>
      </c>
      <c r="K9" s="60" t="s">
        <v>81</v>
      </c>
      <c r="L9" s="60" t="s">
        <v>81</v>
      </c>
      <c r="M9" s="60" t="s">
        <v>81</v>
      </c>
      <c r="N9" s="60">
        <v>2.71938910837184</v>
      </c>
      <c r="O9" s="60" t="s">
        <v>184</v>
      </c>
    </row>
    <row r="10" spans="1:15" ht="12.75">
      <c r="A10" s="210" t="s">
        <v>292</v>
      </c>
      <c r="B10" s="182" t="s">
        <v>293</v>
      </c>
      <c r="C10" s="110">
        <v>15119000</v>
      </c>
      <c r="D10" s="65">
        <v>1576346</v>
      </c>
      <c r="E10" s="65">
        <v>757260</v>
      </c>
      <c r="F10" s="65">
        <v>524260</v>
      </c>
      <c r="G10" s="60">
        <v>-30.768824446029107</v>
      </c>
      <c r="H10" s="65">
        <v>2396520</v>
      </c>
      <c r="I10" s="65">
        <v>1205471</v>
      </c>
      <c r="J10" s="138">
        <v>752586</v>
      </c>
      <c r="K10" s="60">
        <v>-37.56913272903289</v>
      </c>
      <c r="L10" s="60">
        <v>1.5203007461559834</v>
      </c>
      <c r="M10" s="60">
        <v>1.591885217758762</v>
      </c>
      <c r="N10" s="60">
        <v>1.435520543241903</v>
      </c>
      <c r="O10" s="60">
        <v>-9.822609869887922</v>
      </c>
    </row>
    <row r="11" spans="1:15" ht="12.75">
      <c r="A11" s="211"/>
      <c r="B11" s="182" t="s">
        <v>296</v>
      </c>
      <c r="C11" s="109">
        <v>15132100</v>
      </c>
      <c r="D11" s="65">
        <v>25000</v>
      </c>
      <c r="E11" s="65">
        <v>25000</v>
      </c>
      <c r="F11" s="65">
        <v>25000</v>
      </c>
      <c r="G11" s="60">
        <v>0</v>
      </c>
      <c r="H11" s="65">
        <v>46837</v>
      </c>
      <c r="I11" s="65">
        <v>46837</v>
      </c>
      <c r="J11" s="138">
        <v>40074</v>
      </c>
      <c r="K11" s="60">
        <v>-14.439438905139102</v>
      </c>
      <c r="L11" s="60">
        <v>1.87348</v>
      </c>
      <c r="M11" s="60">
        <v>1.87348</v>
      </c>
      <c r="N11" s="60">
        <v>1.60296</v>
      </c>
      <c r="O11" s="60">
        <v>-14.439438905139102</v>
      </c>
    </row>
    <row r="12" spans="1:15" ht="12.75">
      <c r="A12" s="212"/>
      <c r="B12" s="150" t="s">
        <v>291</v>
      </c>
      <c r="C12" s="110">
        <v>15132900</v>
      </c>
      <c r="D12" s="65">
        <v>225433</v>
      </c>
      <c r="E12" s="65">
        <v>31513</v>
      </c>
      <c r="F12" s="65">
        <v>347082</v>
      </c>
      <c r="G12" s="60">
        <v>1001.3930758734491</v>
      </c>
      <c r="H12" s="65">
        <v>599683</v>
      </c>
      <c r="I12" s="65">
        <v>79077</v>
      </c>
      <c r="J12" s="138">
        <v>526574</v>
      </c>
      <c r="K12" s="60">
        <v>565.9003249996839</v>
      </c>
      <c r="L12" s="60">
        <v>2.6601384890410897</v>
      </c>
      <c r="M12" s="60">
        <v>2.5093453495382856</v>
      </c>
      <c r="N12" s="60">
        <v>1.5171458041615526</v>
      </c>
      <c r="O12" s="60">
        <v>-39.54017511217799</v>
      </c>
    </row>
    <row r="13" spans="1:15" ht="12.75">
      <c r="A13" s="71" t="s">
        <v>94</v>
      </c>
      <c r="B13" s="182"/>
      <c r="C13" s="110">
        <v>33011900</v>
      </c>
      <c r="D13" s="65">
        <v>8758</v>
      </c>
      <c r="E13" s="65">
        <v>5015</v>
      </c>
      <c r="F13" s="65">
        <v>5669</v>
      </c>
      <c r="G13" s="60">
        <v>13.04087736789632</v>
      </c>
      <c r="H13" s="65">
        <v>714864</v>
      </c>
      <c r="I13" s="65">
        <v>406070</v>
      </c>
      <c r="J13" s="138">
        <v>399080</v>
      </c>
      <c r="K13" s="60">
        <v>-1.721378087521852</v>
      </c>
      <c r="L13" s="60">
        <v>81.6241150947705</v>
      </c>
      <c r="M13" s="60">
        <v>80.97108673978066</v>
      </c>
      <c r="N13" s="60">
        <v>70.3968953960134</v>
      </c>
      <c r="O13" s="60">
        <v>-13.059218752676326</v>
      </c>
    </row>
    <row r="14" spans="1:15" ht="12.75" customHeight="1">
      <c r="A14" s="266" t="s">
        <v>294</v>
      </c>
      <c r="B14" s="183" t="s">
        <v>41</v>
      </c>
      <c r="C14" s="110">
        <v>15099000</v>
      </c>
      <c r="D14" s="65">
        <v>192851</v>
      </c>
      <c r="E14" s="65">
        <v>97766</v>
      </c>
      <c r="F14" s="65">
        <v>111259</v>
      </c>
      <c r="G14" s="60">
        <v>13.801321522819787</v>
      </c>
      <c r="H14" s="65">
        <v>722430</v>
      </c>
      <c r="I14" s="65">
        <v>371952</v>
      </c>
      <c r="J14" s="138">
        <v>388778</v>
      </c>
      <c r="K14" s="60">
        <v>4.523701983051587</v>
      </c>
      <c r="L14" s="60">
        <v>3.7460526520474358</v>
      </c>
      <c r="M14" s="60">
        <v>3.8045128163165107</v>
      </c>
      <c r="N14" s="60">
        <v>3.494351018793985</v>
      </c>
      <c r="O14" s="60">
        <v>-8.15247082865188</v>
      </c>
    </row>
    <row r="15" spans="1:15" ht="12.75">
      <c r="A15" s="266"/>
      <c r="B15" s="183" t="s">
        <v>163</v>
      </c>
      <c r="C15" s="110">
        <v>15099010</v>
      </c>
      <c r="D15" s="65" t="s">
        <v>184</v>
      </c>
      <c r="E15" s="65" t="s">
        <v>184</v>
      </c>
      <c r="F15" s="65">
        <v>0</v>
      </c>
      <c r="G15" s="60" t="s">
        <v>184</v>
      </c>
      <c r="H15" s="65" t="s">
        <v>184</v>
      </c>
      <c r="I15" s="65" t="s">
        <v>184</v>
      </c>
      <c r="J15" s="138">
        <v>0</v>
      </c>
      <c r="K15" s="60" t="s">
        <v>184</v>
      </c>
      <c r="L15" s="60" t="s">
        <v>184</v>
      </c>
      <c r="M15" s="60" t="s">
        <v>184</v>
      </c>
      <c r="N15" s="65" t="s">
        <v>184</v>
      </c>
      <c r="O15" s="60" t="s">
        <v>184</v>
      </c>
    </row>
    <row r="16" spans="1:15" ht="12.75" customHeight="1">
      <c r="A16" s="266"/>
      <c r="B16" s="74" t="s">
        <v>164</v>
      </c>
      <c r="C16" s="110">
        <v>15099090</v>
      </c>
      <c r="D16" s="60" t="s">
        <v>81</v>
      </c>
      <c r="E16" s="60" t="s">
        <v>81</v>
      </c>
      <c r="F16" s="65">
        <v>111259</v>
      </c>
      <c r="G16" s="60" t="s">
        <v>81</v>
      </c>
      <c r="H16" s="60" t="s">
        <v>81</v>
      </c>
      <c r="I16" s="60" t="s">
        <v>81</v>
      </c>
      <c r="J16" s="138">
        <v>388778</v>
      </c>
      <c r="K16" s="60" t="s">
        <v>81</v>
      </c>
      <c r="L16" s="60" t="s">
        <v>81</v>
      </c>
      <c r="M16" s="60" t="s">
        <v>81</v>
      </c>
      <c r="N16" s="60">
        <v>3.494351018793985</v>
      </c>
      <c r="O16" s="60" t="s">
        <v>184</v>
      </c>
    </row>
    <row r="17" spans="1:15" ht="12.75" customHeight="1">
      <c r="A17" s="71" t="s">
        <v>145</v>
      </c>
      <c r="B17" s="182"/>
      <c r="C17" s="110">
        <v>33011200</v>
      </c>
      <c r="D17" s="65">
        <v>57851</v>
      </c>
      <c r="E17" s="65">
        <v>33332</v>
      </c>
      <c r="F17" s="65">
        <v>30551</v>
      </c>
      <c r="G17" s="60">
        <v>-8.343333733349334</v>
      </c>
      <c r="H17" s="65">
        <v>680015</v>
      </c>
      <c r="I17" s="65">
        <v>376883</v>
      </c>
      <c r="J17" s="138">
        <v>339036</v>
      </c>
      <c r="K17" s="60">
        <v>-10.042108558889629</v>
      </c>
      <c r="L17" s="60">
        <v>11.754593697602461</v>
      </c>
      <c r="M17" s="60">
        <v>11.306942277691107</v>
      </c>
      <c r="N17" s="60">
        <v>11.097378154561225</v>
      </c>
      <c r="O17" s="60">
        <v>-1.853411098979052</v>
      </c>
    </row>
    <row r="18" spans="1:15" ht="12.75">
      <c r="A18" s="210" t="s">
        <v>297</v>
      </c>
      <c r="B18" s="184" t="s">
        <v>296</v>
      </c>
      <c r="C18" s="109">
        <v>15131100</v>
      </c>
      <c r="D18" s="65">
        <v>39631</v>
      </c>
      <c r="E18" s="65">
        <v>19800</v>
      </c>
      <c r="F18" s="65">
        <v>26800</v>
      </c>
      <c r="G18" s="60">
        <v>35.35353535353536</v>
      </c>
      <c r="H18" s="65">
        <v>95581</v>
      </c>
      <c r="I18" s="65">
        <v>56772</v>
      </c>
      <c r="J18" s="138">
        <v>52304</v>
      </c>
      <c r="K18" s="60">
        <v>-7.870076798421755</v>
      </c>
      <c r="L18" s="60">
        <v>2.411773611566703</v>
      </c>
      <c r="M18" s="60">
        <v>2.867272727272727</v>
      </c>
      <c r="N18" s="60">
        <v>1.951641791044776</v>
      </c>
      <c r="O18" s="60">
        <v>-31.933862709281748</v>
      </c>
    </row>
    <row r="19" spans="1:15" ht="12.75">
      <c r="A19" s="212"/>
      <c r="B19" s="77" t="s">
        <v>291</v>
      </c>
      <c r="C19" s="110">
        <v>15131900</v>
      </c>
      <c r="D19" s="65">
        <v>200</v>
      </c>
      <c r="E19" s="65">
        <v>200</v>
      </c>
      <c r="F19" s="65">
        <v>5586</v>
      </c>
      <c r="G19" s="60">
        <v>2693</v>
      </c>
      <c r="H19" s="65">
        <v>1488</v>
      </c>
      <c r="I19" s="65">
        <v>1488</v>
      </c>
      <c r="J19" s="138">
        <v>24564</v>
      </c>
      <c r="K19" s="60">
        <v>1550.8064516129032</v>
      </c>
      <c r="L19" s="60">
        <v>7.44</v>
      </c>
      <c r="M19" s="60">
        <v>7.44</v>
      </c>
      <c r="N19" s="60">
        <v>4.397422126745435</v>
      </c>
      <c r="O19" s="60">
        <v>-40.89486388783018</v>
      </c>
    </row>
    <row r="20" spans="1:15" ht="12.75">
      <c r="A20" s="215" t="s">
        <v>372</v>
      </c>
      <c r="B20" s="216"/>
      <c r="C20" s="110">
        <v>33011300</v>
      </c>
      <c r="D20" s="65">
        <v>3791</v>
      </c>
      <c r="E20" s="65">
        <v>2331</v>
      </c>
      <c r="F20" s="65">
        <v>655</v>
      </c>
      <c r="G20" s="60">
        <v>-71.90047190047191</v>
      </c>
      <c r="H20" s="65">
        <v>154921</v>
      </c>
      <c r="I20" s="65">
        <v>95596</v>
      </c>
      <c r="J20" s="138">
        <v>36132</v>
      </c>
      <c r="K20" s="60">
        <v>-62.20343947445499</v>
      </c>
      <c r="L20" s="60">
        <v>40.865470852017935</v>
      </c>
      <c r="M20" s="60">
        <v>41.01072501072501</v>
      </c>
      <c r="N20" s="60">
        <v>55.163358778625955</v>
      </c>
      <c r="O20" s="60">
        <v>34.50959173289374</v>
      </c>
    </row>
    <row r="21" spans="1:15" ht="12.75">
      <c r="A21" s="215" t="s">
        <v>390</v>
      </c>
      <c r="B21" s="216"/>
      <c r="C21" s="110">
        <v>15159021</v>
      </c>
      <c r="D21" s="60" t="s">
        <v>81</v>
      </c>
      <c r="E21" s="60" t="s">
        <v>81</v>
      </c>
      <c r="F21" s="65">
        <v>2800</v>
      </c>
      <c r="G21" s="60" t="s">
        <v>81</v>
      </c>
      <c r="H21" s="60" t="s">
        <v>81</v>
      </c>
      <c r="I21" s="60" t="s">
        <v>81</v>
      </c>
      <c r="J21" s="138">
        <v>8400</v>
      </c>
      <c r="K21" s="60" t="s">
        <v>81</v>
      </c>
      <c r="L21" s="60" t="s">
        <v>81</v>
      </c>
      <c r="M21" s="60" t="s">
        <v>81</v>
      </c>
      <c r="N21" s="60">
        <v>3</v>
      </c>
      <c r="O21" s="60" t="s">
        <v>184</v>
      </c>
    </row>
    <row r="22" spans="1:15" ht="12.75" customHeight="1">
      <c r="A22" s="210" t="s">
        <v>295</v>
      </c>
      <c r="B22" s="183" t="s">
        <v>41</v>
      </c>
      <c r="C22" s="110">
        <v>15159010</v>
      </c>
      <c r="D22" s="65">
        <v>4483</v>
      </c>
      <c r="E22" s="65">
        <v>4143</v>
      </c>
      <c r="F22" s="65">
        <v>30</v>
      </c>
      <c r="G22" s="60">
        <v>-99.27588703837799</v>
      </c>
      <c r="H22" s="65">
        <v>114472</v>
      </c>
      <c r="I22" s="65">
        <v>108209</v>
      </c>
      <c r="J22" s="138">
        <v>2118</v>
      </c>
      <c r="K22" s="60">
        <v>-98.04267667199586</v>
      </c>
      <c r="L22" s="60">
        <v>25.534686593798796</v>
      </c>
      <c r="M22" s="60">
        <v>26.1185131547188</v>
      </c>
      <c r="N22" s="60">
        <v>70.6</v>
      </c>
      <c r="O22" s="60">
        <v>170.30635159737173</v>
      </c>
    </row>
    <row r="23" spans="1:15" ht="12.75" customHeight="1">
      <c r="A23" s="211"/>
      <c r="B23" s="183" t="s">
        <v>163</v>
      </c>
      <c r="C23" s="110">
        <v>15159011</v>
      </c>
      <c r="D23" s="65" t="s">
        <v>184</v>
      </c>
      <c r="E23" s="65" t="s">
        <v>184</v>
      </c>
      <c r="F23" s="65">
        <v>0</v>
      </c>
      <c r="G23" s="60" t="s">
        <v>184</v>
      </c>
      <c r="H23" s="65" t="s">
        <v>184</v>
      </c>
      <c r="I23" s="65" t="s">
        <v>184</v>
      </c>
      <c r="J23" s="138">
        <v>0</v>
      </c>
      <c r="K23" s="60" t="s">
        <v>184</v>
      </c>
      <c r="L23" s="60" t="s">
        <v>184</v>
      </c>
      <c r="M23" s="60" t="s">
        <v>184</v>
      </c>
      <c r="N23" s="65" t="s">
        <v>184</v>
      </c>
      <c r="O23" s="60" t="s">
        <v>184</v>
      </c>
    </row>
    <row r="24" spans="1:15" ht="13.5" customHeight="1">
      <c r="A24" s="212"/>
      <c r="B24" s="74" t="s">
        <v>164</v>
      </c>
      <c r="C24" s="110">
        <v>15159019</v>
      </c>
      <c r="D24" s="60" t="s">
        <v>81</v>
      </c>
      <c r="E24" s="60" t="s">
        <v>81</v>
      </c>
      <c r="F24" s="65">
        <v>30</v>
      </c>
      <c r="G24" s="60" t="s">
        <v>81</v>
      </c>
      <c r="H24" s="60" t="s">
        <v>81</v>
      </c>
      <c r="I24" s="60" t="s">
        <v>81</v>
      </c>
      <c r="J24" s="138">
        <v>2118</v>
      </c>
      <c r="K24" s="60" t="s">
        <v>81</v>
      </c>
      <c r="L24" s="60" t="s">
        <v>81</v>
      </c>
      <c r="M24" s="60" t="s">
        <v>81</v>
      </c>
      <c r="N24" s="60">
        <v>70.6</v>
      </c>
      <c r="O24" s="60" t="s">
        <v>184</v>
      </c>
    </row>
    <row r="25" spans="1:15" ht="12.75">
      <c r="A25" s="84" t="s">
        <v>149</v>
      </c>
      <c r="B25" s="77"/>
      <c r="C25" s="109">
        <v>15089000</v>
      </c>
      <c r="D25" s="65">
        <v>4325</v>
      </c>
      <c r="E25" s="65">
        <v>1752</v>
      </c>
      <c r="F25" s="65">
        <v>72</v>
      </c>
      <c r="G25" s="60">
        <v>-95.89041095890411</v>
      </c>
      <c r="H25" s="65">
        <v>24759</v>
      </c>
      <c r="I25" s="65">
        <v>12449</v>
      </c>
      <c r="J25" s="138">
        <v>273</v>
      </c>
      <c r="K25" s="60">
        <v>-97.80705277532333</v>
      </c>
      <c r="L25" s="60">
        <v>5.724624277456647</v>
      </c>
      <c r="M25" s="60">
        <v>7.105593607305936</v>
      </c>
      <c r="N25" s="60">
        <v>3.7916666666666665</v>
      </c>
      <c r="O25" s="60">
        <v>-46.6382841995341</v>
      </c>
    </row>
    <row r="26" spans="1:15" ht="12.75">
      <c r="A26" s="215" t="s">
        <v>404</v>
      </c>
      <c r="B26" s="216"/>
      <c r="C26" s="109">
        <v>15081000</v>
      </c>
      <c r="D26" s="65">
        <v>0</v>
      </c>
      <c r="E26" s="65">
        <v>0</v>
      </c>
      <c r="F26" s="65">
        <v>4</v>
      </c>
      <c r="G26" s="60"/>
      <c r="H26" s="65">
        <v>0</v>
      </c>
      <c r="I26" s="65">
        <v>0</v>
      </c>
      <c r="J26" s="138">
        <v>29</v>
      </c>
      <c r="K26" s="60"/>
      <c r="L26" s="60"/>
      <c r="M26" s="60"/>
      <c r="N26" s="60"/>
      <c r="O26" s="60"/>
    </row>
    <row r="27" spans="1:15" ht="12.75">
      <c r="A27" s="71" t="s">
        <v>95</v>
      </c>
      <c r="B27" s="182"/>
      <c r="C27" s="109">
        <v>15100000</v>
      </c>
      <c r="D27" s="65">
        <v>1</v>
      </c>
      <c r="E27" s="65">
        <v>0</v>
      </c>
      <c r="F27" s="65">
        <v>0</v>
      </c>
      <c r="G27" s="60" t="s">
        <v>81</v>
      </c>
      <c r="H27" s="65">
        <v>260</v>
      </c>
      <c r="I27" s="65">
        <v>0</v>
      </c>
      <c r="J27" s="138">
        <v>0</v>
      </c>
      <c r="K27" s="60" t="s">
        <v>81</v>
      </c>
      <c r="L27" s="60">
        <v>260</v>
      </c>
      <c r="M27" s="60" t="s">
        <v>81</v>
      </c>
      <c r="N27" s="60" t="s">
        <v>81</v>
      </c>
      <c r="O27" s="60" t="s">
        <v>184</v>
      </c>
    </row>
    <row r="28" spans="1:15" ht="12.75">
      <c r="A28" s="264" t="s">
        <v>175</v>
      </c>
      <c r="B28" s="264"/>
      <c r="C28" s="264"/>
      <c r="D28" s="65">
        <v>4181766</v>
      </c>
      <c r="E28" s="64">
        <v>1949112</v>
      </c>
      <c r="F28" s="67">
        <v>2041215</v>
      </c>
      <c r="G28" s="88">
        <v>4.725382635784903</v>
      </c>
      <c r="H28" s="138">
        <v>11085626</v>
      </c>
      <c r="I28" s="138">
        <v>5478145</v>
      </c>
      <c r="J28" s="138">
        <v>5541186</v>
      </c>
      <c r="K28" s="88">
        <v>1.1507727524554312</v>
      </c>
      <c r="L28" s="60">
        <v>2.6509436443837364</v>
      </c>
      <c r="M28" s="60">
        <v>2.8105850253859193</v>
      </c>
      <c r="N28" s="60">
        <v>2.5447579948272776</v>
      </c>
      <c r="O28" s="60">
        <v>-9.458067560939243</v>
      </c>
    </row>
    <row r="29" spans="1:15" ht="12.75">
      <c r="A29" s="213" t="s">
        <v>150</v>
      </c>
      <c r="B29" s="226"/>
      <c r="C29" s="226"/>
      <c r="D29" s="227"/>
      <c r="E29" s="227"/>
      <c r="F29" s="227"/>
      <c r="G29" s="227"/>
      <c r="H29" s="227"/>
      <c r="I29" s="227"/>
      <c r="J29" s="227"/>
      <c r="K29" s="227"/>
      <c r="L29" s="226"/>
      <c r="M29" s="226"/>
      <c r="N29" s="226"/>
      <c r="O29" s="214"/>
    </row>
    <row r="38" spans="1:4" ht="12.75">
      <c r="A38" s="57"/>
      <c r="C38" s="57"/>
      <c r="D38" s="57"/>
    </row>
    <row r="39" spans="1:4" ht="12.75">
      <c r="A39" s="57"/>
      <c r="C39" s="57"/>
      <c r="D39" s="57"/>
    </row>
    <row r="40" spans="1:4" ht="12.75">
      <c r="A40" s="57"/>
      <c r="C40" s="57"/>
      <c r="D40" s="57"/>
    </row>
    <row r="41" spans="1:4" ht="12.75">
      <c r="A41" s="57"/>
      <c r="C41" s="57"/>
      <c r="D41" s="57"/>
    </row>
    <row r="42" s="140" customFormat="1" ht="12.75">
      <c r="B42" s="147"/>
    </row>
    <row r="43" s="140" customFormat="1" ht="12.75">
      <c r="B43" s="147"/>
    </row>
    <row r="44" spans="1:4" ht="12.75">
      <c r="A44" s="57"/>
      <c r="C44" s="57"/>
      <c r="D44" s="57"/>
    </row>
    <row r="45" spans="1:4" ht="12.75">
      <c r="A45" s="57"/>
      <c r="C45" s="57"/>
      <c r="D45" s="57"/>
    </row>
    <row r="46" spans="1:4" ht="12.75">
      <c r="A46" s="57"/>
      <c r="C46" s="57"/>
      <c r="D46" s="57"/>
    </row>
    <row r="47" spans="1:4" ht="12.75">
      <c r="A47" s="57"/>
      <c r="C47" s="57"/>
      <c r="D47" s="57"/>
    </row>
    <row r="48" spans="3:4" ht="12.75">
      <c r="C48" s="62"/>
      <c r="D48" s="57"/>
    </row>
  </sheetData>
  <sheetProtection/>
  <mergeCells count="17">
    <mergeCell ref="A4:B4"/>
    <mergeCell ref="A18:A19"/>
    <mergeCell ref="A5:A9"/>
    <mergeCell ref="A10:A12"/>
    <mergeCell ref="A14:A16"/>
    <mergeCell ref="A22:A24"/>
    <mergeCell ref="A20:B20"/>
    <mergeCell ref="A26:B26"/>
    <mergeCell ref="A29:O29"/>
    <mergeCell ref="A1:O1"/>
    <mergeCell ref="C2:C3"/>
    <mergeCell ref="D2:G2"/>
    <mergeCell ref="H2:K2"/>
    <mergeCell ref="L2:O2"/>
    <mergeCell ref="A21:B21"/>
    <mergeCell ref="A2:B3"/>
    <mergeCell ref="A28:C28"/>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Q16" sqref="Q16"/>
    </sheetView>
  </sheetViews>
  <sheetFormatPr defaultColWidth="11.421875" defaultRowHeight="15"/>
  <cols>
    <col min="1" max="1" width="20.28125" style="82" customWidth="1"/>
    <col min="2" max="2" width="31.28125" style="82" customWidth="1"/>
    <col min="3" max="3" width="9.28125" style="83" customWidth="1"/>
    <col min="4" max="6" width="10.421875" style="83" customWidth="1"/>
    <col min="7" max="7" width="7.57421875" style="83" customWidth="1"/>
    <col min="8" max="10" width="10.421875" style="83" customWidth="1"/>
    <col min="11" max="11" width="7.57421875" style="83" customWidth="1"/>
    <col min="12" max="14" width="7.421875" style="83" customWidth="1"/>
    <col min="15" max="15" width="7.00390625" style="83" customWidth="1"/>
    <col min="16" max="16384" width="11.421875" style="83" customWidth="1"/>
  </cols>
  <sheetData>
    <row r="1" spans="1:15" ht="12.75">
      <c r="A1" s="241" t="s">
        <v>109</v>
      </c>
      <c r="B1" s="242"/>
      <c r="C1" s="242"/>
      <c r="D1" s="242"/>
      <c r="E1" s="242"/>
      <c r="F1" s="242"/>
      <c r="G1" s="242"/>
      <c r="H1" s="242"/>
      <c r="I1" s="242"/>
      <c r="J1" s="242"/>
      <c r="K1" s="242"/>
      <c r="L1" s="242"/>
      <c r="M1" s="242"/>
      <c r="N1" s="242"/>
      <c r="O1" s="243"/>
    </row>
    <row r="2" spans="1:15" ht="12.75">
      <c r="A2" s="297" t="s">
        <v>45</v>
      </c>
      <c r="B2" s="297"/>
      <c r="C2" s="244" t="s">
        <v>46</v>
      </c>
      <c r="D2" s="245" t="s">
        <v>34</v>
      </c>
      <c r="E2" s="245"/>
      <c r="F2" s="245"/>
      <c r="G2" s="245"/>
      <c r="H2" s="245" t="s">
        <v>43</v>
      </c>
      <c r="I2" s="245"/>
      <c r="J2" s="245"/>
      <c r="K2" s="245"/>
      <c r="L2" s="245" t="s">
        <v>47</v>
      </c>
      <c r="M2" s="245"/>
      <c r="N2" s="245"/>
      <c r="O2" s="245"/>
    </row>
    <row r="3" spans="1:15" ht="25.5">
      <c r="A3" s="260"/>
      <c r="B3" s="260"/>
      <c r="C3" s="244"/>
      <c r="D3" s="142">
        <v>2011</v>
      </c>
      <c r="E3" s="142" t="s">
        <v>394</v>
      </c>
      <c r="F3" s="142" t="s">
        <v>395</v>
      </c>
      <c r="G3" s="142" t="s">
        <v>151</v>
      </c>
      <c r="H3" s="142">
        <v>2011</v>
      </c>
      <c r="I3" s="142" t="s">
        <v>394</v>
      </c>
      <c r="J3" s="142" t="s">
        <v>396</v>
      </c>
      <c r="K3" s="142" t="s">
        <v>151</v>
      </c>
      <c r="L3" s="142">
        <v>2011</v>
      </c>
      <c r="M3" s="142" t="s">
        <v>392</v>
      </c>
      <c r="N3" s="142" t="s">
        <v>393</v>
      </c>
      <c r="O3" s="142" t="s">
        <v>151</v>
      </c>
    </row>
    <row r="4" spans="1:15" ht="12.75">
      <c r="A4" s="238" t="s">
        <v>271</v>
      </c>
      <c r="B4" s="168" t="s">
        <v>41</v>
      </c>
      <c r="C4" s="157"/>
      <c r="D4" s="95">
        <v>5834654</v>
      </c>
      <c r="E4" s="95">
        <v>2882423</v>
      </c>
      <c r="F4" s="95">
        <v>3246433</v>
      </c>
      <c r="G4" s="158">
        <v>12.628611414771541</v>
      </c>
      <c r="H4" s="95">
        <v>14900294</v>
      </c>
      <c r="I4" s="95">
        <v>7165492</v>
      </c>
      <c r="J4" s="95">
        <v>8455987</v>
      </c>
      <c r="K4" s="158">
        <v>18.00985891827107</v>
      </c>
      <c r="L4" s="159">
        <v>2.553757943487309</v>
      </c>
      <c r="M4" s="159">
        <v>2.4859265971718933</v>
      </c>
      <c r="N4" s="159">
        <v>2.604700913279282</v>
      </c>
      <c r="O4" s="158">
        <v>4.777868994302259</v>
      </c>
    </row>
    <row r="5" spans="1:15" ht="12.75">
      <c r="A5" s="238"/>
      <c r="B5" s="168" t="s">
        <v>180</v>
      </c>
      <c r="C5" s="157">
        <v>20091100</v>
      </c>
      <c r="D5" s="95">
        <v>5273412</v>
      </c>
      <c r="E5" s="95">
        <v>2549273</v>
      </c>
      <c r="F5" s="95">
        <v>2965887</v>
      </c>
      <c r="G5" s="158">
        <v>16.342463125761732</v>
      </c>
      <c r="H5" s="137">
        <v>14331299</v>
      </c>
      <c r="I5" s="137">
        <v>6840904</v>
      </c>
      <c r="J5" s="137">
        <v>8086244</v>
      </c>
      <c r="K5" s="158">
        <v>18.20431919524086</v>
      </c>
      <c r="L5" s="159">
        <v>2.717652062839012</v>
      </c>
      <c r="M5" s="159">
        <v>2.6834725037294946</v>
      </c>
      <c r="N5" s="159">
        <v>2.726416751548525</v>
      </c>
      <c r="O5" s="158">
        <v>1.6003237506382773</v>
      </c>
    </row>
    <row r="6" spans="1:15" ht="12.75">
      <c r="A6" s="238"/>
      <c r="B6" s="168" t="s">
        <v>272</v>
      </c>
      <c r="C6" s="188">
        <v>20091200</v>
      </c>
      <c r="D6" s="95">
        <v>557970</v>
      </c>
      <c r="E6" s="95">
        <v>333034</v>
      </c>
      <c r="F6" s="95">
        <v>237082</v>
      </c>
      <c r="G6" s="158">
        <v>-28.811472702486828</v>
      </c>
      <c r="H6" s="137">
        <v>555133</v>
      </c>
      <c r="I6" s="137">
        <v>323004</v>
      </c>
      <c r="J6" s="137">
        <v>238889</v>
      </c>
      <c r="K6" s="158">
        <v>-26.041473170610885</v>
      </c>
      <c r="L6" s="159">
        <v>0.994915497248956</v>
      </c>
      <c r="M6" s="159">
        <v>0.9698829548934944</v>
      </c>
      <c r="N6" s="159">
        <v>1.0076218354830817</v>
      </c>
      <c r="O6" s="158">
        <v>3.891075763232843</v>
      </c>
    </row>
    <row r="7" spans="1:15" ht="12.75">
      <c r="A7" s="238"/>
      <c r="B7" s="168" t="s">
        <v>173</v>
      </c>
      <c r="C7" s="157">
        <v>20091900</v>
      </c>
      <c r="D7" s="95">
        <v>3272</v>
      </c>
      <c r="E7" s="95">
        <v>116</v>
      </c>
      <c r="F7" s="95">
        <v>43464</v>
      </c>
      <c r="G7" s="95">
        <v>37368.96551724138</v>
      </c>
      <c r="H7" s="137">
        <v>13862</v>
      </c>
      <c r="I7" s="137">
        <v>1584</v>
      </c>
      <c r="J7" s="137">
        <v>130854</v>
      </c>
      <c r="K7" s="158">
        <v>8160.984848484848</v>
      </c>
      <c r="L7" s="159">
        <v>4.236552567237164</v>
      </c>
      <c r="M7" s="159">
        <v>13.655172413793103</v>
      </c>
      <c r="N7" s="159">
        <v>3.010629486471563</v>
      </c>
      <c r="O7" s="158">
        <v>-77.95246083139511</v>
      </c>
    </row>
    <row r="8" spans="1:15" ht="12.75">
      <c r="A8" s="244" t="s">
        <v>100</v>
      </c>
      <c r="B8" s="168" t="s">
        <v>41</v>
      </c>
      <c r="C8" s="157"/>
      <c r="D8" s="95">
        <v>3541692</v>
      </c>
      <c r="E8" s="95">
        <v>1600353</v>
      </c>
      <c r="F8" s="95">
        <v>1724526</v>
      </c>
      <c r="G8" s="158">
        <v>7.759100648419448</v>
      </c>
      <c r="H8" s="137">
        <v>7093185</v>
      </c>
      <c r="I8" s="137">
        <v>3292837</v>
      </c>
      <c r="J8" s="137">
        <v>2974931</v>
      </c>
      <c r="K8" s="158">
        <v>-9.654471205225157</v>
      </c>
      <c r="L8" s="159">
        <v>2.0027673213819837</v>
      </c>
      <c r="M8" s="159">
        <v>2.05756917380103</v>
      </c>
      <c r="N8" s="159">
        <v>1.7250717008615701</v>
      </c>
      <c r="O8" s="158">
        <v>-16.15972270449717</v>
      </c>
    </row>
    <row r="9" spans="1:15" ht="12.75">
      <c r="A9" s="244"/>
      <c r="B9" s="168" t="s">
        <v>171</v>
      </c>
      <c r="C9" s="157">
        <v>20094100</v>
      </c>
      <c r="D9" s="95">
        <v>140491</v>
      </c>
      <c r="E9" s="95">
        <v>84552</v>
      </c>
      <c r="F9" s="95">
        <v>33721</v>
      </c>
      <c r="G9" s="158">
        <v>-60.11803387264643</v>
      </c>
      <c r="H9" s="137">
        <v>240506</v>
      </c>
      <c r="I9" s="137">
        <v>167958</v>
      </c>
      <c r="J9" s="137">
        <v>24399</v>
      </c>
      <c r="K9" s="158">
        <v>-85.47315400278642</v>
      </c>
      <c r="L9" s="159">
        <v>1.711896135695525</v>
      </c>
      <c r="M9" s="159">
        <v>1.9864462106159524</v>
      </c>
      <c r="N9" s="159">
        <v>0.7235550547136799</v>
      </c>
      <c r="O9" s="158">
        <v>-63.57540159673785</v>
      </c>
    </row>
    <row r="10" spans="1:15" ht="12.75">
      <c r="A10" s="244"/>
      <c r="B10" s="168" t="s">
        <v>174</v>
      </c>
      <c r="C10" s="157">
        <v>20094900</v>
      </c>
      <c r="D10" s="95">
        <v>3401201</v>
      </c>
      <c r="E10" s="95">
        <v>1515801</v>
      </c>
      <c r="F10" s="95">
        <v>1690805</v>
      </c>
      <c r="G10" s="158">
        <v>11.54531498527842</v>
      </c>
      <c r="H10" s="137">
        <v>6852679</v>
      </c>
      <c r="I10" s="137">
        <v>3124879</v>
      </c>
      <c r="J10" s="137">
        <v>2950532</v>
      </c>
      <c r="K10" s="158">
        <v>-5.579320031271607</v>
      </c>
      <c r="L10" s="159">
        <v>2.014782131370654</v>
      </c>
      <c r="M10" s="159">
        <v>2.0615364417888626</v>
      </c>
      <c r="N10" s="159">
        <v>1.7450457030822597</v>
      </c>
      <c r="O10" s="158">
        <v>-15.352177739432715</v>
      </c>
    </row>
    <row r="11" spans="1:15" ht="15" customHeight="1">
      <c r="A11" s="239" t="s">
        <v>263</v>
      </c>
      <c r="B11" s="239"/>
      <c r="C11" s="157">
        <v>20098990</v>
      </c>
      <c r="D11" s="95">
        <v>890876</v>
      </c>
      <c r="E11" s="95">
        <v>339291</v>
      </c>
      <c r="F11" s="95">
        <v>482869</v>
      </c>
      <c r="G11" s="158">
        <v>42.31706706042895</v>
      </c>
      <c r="H11" s="137">
        <v>2739122</v>
      </c>
      <c r="I11" s="137">
        <v>1008097</v>
      </c>
      <c r="J11" s="137">
        <v>1373707</v>
      </c>
      <c r="K11" s="158">
        <v>36.26734332112882</v>
      </c>
      <c r="L11" s="159">
        <v>3.074638894750785</v>
      </c>
      <c r="M11" s="159">
        <v>2.9711869751923863</v>
      </c>
      <c r="N11" s="159">
        <v>2.844885465830277</v>
      </c>
      <c r="O11" s="158" t="s">
        <v>184</v>
      </c>
    </row>
    <row r="12" spans="1:15" ht="12.75">
      <c r="A12" s="238" t="s">
        <v>349</v>
      </c>
      <c r="B12" s="168" t="s">
        <v>41</v>
      </c>
      <c r="C12" s="157"/>
      <c r="D12" s="95">
        <v>6690379</v>
      </c>
      <c r="E12" s="95">
        <v>3154255</v>
      </c>
      <c r="F12" s="95">
        <v>675248</v>
      </c>
      <c r="G12" s="158">
        <v>-78.59247270750144</v>
      </c>
      <c r="H12" s="137">
        <v>9262988</v>
      </c>
      <c r="I12" s="137">
        <v>4498990</v>
      </c>
      <c r="J12" s="137">
        <v>1128153</v>
      </c>
      <c r="K12" s="158">
        <v>-74.92430523295228</v>
      </c>
      <c r="L12" s="159">
        <v>1.384523657030491</v>
      </c>
      <c r="M12" s="159">
        <v>1.4263241240800126</v>
      </c>
      <c r="N12" s="159">
        <v>1.670723941425965</v>
      </c>
      <c r="O12" s="158">
        <v>17.134942417354935</v>
      </c>
    </row>
    <row r="13" spans="1:15" ht="12.75">
      <c r="A13" s="238"/>
      <c r="B13" s="168" t="s">
        <v>350</v>
      </c>
      <c r="C13" s="157">
        <v>20096100</v>
      </c>
      <c r="D13" s="95">
        <v>23623</v>
      </c>
      <c r="E13" s="95">
        <v>23615</v>
      </c>
      <c r="F13" s="95">
        <v>3267</v>
      </c>
      <c r="G13" s="158">
        <v>-86.16557272919754</v>
      </c>
      <c r="H13" s="137">
        <v>58516</v>
      </c>
      <c r="I13" s="137">
        <v>58099</v>
      </c>
      <c r="J13" s="137">
        <v>5443</v>
      </c>
      <c r="K13" s="158">
        <v>-90.6315082875781</v>
      </c>
      <c r="L13" s="159">
        <v>2.477077424543877</v>
      </c>
      <c r="M13" s="159">
        <v>2.460258310395935</v>
      </c>
      <c r="N13" s="159">
        <v>1.6660544842363023</v>
      </c>
      <c r="O13" s="158" t="s">
        <v>184</v>
      </c>
    </row>
    <row r="14" spans="1:15" ht="12.75">
      <c r="A14" s="238"/>
      <c r="B14" s="168" t="s">
        <v>174</v>
      </c>
      <c r="C14" s="157">
        <v>20096910</v>
      </c>
      <c r="D14" s="95">
        <v>376856</v>
      </c>
      <c r="E14" s="95">
        <v>126396</v>
      </c>
      <c r="F14" s="95">
        <v>117923</v>
      </c>
      <c r="G14" s="158">
        <v>-6.7035349219912055</v>
      </c>
      <c r="H14" s="137">
        <v>600335</v>
      </c>
      <c r="I14" s="137">
        <v>199185</v>
      </c>
      <c r="J14" s="137">
        <v>194774</v>
      </c>
      <c r="K14" s="158">
        <v>-2.2145241860581866</v>
      </c>
      <c r="L14" s="159">
        <v>1.5930090007854458</v>
      </c>
      <c r="M14" s="159">
        <v>1.5758805658406911</v>
      </c>
      <c r="N14" s="159">
        <v>1.6517049260958423</v>
      </c>
      <c r="O14" s="158">
        <v>4.811555006054724</v>
      </c>
    </row>
    <row r="15" spans="1:15" ht="12.75">
      <c r="A15" s="238"/>
      <c r="B15" s="168" t="s">
        <v>179</v>
      </c>
      <c r="C15" s="157">
        <v>20096920</v>
      </c>
      <c r="D15" s="95">
        <v>6289900</v>
      </c>
      <c r="E15" s="95">
        <v>3004244</v>
      </c>
      <c r="F15" s="95">
        <v>554058</v>
      </c>
      <c r="G15" s="158">
        <v>-81.5574900041408</v>
      </c>
      <c r="H15" s="137">
        <v>8604137</v>
      </c>
      <c r="I15" s="137">
        <v>4241706</v>
      </c>
      <c r="J15" s="137">
        <v>927936</v>
      </c>
      <c r="K15" s="158">
        <v>-78.12351916893816</v>
      </c>
      <c r="L15" s="159">
        <v>1.3679290608753716</v>
      </c>
      <c r="M15" s="159">
        <v>1.411904625589666</v>
      </c>
      <c r="N15" s="159">
        <v>1.6747993892336182</v>
      </c>
      <c r="O15" s="158">
        <v>18.619867013620507</v>
      </c>
    </row>
    <row r="16" spans="1:15" ht="12.75">
      <c r="A16" s="238" t="s">
        <v>270</v>
      </c>
      <c r="B16" s="168" t="s">
        <v>41</v>
      </c>
      <c r="C16" s="157"/>
      <c r="D16" s="95">
        <v>224977</v>
      </c>
      <c r="E16" s="95">
        <v>153817</v>
      </c>
      <c r="F16" s="95">
        <v>170741</v>
      </c>
      <c r="G16" s="158">
        <v>11.002685008809166</v>
      </c>
      <c r="H16" s="137">
        <v>840957</v>
      </c>
      <c r="I16" s="137">
        <v>592883</v>
      </c>
      <c r="J16" s="137">
        <v>572313</v>
      </c>
      <c r="K16" s="158">
        <v>-3.469487234412183</v>
      </c>
      <c r="L16" s="159">
        <v>3.737968770140948</v>
      </c>
      <c r="M16" s="159">
        <v>3.8544699220502285</v>
      </c>
      <c r="N16" s="159">
        <v>3.351936558881581</v>
      </c>
      <c r="O16" s="158">
        <v>-13.037677640025414</v>
      </c>
    </row>
    <row r="17" spans="1:15" ht="12.75">
      <c r="A17" s="238"/>
      <c r="B17" s="168" t="s">
        <v>171</v>
      </c>
      <c r="C17" s="157">
        <v>20093100</v>
      </c>
      <c r="D17" s="95">
        <v>1164</v>
      </c>
      <c r="E17" s="95">
        <v>931</v>
      </c>
      <c r="F17" s="95">
        <v>11</v>
      </c>
      <c r="G17" s="158">
        <v>-98.81847475832438</v>
      </c>
      <c r="H17" s="137">
        <v>5349</v>
      </c>
      <c r="I17" s="137">
        <v>3799</v>
      </c>
      <c r="J17" s="137">
        <v>239</v>
      </c>
      <c r="K17" s="158">
        <v>-93.70887075546196</v>
      </c>
      <c r="L17" s="159">
        <v>4.595360824742268</v>
      </c>
      <c r="M17" s="159">
        <v>4.080558539205156</v>
      </c>
      <c r="N17" s="159">
        <v>21.727272727272727</v>
      </c>
      <c r="O17" s="158">
        <v>432.45830242408283</v>
      </c>
    </row>
    <row r="18" spans="1:15" ht="12.75">
      <c r="A18" s="238"/>
      <c r="B18" s="168" t="s">
        <v>174</v>
      </c>
      <c r="C18" s="157">
        <v>20093900</v>
      </c>
      <c r="D18" s="95">
        <v>223813</v>
      </c>
      <c r="E18" s="95">
        <v>152886</v>
      </c>
      <c r="F18" s="95">
        <v>170730</v>
      </c>
      <c r="G18" s="158">
        <v>11.671441466190501</v>
      </c>
      <c r="H18" s="137">
        <v>835608</v>
      </c>
      <c r="I18" s="137">
        <v>589084</v>
      </c>
      <c r="J18" s="137">
        <v>572074</v>
      </c>
      <c r="K18" s="158">
        <v>-2.887533866137937</v>
      </c>
      <c r="L18" s="159">
        <v>3.7335096710200033</v>
      </c>
      <c r="M18" s="159">
        <v>3.8530931543764635</v>
      </c>
      <c r="N18" s="159">
        <v>3.350752650383647</v>
      </c>
      <c r="O18" s="158">
        <v>-13.037330888879307</v>
      </c>
    </row>
    <row r="19" spans="1:15" ht="12.75" customHeight="1">
      <c r="A19" s="297" t="s">
        <v>351</v>
      </c>
      <c r="B19" s="297"/>
      <c r="C19" s="157">
        <v>20098950</v>
      </c>
      <c r="D19" s="95">
        <v>138859</v>
      </c>
      <c r="E19" s="95">
        <v>30787</v>
      </c>
      <c r="F19" s="95">
        <v>179797</v>
      </c>
      <c r="G19" s="158">
        <v>484.00298827427156</v>
      </c>
      <c r="H19" s="137">
        <v>196349</v>
      </c>
      <c r="I19" s="137">
        <v>42601</v>
      </c>
      <c r="J19" s="137">
        <v>326837</v>
      </c>
      <c r="K19" s="158">
        <v>667.2049951879064</v>
      </c>
      <c r="L19" s="159">
        <v>1.4140170964791623</v>
      </c>
      <c r="M19" s="159">
        <v>1.3837333939649852</v>
      </c>
      <c r="N19" s="159">
        <v>1.8178111981846192</v>
      </c>
      <c r="O19" s="158" t="s">
        <v>184</v>
      </c>
    </row>
    <row r="20" spans="1:15" ht="15" customHeight="1">
      <c r="A20" s="239" t="s">
        <v>99</v>
      </c>
      <c r="B20" s="239"/>
      <c r="C20" s="157">
        <v>20099000</v>
      </c>
      <c r="D20" s="95">
        <v>49704</v>
      </c>
      <c r="E20" s="95">
        <v>18743</v>
      </c>
      <c r="F20" s="95">
        <v>62723</v>
      </c>
      <c r="G20" s="158">
        <v>234.64760177132797</v>
      </c>
      <c r="H20" s="137">
        <v>194698</v>
      </c>
      <c r="I20" s="137">
        <v>133748</v>
      </c>
      <c r="J20" s="137">
        <v>174215</v>
      </c>
      <c r="K20" s="158">
        <v>30.25615336304095</v>
      </c>
      <c r="L20" s="159">
        <v>3.9171495251891195</v>
      </c>
      <c r="M20" s="159">
        <v>7.135890732540148</v>
      </c>
      <c r="N20" s="159">
        <v>2.7775297737671987</v>
      </c>
      <c r="O20" s="158">
        <v>-61.076621295482106</v>
      </c>
    </row>
    <row r="21" spans="1:15" ht="15" customHeight="1">
      <c r="A21" s="238" t="s">
        <v>264</v>
      </c>
      <c r="B21" s="81" t="s">
        <v>41</v>
      </c>
      <c r="C21" s="157"/>
      <c r="D21" s="95">
        <v>149658</v>
      </c>
      <c r="E21" s="95">
        <v>33975</v>
      </c>
      <c r="F21" s="95">
        <v>61595</v>
      </c>
      <c r="G21" s="158">
        <v>81.29506990434143</v>
      </c>
      <c r="H21" s="137">
        <v>232941</v>
      </c>
      <c r="I21" s="137">
        <v>59505</v>
      </c>
      <c r="J21" s="137">
        <v>97504</v>
      </c>
      <c r="K21" s="158">
        <v>63.85849928577429</v>
      </c>
      <c r="L21" s="159">
        <v>1.556488794451349</v>
      </c>
      <c r="M21" s="159">
        <v>1.7514348785871965</v>
      </c>
      <c r="N21" s="159">
        <v>1.5829856319506455</v>
      </c>
      <c r="O21" s="158">
        <v>-9.617785319682081</v>
      </c>
    </row>
    <row r="22" spans="1:15" ht="15" customHeight="1">
      <c r="A22" s="238"/>
      <c r="B22" s="81" t="s">
        <v>171</v>
      </c>
      <c r="C22" s="157">
        <v>20097100</v>
      </c>
      <c r="D22" s="95">
        <v>67150</v>
      </c>
      <c r="E22" s="95">
        <v>13962</v>
      </c>
      <c r="F22" s="95">
        <v>34009</v>
      </c>
      <c r="G22" s="158">
        <v>143.5825812920785</v>
      </c>
      <c r="H22" s="137">
        <v>65969</v>
      </c>
      <c r="I22" s="137">
        <v>12858</v>
      </c>
      <c r="J22" s="137">
        <v>35922</v>
      </c>
      <c r="K22" s="158">
        <v>179.37470835277648</v>
      </c>
      <c r="L22" s="159">
        <v>0.9824125093075204</v>
      </c>
      <c r="M22" s="159">
        <v>0.9209282337773957</v>
      </c>
      <c r="N22" s="159">
        <v>1.0562498162251168</v>
      </c>
      <c r="O22" s="158">
        <v>14.694042107132388</v>
      </c>
    </row>
    <row r="23" spans="1:15" ht="15" customHeight="1">
      <c r="A23" s="238"/>
      <c r="B23" s="81" t="s">
        <v>265</v>
      </c>
      <c r="C23" s="157">
        <v>20097910</v>
      </c>
      <c r="D23" s="95">
        <v>20013</v>
      </c>
      <c r="E23" s="95">
        <v>20013</v>
      </c>
      <c r="F23" s="95">
        <v>21</v>
      </c>
      <c r="G23" s="158">
        <v>-99.89506820566632</v>
      </c>
      <c r="H23" s="137">
        <v>46647</v>
      </c>
      <c r="I23" s="137">
        <v>46647</v>
      </c>
      <c r="J23" s="137">
        <v>152</v>
      </c>
      <c r="K23" s="158">
        <v>-99.67414839110769</v>
      </c>
      <c r="L23" s="159">
        <v>2.3308349572777693</v>
      </c>
      <c r="M23" s="159">
        <v>2.3308349572777693</v>
      </c>
      <c r="N23" s="159">
        <v>7.238095238095238</v>
      </c>
      <c r="O23" s="158">
        <v>210.53658327437992</v>
      </c>
    </row>
    <row r="24" spans="1:15" ht="15" customHeight="1">
      <c r="A24" s="238"/>
      <c r="B24" s="81" t="s">
        <v>354</v>
      </c>
      <c r="C24" s="157">
        <v>20097929</v>
      </c>
      <c r="D24" s="95">
        <v>62495</v>
      </c>
      <c r="E24" s="95">
        <v>0</v>
      </c>
      <c r="F24" s="95">
        <v>16543</v>
      </c>
      <c r="G24" s="158" t="s">
        <v>81</v>
      </c>
      <c r="H24" s="137">
        <v>120325</v>
      </c>
      <c r="I24" s="137">
        <v>0</v>
      </c>
      <c r="J24" s="137">
        <v>35297</v>
      </c>
      <c r="K24" s="158" t="s">
        <v>81</v>
      </c>
      <c r="L24" s="159">
        <v>1.9253540283222659</v>
      </c>
      <c r="M24" s="159" t="s">
        <v>81</v>
      </c>
      <c r="N24" s="159">
        <v>2.1336516955812126</v>
      </c>
      <c r="O24" s="158" t="s">
        <v>184</v>
      </c>
    </row>
    <row r="25" spans="1:15" ht="25.5">
      <c r="A25" s="238"/>
      <c r="B25" s="81" t="s">
        <v>267</v>
      </c>
      <c r="C25" s="157">
        <v>20097921</v>
      </c>
      <c r="D25" s="95">
        <v>0</v>
      </c>
      <c r="E25" s="95">
        <v>0</v>
      </c>
      <c r="F25" s="95">
        <v>11022</v>
      </c>
      <c r="G25" s="158" t="s">
        <v>81</v>
      </c>
      <c r="H25" s="137">
        <v>0</v>
      </c>
      <c r="I25" s="137">
        <v>0</v>
      </c>
      <c r="J25" s="137">
        <v>26133</v>
      </c>
      <c r="K25" s="158" t="s">
        <v>81</v>
      </c>
      <c r="L25" s="159" t="s">
        <v>81</v>
      </c>
      <c r="M25" s="159" t="s">
        <v>81</v>
      </c>
      <c r="N25" s="159">
        <v>2.3709853021230267</v>
      </c>
      <c r="O25" s="158" t="s">
        <v>184</v>
      </c>
    </row>
    <row r="26" spans="1:15" ht="12.75">
      <c r="A26" s="257" t="s">
        <v>356</v>
      </c>
      <c r="B26" s="257"/>
      <c r="C26" s="157">
        <v>20098100</v>
      </c>
      <c r="D26" s="95">
        <v>0</v>
      </c>
      <c r="E26" s="95">
        <v>0</v>
      </c>
      <c r="F26" s="95">
        <v>19781</v>
      </c>
      <c r="G26" s="158" t="s">
        <v>81</v>
      </c>
      <c r="H26" s="137">
        <v>0</v>
      </c>
      <c r="I26" s="137">
        <v>0</v>
      </c>
      <c r="J26" s="137">
        <v>97473</v>
      </c>
      <c r="K26" s="158" t="s">
        <v>81</v>
      </c>
      <c r="L26" s="159" t="s">
        <v>81</v>
      </c>
      <c r="M26" s="159" t="s">
        <v>81</v>
      </c>
      <c r="N26" s="159">
        <v>4.92760729993428</v>
      </c>
      <c r="O26" s="158" t="s">
        <v>184</v>
      </c>
    </row>
    <row r="27" spans="1:15" ht="12.75">
      <c r="A27" s="257" t="s">
        <v>273</v>
      </c>
      <c r="B27" s="257"/>
      <c r="C27" s="157">
        <v>20092900</v>
      </c>
      <c r="D27" s="95">
        <v>37736</v>
      </c>
      <c r="E27" s="95">
        <v>0</v>
      </c>
      <c r="F27" s="95">
        <v>24836</v>
      </c>
      <c r="G27" s="158" t="s">
        <v>81</v>
      </c>
      <c r="H27" s="137">
        <v>87141</v>
      </c>
      <c r="I27" s="137">
        <v>0</v>
      </c>
      <c r="J27" s="137">
        <v>81399</v>
      </c>
      <c r="K27" s="158" t="s">
        <v>81</v>
      </c>
      <c r="L27" s="159">
        <v>2.3092272630909476</v>
      </c>
      <c r="M27" s="159" t="s">
        <v>81</v>
      </c>
      <c r="N27" s="159">
        <v>3.2774601385086166</v>
      </c>
      <c r="O27" s="158" t="s">
        <v>184</v>
      </c>
    </row>
    <row r="28" spans="1:15" ht="12.75">
      <c r="A28" s="239" t="s">
        <v>352</v>
      </c>
      <c r="B28" s="239"/>
      <c r="C28" s="157">
        <v>20098930</v>
      </c>
      <c r="D28" s="95">
        <v>99477</v>
      </c>
      <c r="E28" s="95">
        <v>9944</v>
      </c>
      <c r="F28" s="95">
        <v>65483</v>
      </c>
      <c r="G28" s="158">
        <v>558.5176991150443</v>
      </c>
      <c r="H28" s="137">
        <v>137397</v>
      </c>
      <c r="I28" s="137">
        <v>8252</v>
      </c>
      <c r="J28" s="137">
        <v>79608</v>
      </c>
      <c r="K28" s="158">
        <v>864.711585070286</v>
      </c>
      <c r="L28" s="159">
        <v>1.3811936427515907</v>
      </c>
      <c r="M28" s="159">
        <v>0.829847144006436</v>
      </c>
      <c r="N28" s="159">
        <v>1.2157048394239727</v>
      </c>
      <c r="O28" s="158" t="s">
        <v>184</v>
      </c>
    </row>
    <row r="29" spans="1:15" ht="12.75">
      <c r="A29" s="239" t="s">
        <v>353</v>
      </c>
      <c r="B29" s="239"/>
      <c r="C29" s="157">
        <v>20098960</v>
      </c>
      <c r="D29" s="95">
        <v>1278</v>
      </c>
      <c r="E29" s="95">
        <v>375</v>
      </c>
      <c r="F29" s="95">
        <v>23212</v>
      </c>
      <c r="G29" s="158">
        <v>6089.866666666667</v>
      </c>
      <c r="H29" s="137">
        <v>2295</v>
      </c>
      <c r="I29" s="137">
        <v>737</v>
      </c>
      <c r="J29" s="137">
        <v>50330</v>
      </c>
      <c r="K29" s="158">
        <v>6729.036635006784</v>
      </c>
      <c r="L29" s="159">
        <v>1.795774647887324</v>
      </c>
      <c r="M29" s="159">
        <v>1.9653333333333334</v>
      </c>
      <c r="N29" s="159">
        <v>2.168275030156815</v>
      </c>
      <c r="O29" s="158" t="s">
        <v>184</v>
      </c>
    </row>
    <row r="30" spans="1:15" ht="12.75">
      <c r="A30" s="257" t="s">
        <v>101</v>
      </c>
      <c r="B30" s="257"/>
      <c r="C30" s="157">
        <v>20095000</v>
      </c>
      <c r="D30" s="95">
        <v>28395</v>
      </c>
      <c r="E30" s="95">
        <v>15372</v>
      </c>
      <c r="F30" s="95">
        <v>12510</v>
      </c>
      <c r="G30" s="158">
        <v>-18.618266978922716</v>
      </c>
      <c r="H30" s="137">
        <v>49588</v>
      </c>
      <c r="I30" s="137">
        <v>26265</v>
      </c>
      <c r="J30" s="137">
        <v>16545</v>
      </c>
      <c r="K30" s="158">
        <v>-37.00742432895488</v>
      </c>
      <c r="L30" s="159">
        <v>1.7463637964430359</v>
      </c>
      <c r="M30" s="159">
        <v>1.7086260733801717</v>
      </c>
      <c r="N30" s="159">
        <v>1.3225419664268585</v>
      </c>
      <c r="O30" s="158">
        <v>-22.59617320421219</v>
      </c>
    </row>
    <row r="31" spans="1:15" ht="12.75">
      <c r="A31" s="145" t="s">
        <v>376</v>
      </c>
      <c r="B31" s="156"/>
      <c r="C31" s="160">
        <v>20098970</v>
      </c>
      <c r="D31" s="95">
        <v>0</v>
      </c>
      <c r="E31" s="95">
        <v>0</v>
      </c>
      <c r="F31" s="95">
        <v>1</v>
      </c>
      <c r="G31" s="158" t="s">
        <v>81</v>
      </c>
      <c r="H31" s="137">
        <v>0</v>
      </c>
      <c r="I31" s="137">
        <v>0</v>
      </c>
      <c r="J31" s="137">
        <v>36</v>
      </c>
      <c r="K31" s="158" t="s">
        <v>81</v>
      </c>
      <c r="L31" s="159" t="s">
        <v>81</v>
      </c>
      <c r="M31" s="159" t="s">
        <v>81</v>
      </c>
      <c r="N31" s="159">
        <v>36</v>
      </c>
      <c r="O31" s="158" t="s">
        <v>184</v>
      </c>
    </row>
    <row r="32" spans="1:15" ht="15">
      <c r="A32" s="257" t="s">
        <v>97</v>
      </c>
      <c r="B32" s="257"/>
      <c r="C32" s="157">
        <v>20098020</v>
      </c>
      <c r="D32" s="95">
        <v>28</v>
      </c>
      <c r="E32" s="95">
        <v>28</v>
      </c>
      <c r="F32" s="189">
        <v>12</v>
      </c>
      <c r="G32" s="158">
        <v>-57.14285714285714</v>
      </c>
      <c r="H32" s="137">
        <v>869</v>
      </c>
      <c r="I32" s="137">
        <v>869</v>
      </c>
      <c r="J32" s="190">
        <v>414</v>
      </c>
      <c r="K32" s="158">
        <v>-52.3590333716916</v>
      </c>
      <c r="L32" s="159">
        <v>31.035714285714285</v>
      </c>
      <c r="M32" s="159">
        <v>31.035714285714285</v>
      </c>
      <c r="N32" s="159">
        <v>34.5</v>
      </c>
      <c r="O32" s="158" t="s">
        <v>184</v>
      </c>
    </row>
    <row r="33" spans="1:15" ht="12.75">
      <c r="A33" s="257" t="s">
        <v>373</v>
      </c>
      <c r="B33" s="257"/>
      <c r="C33" s="157">
        <v>20098040</v>
      </c>
      <c r="D33" s="95">
        <v>1198</v>
      </c>
      <c r="E33" s="95">
        <v>1198</v>
      </c>
      <c r="F33" s="95">
        <v>0</v>
      </c>
      <c r="G33" s="158">
        <v>-100</v>
      </c>
      <c r="H33" s="137">
        <v>2996</v>
      </c>
      <c r="I33" s="137">
        <v>2996</v>
      </c>
      <c r="J33" s="137">
        <v>0</v>
      </c>
      <c r="K33" s="158">
        <v>-100</v>
      </c>
      <c r="L33" s="159">
        <v>2.5008347245409017</v>
      </c>
      <c r="M33" s="159">
        <v>2.5008347245409017</v>
      </c>
      <c r="N33" s="159" t="s">
        <v>81</v>
      </c>
      <c r="O33" s="158" t="s">
        <v>184</v>
      </c>
    </row>
    <row r="34" spans="1:15" ht="12.75">
      <c r="A34" s="257" t="s">
        <v>98</v>
      </c>
      <c r="B34" s="257"/>
      <c r="C34" s="157">
        <v>20098010</v>
      </c>
      <c r="D34" s="95">
        <v>3350</v>
      </c>
      <c r="E34" s="95">
        <v>2725</v>
      </c>
      <c r="F34" s="95">
        <v>0</v>
      </c>
      <c r="G34" s="158">
        <v>-100</v>
      </c>
      <c r="H34" s="137">
        <v>5037</v>
      </c>
      <c r="I34" s="137">
        <v>3475</v>
      </c>
      <c r="J34" s="137">
        <v>0</v>
      </c>
      <c r="K34" s="158">
        <v>-100</v>
      </c>
      <c r="L34" s="159">
        <v>1.5035820895522387</v>
      </c>
      <c r="M34" s="159">
        <v>1.275229357798165</v>
      </c>
      <c r="N34" s="159" t="s">
        <v>81</v>
      </c>
      <c r="O34" s="158" t="s">
        <v>184</v>
      </c>
    </row>
    <row r="35" spans="1:15" ht="12.75">
      <c r="A35" s="304" t="s">
        <v>41</v>
      </c>
      <c r="B35" s="304"/>
      <c r="C35" s="239"/>
      <c r="D35" s="95">
        <v>17692261</v>
      </c>
      <c r="E35" s="95">
        <v>8243286</v>
      </c>
      <c r="F35" s="95">
        <v>6749767</v>
      </c>
      <c r="G35" s="158">
        <v>-18.11800536824757</v>
      </c>
      <c r="H35" s="95">
        <v>35745857</v>
      </c>
      <c r="I35" s="95">
        <v>16836747</v>
      </c>
      <c r="J35" s="95">
        <v>15429452</v>
      </c>
      <c r="K35" s="158">
        <v>-8.358473284655288</v>
      </c>
      <c r="L35" s="159">
        <v>2.0204233365085447</v>
      </c>
      <c r="M35" s="159">
        <v>2.0424800255626216</v>
      </c>
      <c r="N35" s="159">
        <v>2.285923647438497</v>
      </c>
      <c r="O35" s="158">
        <v>11.919020936756342</v>
      </c>
    </row>
    <row r="36" spans="1:15" ht="12.75">
      <c r="A36" s="301" t="s">
        <v>150</v>
      </c>
      <c r="B36" s="302"/>
      <c r="C36" s="302"/>
      <c r="D36" s="302"/>
      <c r="E36" s="302"/>
      <c r="F36" s="302"/>
      <c r="G36" s="302"/>
      <c r="H36" s="302"/>
      <c r="I36" s="302"/>
      <c r="J36" s="302"/>
      <c r="K36" s="302"/>
      <c r="L36" s="302"/>
      <c r="M36" s="302"/>
      <c r="N36" s="302"/>
      <c r="O36" s="303"/>
    </row>
    <row r="37" spans="1:15" ht="24" customHeight="1">
      <c r="A37" s="298" t="s">
        <v>355</v>
      </c>
      <c r="B37" s="299"/>
      <c r="C37" s="299"/>
      <c r="D37" s="299"/>
      <c r="E37" s="299"/>
      <c r="F37" s="299"/>
      <c r="G37" s="299"/>
      <c r="H37" s="299"/>
      <c r="I37" s="299"/>
      <c r="J37" s="299"/>
      <c r="K37" s="299"/>
      <c r="L37" s="299"/>
      <c r="M37" s="299"/>
      <c r="N37" s="299"/>
      <c r="O37" s="300"/>
    </row>
    <row r="46" spans="1:10" ht="12.75">
      <c r="A46" s="43"/>
      <c r="B46" s="43"/>
      <c r="C46" s="62"/>
      <c r="D46" s="57"/>
      <c r="E46" s="57"/>
      <c r="F46" s="57"/>
      <c r="G46" s="57"/>
      <c r="H46" s="57"/>
      <c r="I46" s="57"/>
      <c r="J46" s="57"/>
    </row>
    <row r="47" spans="1:10" ht="12.75">
      <c r="A47" s="62"/>
      <c r="B47" s="43"/>
      <c r="C47" s="57"/>
      <c r="D47" s="57"/>
      <c r="E47" s="57"/>
      <c r="F47" s="57"/>
      <c r="G47" s="57"/>
      <c r="H47" s="57"/>
      <c r="I47" s="57"/>
      <c r="J47" s="57"/>
    </row>
    <row r="48" spans="1:10" ht="12.75">
      <c r="A48" s="62"/>
      <c r="B48" s="43"/>
      <c r="C48" s="57"/>
      <c r="D48" s="57"/>
      <c r="E48" s="57"/>
      <c r="F48" s="57"/>
      <c r="G48" s="57"/>
      <c r="H48" s="57"/>
      <c r="I48" s="57"/>
      <c r="J48" s="57"/>
    </row>
    <row r="49" spans="1:10" ht="12.75">
      <c r="A49" s="62"/>
      <c r="B49" s="43"/>
      <c r="C49" s="57"/>
      <c r="D49" s="57"/>
      <c r="E49" s="57"/>
      <c r="F49" s="57"/>
      <c r="G49" s="57"/>
      <c r="H49" s="57"/>
      <c r="I49" s="57"/>
      <c r="J49" s="57"/>
    </row>
    <row r="50" spans="1:10" ht="12.75">
      <c r="A50" s="148"/>
      <c r="B50" s="147"/>
      <c r="C50" s="140"/>
      <c r="D50" s="140"/>
      <c r="E50" s="140"/>
      <c r="F50" s="140"/>
      <c r="G50" s="140"/>
      <c r="H50" s="140"/>
      <c r="I50" s="140"/>
      <c r="J50" s="140"/>
    </row>
    <row r="51" spans="1:10" ht="12.75">
      <c r="A51" s="148"/>
      <c r="B51" s="147"/>
      <c r="C51" s="140"/>
      <c r="D51" s="140"/>
      <c r="E51" s="140"/>
      <c r="F51" s="140"/>
      <c r="G51" s="140"/>
      <c r="H51" s="140"/>
      <c r="I51" s="140"/>
      <c r="J51" s="140"/>
    </row>
    <row r="52" spans="1:10" ht="12.75">
      <c r="A52" s="62"/>
      <c r="B52" s="43"/>
      <c r="C52" s="57"/>
      <c r="D52" s="57"/>
      <c r="E52" s="57"/>
      <c r="F52" s="57"/>
      <c r="G52" s="57"/>
      <c r="H52" s="57"/>
      <c r="I52" s="57"/>
      <c r="J52" s="57"/>
    </row>
    <row r="53" spans="1:10" s="151" customFormat="1" ht="12.75">
      <c r="A53" s="148"/>
      <c r="B53" s="147"/>
      <c r="C53" s="140"/>
      <c r="D53" s="140"/>
      <c r="E53" s="140"/>
      <c r="F53" s="140"/>
      <c r="G53" s="140"/>
      <c r="H53" s="140"/>
      <c r="I53" s="140"/>
      <c r="J53" s="140"/>
    </row>
    <row r="54" spans="1:10" ht="12.75">
      <c r="A54" s="62"/>
      <c r="B54" s="43"/>
      <c r="C54" s="57"/>
      <c r="D54" s="57"/>
      <c r="E54" s="57"/>
      <c r="F54" s="57"/>
      <c r="G54" s="57"/>
      <c r="H54" s="57"/>
      <c r="I54" s="57"/>
      <c r="J54" s="57"/>
    </row>
    <row r="55" spans="1:10" ht="12.75">
      <c r="A55" s="62"/>
      <c r="B55" s="43"/>
      <c r="C55" s="57"/>
      <c r="D55" s="57"/>
      <c r="E55" s="57"/>
      <c r="F55" s="57"/>
      <c r="G55" s="57"/>
      <c r="H55" s="57"/>
      <c r="I55" s="57"/>
      <c r="J55" s="57"/>
    </row>
  </sheetData>
  <sheetProtection/>
  <mergeCells count="25">
    <mergeCell ref="A1:O1"/>
    <mergeCell ref="C2:C3"/>
    <mergeCell ref="D2:G2"/>
    <mergeCell ref="H2:K2"/>
    <mergeCell ref="L2:O2"/>
    <mergeCell ref="A2:B3"/>
    <mergeCell ref="A37:O37"/>
    <mergeCell ref="A36:O36"/>
    <mergeCell ref="A35:C35"/>
    <mergeCell ref="A20:B20"/>
    <mergeCell ref="A28:B28"/>
    <mergeCell ref="A29:B29"/>
    <mergeCell ref="A21:A25"/>
    <mergeCell ref="A30:B30"/>
    <mergeCell ref="A27:B27"/>
    <mergeCell ref="A26:B26"/>
    <mergeCell ref="A32:B32"/>
    <mergeCell ref="A33:B33"/>
    <mergeCell ref="A34:B34"/>
    <mergeCell ref="A4:A7"/>
    <mergeCell ref="A8:A10"/>
    <mergeCell ref="A11:B11"/>
    <mergeCell ref="A12:A15"/>
    <mergeCell ref="A16:A18"/>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scale="67"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9">
      <selection activeCell="P22" sqref="P22"/>
    </sheetView>
  </sheetViews>
  <sheetFormatPr defaultColWidth="11.421875" defaultRowHeight="15"/>
  <cols>
    <col min="1" max="1" width="14.7109375" style="57" customWidth="1"/>
    <col min="2" max="4" width="13.57421875" style="57" customWidth="1"/>
    <col min="5" max="5" width="11.421875" style="57" customWidth="1"/>
    <col min="6" max="8" width="13.57421875" style="57" customWidth="1"/>
    <col min="9" max="9" width="12.00390625" style="57" customWidth="1"/>
    <col min="10" max="11" width="11.421875" style="57" hidden="1" customWidth="1"/>
    <col min="12" max="16384" width="11.421875" style="57" customWidth="1"/>
  </cols>
  <sheetData>
    <row r="1" spans="1:9" ht="12.75">
      <c r="A1" s="200" t="s">
        <v>110</v>
      </c>
      <c r="B1" s="201"/>
      <c r="C1" s="201"/>
      <c r="D1" s="201"/>
      <c r="E1" s="201"/>
      <c r="F1" s="201"/>
      <c r="G1" s="201"/>
      <c r="H1" s="201"/>
      <c r="I1" s="202"/>
    </row>
    <row r="2" spans="1:9" ht="12.75">
      <c r="A2" s="47"/>
      <c r="B2" s="268" t="s">
        <v>34</v>
      </c>
      <c r="C2" s="268"/>
      <c r="D2" s="268"/>
      <c r="E2" s="268"/>
      <c r="F2" s="268" t="s">
        <v>35</v>
      </c>
      <c r="G2" s="268"/>
      <c r="H2" s="268"/>
      <c r="I2" s="268"/>
    </row>
    <row r="3" spans="1:9" ht="12.75">
      <c r="A3" s="48" t="s">
        <v>111</v>
      </c>
      <c r="B3" s="50">
        <v>2011</v>
      </c>
      <c r="C3" s="49" t="s">
        <v>392</v>
      </c>
      <c r="D3" s="49" t="s">
        <v>393</v>
      </c>
      <c r="E3" s="49" t="s">
        <v>151</v>
      </c>
      <c r="F3" s="50">
        <v>2011</v>
      </c>
      <c r="G3" s="49" t="s">
        <v>392</v>
      </c>
      <c r="H3" s="49" t="s">
        <v>393</v>
      </c>
      <c r="I3" s="51" t="s">
        <v>151</v>
      </c>
    </row>
    <row r="4" spans="1:13" ht="12.75">
      <c r="A4" s="106" t="s">
        <v>112</v>
      </c>
      <c r="B4" s="31">
        <v>126707689</v>
      </c>
      <c r="C4" s="32">
        <v>66893885</v>
      </c>
      <c r="D4" s="32">
        <v>59499056</v>
      </c>
      <c r="E4" s="127">
        <v>-11.054566497371177</v>
      </c>
      <c r="F4" s="31">
        <v>303279778</v>
      </c>
      <c r="G4" s="32">
        <v>161744115</v>
      </c>
      <c r="H4" s="32">
        <v>155159276</v>
      </c>
      <c r="I4" s="131">
        <v>-4.071145957922484</v>
      </c>
      <c r="J4" s="57" t="str">
        <f>A4</f>
        <v>EE.UU.</v>
      </c>
      <c r="K4" s="42">
        <f>H4</f>
        <v>155159276</v>
      </c>
      <c r="L4" s="185"/>
      <c r="M4" s="192"/>
    </row>
    <row r="5" spans="1:13" ht="12.75">
      <c r="A5" s="115" t="s">
        <v>113</v>
      </c>
      <c r="B5" s="58">
        <v>78395296</v>
      </c>
      <c r="C5" s="56">
        <v>38022879</v>
      </c>
      <c r="D5" s="56">
        <v>31035594</v>
      </c>
      <c r="E5" s="126">
        <v>-18.37652798463788</v>
      </c>
      <c r="F5" s="58">
        <v>120548119</v>
      </c>
      <c r="G5" s="56">
        <v>53717760</v>
      </c>
      <c r="H5" s="56">
        <v>48889984</v>
      </c>
      <c r="I5" s="132">
        <v>-8.9872995448805</v>
      </c>
      <c r="J5" s="57" t="str">
        <f aca="true" t="shared" si="0" ref="J5:J14">A5</f>
        <v>México</v>
      </c>
      <c r="K5" s="42">
        <f aca="true" t="shared" si="1" ref="K5:K14">H5</f>
        <v>48889984</v>
      </c>
      <c r="L5" s="185"/>
      <c r="M5" s="192"/>
    </row>
    <row r="6" spans="1:13" ht="12.75">
      <c r="A6" s="115" t="s">
        <v>116</v>
      </c>
      <c r="B6" s="58">
        <v>41547165</v>
      </c>
      <c r="C6" s="56">
        <v>19020148</v>
      </c>
      <c r="D6" s="56">
        <v>31636220</v>
      </c>
      <c r="E6" s="126">
        <v>66.33004117528422</v>
      </c>
      <c r="F6" s="58">
        <v>56649738</v>
      </c>
      <c r="G6" s="56">
        <v>23383266</v>
      </c>
      <c r="H6" s="56">
        <v>40959245</v>
      </c>
      <c r="I6" s="132">
        <v>75.16477381731022</v>
      </c>
      <c r="J6" s="57" t="str">
        <f t="shared" si="0"/>
        <v>Rusia</v>
      </c>
      <c r="K6" s="42">
        <f t="shared" si="1"/>
        <v>40959245</v>
      </c>
      <c r="L6" s="185"/>
      <c r="M6" s="192"/>
    </row>
    <row r="7" spans="1:13" ht="12.75">
      <c r="A7" s="115" t="s">
        <v>118</v>
      </c>
      <c r="B7" s="58">
        <v>37903306</v>
      </c>
      <c r="C7" s="56">
        <v>13638986</v>
      </c>
      <c r="D7" s="56">
        <v>20666444</v>
      </c>
      <c r="E7" s="126">
        <v>51.52478344064582</v>
      </c>
      <c r="F7" s="58">
        <v>76264648</v>
      </c>
      <c r="G7" s="56">
        <v>26930215</v>
      </c>
      <c r="H7" s="56">
        <v>40951317</v>
      </c>
      <c r="I7" s="132">
        <v>52.06457505073763</v>
      </c>
      <c r="J7" s="57" t="str">
        <f t="shared" si="0"/>
        <v>Japón</v>
      </c>
      <c r="K7" s="42">
        <f t="shared" si="1"/>
        <v>40951317</v>
      </c>
      <c r="L7" s="185"/>
      <c r="M7" s="192"/>
    </row>
    <row r="8" spans="1:13" ht="12.75">
      <c r="A8" s="115" t="s">
        <v>119</v>
      </c>
      <c r="B8" s="58">
        <v>33582611</v>
      </c>
      <c r="C8" s="56">
        <v>15844068</v>
      </c>
      <c r="D8" s="56">
        <v>15239717</v>
      </c>
      <c r="E8" s="126">
        <v>-3.8143676232644252</v>
      </c>
      <c r="F8" s="58">
        <v>72779870</v>
      </c>
      <c r="G8" s="56">
        <v>36186146</v>
      </c>
      <c r="H8" s="56">
        <v>35475546</v>
      </c>
      <c r="I8" s="132">
        <v>-1.963734960888075</v>
      </c>
      <c r="J8" s="57" t="str">
        <f t="shared" si="0"/>
        <v>Canadá</v>
      </c>
      <c r="K8" s="42">
        <f t="shared" si="1"/>
        <v>35475546</v>
      </c>
      <c r="L8" s="185"/>
      <c r="M8" s="192"/>
    </row>
    <row r="9" spans="1:13" ht="12.75">
      <c r="A9" s="115" t="s">
        <v>115</v>
      </c>
      <c r="B9" s="58">
        <v>32832339</v>
      </c>
      <c r="C9" s="56">
        <v>17042189</v>
      </c>
      <c r="D9" s="56">
        <v>15354461</v>
      </c>
      <c r="E9" s="126">
        <v>-9.903234848527964</v>
      </c>
      <c r="F9" s="58">
        <v>60010103</v>
      </c>
      <c r="G9" s="56">
        <v>28917195</v>
      </c>
      <c r="H9" s="56">
        <v>29976463</v>
      </c>
      <c r="I9" s="132">
        <v>3.6631077115190536</v>
      </c>
      <c r="J9" s="57" t="str">
        <f t="shared" si="0"/>
        <v>Brasil</v>
      </c>
      <c r="K9" s="42">
        <f t="shared" si="1"/>
        <v>29976463</v>
      </c>
      <c r="L9" s="185"/>
      <c r="M9" s="192"/>
    </row>
    <row r="10" spans="1:13" ht="12.75">
      <c r="A10" s="115" t="s">
        <v>114</v>
      </c>
      <c r="B10" s="58">
        <v>61548346</v>
      </c>
      <c r="C10" s="56">
        <v>22154640</v>
      </c>
      <c r="D10" s="56">
        <v>22760398</v>
      </c>
      <c r="E10" s="126">
        <v>2.7342263291120883</v>
      </c>
      <c r="F10" s="58">
        <v>86843584</v>
      </c>
      <c r="G10" s="56">
        <v>27545250</v>
      </c>
      <c r="H10" s="56">
        <v>31748275</v>
      </c>
      <c r="I10" s="132">
        <v>15.258619907243531</v>
      </c>
      <c r="J10" s="57" t="str">
        <f t="shared" si="0"/>
        <v>Venezuela</v>
      </c>
      <c r="K10" s="42">
        <f t="shared" si="1"/>
        <v>31748275</v>
      </c>
      <c r="L10" s="185"/>
      <c r="M10" s="192"/>
    </row>
    <row r="11" spans="1:13" ht="12.75">
      <c r="A11" s="115" t="s">
        <v>117</v>
      </c>
      <c r="B11" s="58">
        <v>30625825</v>
      </c>
      <c r="C11" s="56">
        <v>16289303</v>
      </c>
      <c r="D11" s="56">
        <v>10974835</v>
      </c>
      <c r="E11" s="126">
        <v>-32.6255088999204</v>
      </c>
      <c r="F11" s="58">
        <v>84070598</v>
      </c>
      <c r="G11" s="56">
        <v>41564167</v>
      </c>
      <c r="H11" s="56">
        <v>28614288</v>
      </c>
      <c r="I11" s="132">
        <v>-31.15635398154376</v>
      </c>
      <c r="J11" s="57" t="str">
        <f t="shared" si="0"/>
        <v>Alemania</v>
      </c>
      <c r="K11" s="42">
        <f t="shared" si="1"/>
        <v>28614288</v>
      </c>
      <c r="L11" s="185"/>
      <c r="M11" s="192"/>
    </row>
    <row r="12" spans="1:13" ht="12.75">
      <c r="A12" s="115" t="s">
        <v>120</v>
      </c>
      <c r="B12" s="58">
        <v>34213856</v>
      </c>
      <c r="C12" s="56">
        <v>15314866</v>
      </c>
      <c r="D12" s="56">
        <v>15429471</v>
      </c>
      <c r="E12" s="126">
        <v>0.7483251893944054</v>
      </c>
      <c r="F12" s="58">
        <v>48007693</v>
      </c>
      <c r="G12" s="56">
        <v>20873235</v>
      </c>
      <c r="H12" s="56">
        <v>22074506</v>
      </c>
      <c r="I12" s="132">
        <v>5.755078213798681</v>
      </c>
      <c r="J12" s="57" t="str">
        <f t="shared" si="0"/>
        <v>Colombia</v>
      </c>
      <c r="K12" s="42">
        <f t="shared" si="1"/>
        <v>22074506</v>
      </c>
      <c r="L12" s="185"/>
      <c r="M12" s="192"/>
    </row>
    <row r="13" spans="1:13" ht="12.75">
      <c r="A13" s="115" t="s">
        <v>123</v>
      </c>
      <c r="B13" s="58">
        <v>19731487</v>
      </c>
      <c r="C13" s="56">
        <v>8323653</v>
      </c>
      <c r="D13" s="56">
        <v>9818226</v>
      </c>
      <c r="E13" s="126">
        <v>17.95573409895872</v>
      </c>
      <c r="F13" s="58">
        <v>46983886</v>
      </c>
      <c r="G13" s="56">
        <v>19921392</v>
      </c>
      <c r="H13" s="56">
        <v>23820730</v>
      </c>
      <c r="I13" s="132">
        <v>19.57362216455556</v>
      </c>
      <c r="J13" s="57" t="str">
        <f t="shared" si="0"/>
        <v>Reino Unido</v>
      </c>
      <c r="K13" s="42">
        <f t="shared" si="1"/>
        <v>23820730</v>
      </c>
      <c r="L13" s="185"/>
      <c r="M13" s="192"/>
    </row>
    <row r="14" spans="1:13" ht="12.75">
      <c r="A14" s="115" t="s">
        <v>135</v>
      </c>
      <c r="B14" s="58">
        <v>6666542</v>
      </c>
      <c r="C14" s="56">
        <v>3913672</v>
      </c>
      <c r="D14" s="56">
        <v>8441239</v>
      </c>
      <c r="E14" s="126">
        <v>115.68590827233352</v>
      </c>
      <c r="F14" s="58">
        <v>15036539</v>
      </c>
      <c r="G14" s="56">
        <v>8374408</v>
      </c>
      <c r="H14" s="56">
        <v>19836558</v>
      </c>
      <c r="I14" s="132">
        <v>136.87116749028706</v>
      </c>
      <c r="J14" s="57" t="str">
        <f t="shared" si="0"/>
        <v>China</v>
      </c>
      <c r="K14" s="42">
        <f t="shared" si="1"/>
        <v>19836558</v>
      </c>
      <c r="L14" s="185"/>
      <c r="M14" s="192"/>
    </row>
    <row r="15" spans="1:13" ht="12.75">
      <c r="A15" s="115" t="s">
        <v>121</v>
      </c>
      <c r="B15" s="58">
        <v>23363580</v>
      </c>
      <c r="C15" s="56">
        <v>13630661</v>
      </c>
      <c r="D15" s="56">
        <v>8834636</v>
      </c>
      <c r="E15" s="126">
        <v>-35.18556436844845</v>
      </c>
      <c r="F15" s="58">
        <v>50304269</v>
      </c>
      <c r="G15" s="56">
        <v>29088521</v>
      </c>
      <c r="H15" s="56">
        <v>19990791</v>
      </c>
      <c r="I15" s="132">
        <v>-31.276014342564896</v>
      </c>
      <c r="J15" s="57" t="s">
        <v>124</v>
      </c>
      <c r="K15" s="42">
        <f>SUM(H15:H29)</f>
        <v>230318236</v>
      </c>
      <c r="L15" s="185"/>
      <c r="M15" s="192"/>
    </row>
    <row r="16" spans="1:14" ht="12.75">
      <c r="A16" s="115" t="s">
        <v>125</v>
      </c>
      <c r="B16" s="58">
        <v>11470453</v>
      </c>
      <c r="C16" s="56">
        <v>6474871</v>
      </c>
      <c r="D16" s="56">
        <v>6964827</v>
      </c>
      <c r="E16" s="126">
        <v>7.567038787336466</v>
      </c>
      <c r="F16" s="58">
        <v>35771629</v>
      </c>
      <c r="G16" s="56">
        <v>19610559</v>
      </c>
      <c r="H16" s="56">
        <v>18945839</v>
      </c>
      <c r="I16" s="132">
        <v>-3.389602509546008</v>
      </c>
      <c r="L16" s="185"/>
      <c r="M16" s="192"/>
      <c r="N16" s="42"/>
    </row>
    <row r="17" spans="1:14" ht="12.75">
      <c r="A17" s="115" t="s">
        <v>128</v>
      </c>
      <c r="B17" s="58">
        <v>11437571</v>
      </c>
      <c r="C17" s="56">
        <v>5452544</v>
      </c>
      <c r="D17" s="56">
        <v>5956754</v>
      </c>
      <c r="E17" s="126">
        <v>9.247243121742809</v>
      </c>
      <c r="F17" s="58">
        <v>31201264</v>
      </c>
      <c r="G17" s="56">
        <v>15495985</v>
      </c>
      <c r="H17" s="56">
        <v>17888015</v>
      </c>
      <c r="I17" s="132">
        <v>15.436450151442461</v>
      </c>
      <c r="L17" s="185"/>
      <c r="M17" s="192"/>
      <c r="N17" s="89"/>
    </row>
    <row r="18" spans="1:13" ht="12.75">
      <c r="A18" s="115" t="s">
        <v>130</v>
      </c>
      <c r="B18" s="58">
        <v>14089093</v>
      </c>
      <c r="C18" s="56">
        <v>5380247</v>
      </c>
      <c r="D18" s="56">
        <v>6424614</v>
      </c>
      <c r="E18" s="126">
        <v>19.411134841950563</v>
      </c>
      <c r="F18" s="58">
        <v>32691784</v>
      </c>
      <c r="G18" s="56">
        <v>11654127</v>
      </c>
      <c r="H18" s="56">
        <v>16565142</v>
      </c>
      <c r="I18" s="132">
        <v>42.13970724705505</v>
      </c>
      <c r="M18" s="192"/>
    </row>
    <row r="19" spans="1:13" ht="12.75">
      <c r="A19" s="115" t="s">
        <v>126</v>
      </c>
      <c r="B19" s="58">
        <v>23737780</v>
      </c>
      <c r="C19" s="56">
        <v>8708978</v>
      </c>
      <c r="D19" s="56">
        <v>10430086</v>
      </c>
      <c r="E19" s="126">
        <v>19.76245662809115</v>
      </c>
      <c r="F19" s="58">
        <v>31275389</v>
      </c>
      <c r="G19" s="56">
        <v>12990019</v>
      </c>
      <c r="H19" s="56">
        <v>14078515</v>
      </c>
      <c r="I19" s="132">
        <v>8.379479660499346</v>
      </c>
      <c r="M19" s="192"/>
    </row>
    <row r="20" spans="1:13" ht="12.75">
      <c r="A20" s="115" t="s">
        <v>122</v>
      </c>
      <c r="B20" s="58">
        <v>34314628</v>
      </c>
      <c r="C20" s="56">
        <v>10932788</v>
      </c>
      <c r="D20" s="56">
        <v>10336898</v>
      </c>
      <c r="E20" s="126">
        <v>-5.450485274204531</v>
      </c>
      <c r="F20" s="58">
        <v>51578946</v>
      </c>
      <c r="G20" s="56">
        <v>15309236</v>
      </c>
      <c r="H20" s="56">
        <v>15764772</v>
      </c>
      <c r="I20" s="132">
        <v>2.9755632482247885</v>
      </c>
      <c r="M20" s="192"/>
    </row>
    <row r="21" spans="1:13" ht="12.75">
      <c r="A21" s="115" t="s">
        <v>131</v>
      </c>
      <c r="B21" s="58">
        <v>6537065</v>
      </c>
      <c r="C21" s="56">
        <v>2837251</v>
      </c>
      <c r="D21" s="56">
        <v>7182003</v>
      </c>
      <c r="E21" s="126">
        <v>153.13245109438677</v>
      </c>
      <c r="F21" s="58">
        <v>16488772</v>
      </c>
      <c r="G21" s="56">
        <v>7286338</v>
      </c>
      <c r="H21" s="56">
        <v>15054716</v>
      </c>
      <c r="I21" s="132">
        <v>106.6156689409687</v>
      </c>
      <c r="M21" s="192"/>
    </row>
    <row r="22" spans="1:13" ht="12.75">
      <c r="A22" s="115" t="s">
        <v>127</v>
      </c>
      <c r="B22" s="58">
        <v>15506686</v>
      </c>
      <c r="C22" s="56">
        <v>6991921</v>
      </c>
      <c r="D22" s="56">
        <v>5635946</v>
      </c>
      <c r="E22" s="126">
        <v>-19.393454245263932</v>
      </c>
      <c r="F22" s="58">
        <v>36919143</v>
      </c>
      <c r="G22" s="56">
        <v>14899366</v>
      </c>
      <c r="H22" s="56">
        <v>13342827</v>
      </c>
      <c r="I22" s="132">
        <v>-10.447014993792358</v>
      </c>
      <c r="M22" s="192"/>
    </row>
    <row r="23" spans="1:13" ht="12.75">
      <c r="A23" s="115" t="s">
        <v>129</v>
      </c>
      <c r="B23" s="58">
        <v>16789476</v>
      </c>
      <c r="C23" s="56">
        <v>6963989</v>
      </c>
      <c r="D23" s="56">
        <v>7563988</v>
      </c>
      <c r="E23" s="126">
        <v>8.615737331003825</v>
      </c>
      <c r="F23" s="58">
        <v>23042286</v>
      </c>
      <c r="G23" s="56">
        <v>9178205</v>
      </c>
      <c r="H23" s="56">
        <v>10830736</v>
      </c>
      <c r="I23" s="132">
        <v>18.004947590514696</v>
      </c>
      <c r="M23" s="192"/>
    </row>
    <row r="24" spans="1:13" ht="12.75">
      <c r="A24" s="115" t="s">
        <v>132</v>
      </c>
      <c r="B24" s="58">
        <v>8412995</v>
      </c>
      <c r="C24" s="56">
        <v>2642116</v>
      </c>
      <c r="D24" s="56">
        <v>3715877</v>
      </c>
      <c r="E24" s="126">
        <v>40.640191422329686</v>
      </c>
      <c r="F24" s="58">
        <v>18153629</v>
      </c>
      <c r="G24" s="56">
        <v>5922954</v>
      </c>
      <c r="H24" s="56">
        <v>7569998</v>
      </c>
      <c r="I24" s="132">
        <v>27.807813466050902</v>
      </c>
      <c r="M24" s="192"/>
    </row>
    <row r="25" spans="1:13" ht="12.75">
      <c r="A25" s="115" t="s">
        <v>148</v>
      </c>
      <c r="B25" s="58">
        <v>3472149</v>
      </c>
      <c r="C25" s="56">
        <v>1593970</v>
      </c>
      <c r="D25" s="56">
        <v>2321506</v>
      </c>
      <c r="E25" s="126">
        <v>45.64301712077392</v>
      </c>
      <c r="F25" s="58">
        <v>8404519</v>
      </c>
      <c r="G25" s="56">
        <v>3639382</v>
      </c>
      <c r="H25" s="56">
        <v>6079224</v>
      </c>
      <c r="I25" s="132">
        <v>67.04000844099356</v>
      </c>
      <c r="M25" s="192"/>
    </row>
    <row r="26" spans="1:13" ht="12.75">
      <c r="A26" s="115" t="s">
        <v>133</v>
      </c>
      <c r="B26" s="58">
        <v>4563149</v>
      </c>
      <c r="C26" s="56">
        <v>2562181</v>
      </c>
      <c r="D26" s="56">
        <v>1990863</v>
      </c>
      <c r="E26" s="126">
        <v>-22.29811242843499</v>
      </c>
      <c r="F26" s="58">
        <v>13308035</v>
      </c>
      <c r="G26" s="56">
        <v>7065766</v>
      </c>
      <c r="H26" s="56">
        <v>5663505</v>
      </c>
      <c r="I26" s="132">
        <v>-19.845845446905543</v>
      </c>
      <c r="M26" s="192"/>
    </row>
    <row r="27" spans="1:13" ht="12.75">
      <c r="A27" s="115" t="s">
        <v>134</v>
      </c>
      <c r="B27" s="58">
        <v>3834413</v>
      </c>
      <c r="C27" s="56">
        <v>1625248</v>
      </c>
      <c r="D27" s="56">
        <v>2055180</v>
      </c>
      <c r="E27" s="126">
        <v>26.45331666305697</v>
      </c>
      <c r="F27" s="58">
        <v>17479366</v>
      </c>
      <c r="G27" s="56">
        <v>7777534</v>
      </c>
      <c r="H27" s="56">
        <v>4999578</v>
      </c>
      <c r="I27" s="132">
        <v>-35.717696637520326</v>
      </c>
      <c r="M27" s="192"/>
    </row>
    <row r="28" spans="1:13" ht="12.75">
      <c r="A28" s="115" t="s">
        <v>386</v>
      </c>
      <c r="B28" s="58">
        <v>11852689</v>
      </c>
      <c r="C28" s="56">
        <v>5578738</v>
      </c>
      <c r="D28" s="56">
        <v>3825175</v>
      </c>
      <c r="E28" s="126">
        <v>-31.432969248600674</v>
      </c>
      <c r="F28" s="58">
        <v>11670189</v>
      </c>
      <c r="G28" s="56">
        <v>5213810</v>
      </c>
      <c r="H28" s="56">
        <v>4066368</v>
      </c>
      <c r="I28" s="132">
        <v>-22.007744816170906</v>
      </c>
      <c r="M28" s="192"/>
    </row>
    <row r="29" spans="1:13" ht="12.75">
      <c r="A29" s="48" t="s">
        <v>124</v>
      </c>
      <c r="B29" s="58">
        <v>70077755</v>
      </c>
      <c r="C29" s="56">
        <v>30881180</v>
      </c>
      <c r="D29" s="56">
        <v>35295634</v>
      </c>
      <c r="E29" s="126">
        <v>14.294965412591099</v>
      </c>
      <c r="F29" s="58">
        <v>113459963</v>
      </c>
      <c r="G29" s="56">
        <v>49787209</v>
      </c>
      <c r="H29" s="56">
        <v>59478210</v>
      </c>
      <c r="I29" s="132">
        <v>19.464840859024648</v>
      </c>
      <c r="M29" s="192"/>
    </row>
    <row r="30" spans="1:13" ht="12.75">
      <c r="A30" s="48" t="s">
        <v>41</v>
      </c>
      <c r="B30" s="128">
        <v>763213944</v>
      </c>
      <c r="C30" s="191">
        <v>348714972</v>
      </c>
      <c r="D30" s="191">
        <v>359389648</v>
      </c>
      <c r="E30" s="130">
        <v>3.0611464540157396</v>
      </c>
      <c r="F30" s="128">
        <v>1462223739</v>
      </c>
      <c r="G30" s="129">
        <v>664076160</v>
      </c>
      <c r="H30" s="129">
        <v>707824424</v>
      </c>
      <c r="I30" s="38">
        <v>6.587838358781006</v>
      </c>
      <c r="M30" s="192"/>
    </row>
    <row r="31" spans="1:9" ht="12.75">
      <c r="A31" s="229" t="s">
        <v>150</v>
      </c>
      <c r="B31" s="227"/>
      <c r="C31" s="227"/>
      <c r="D31" s="227"/>
      <c r="E31" s="227"/>
      <c r="F31" s="227"/>
      <c r="G31" s="227"/>
      <c r="H31" s="227"/>
      <c r="I31" s="228"/>
    </row>
    <row r="32" spans="1:9" ht="12.75">
      <c r="A32" s="125"/>
      <c r="B32" s="125"/>
      <c r="C32" s="125"/>
      <c r="D32" s="125"/>
      <c r="E32" s="125"/>
      <c r="F32" s="125"/>
      <c r="G32" s="125"/>
      <c r="H32" s="125"/>
      <c r="I32" s="125"/>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O25" sqref="O25"/>
    </sheetView>
  </sheetViews>
  <sheetFormatPr defaultColWidth="11.421875" defaultRowHeight="15"/>
  <cols>
    <col min="1" max="1" width="14.7109375" style="57" customWidth="1"/>
    <col min="2" max="4" width="13.57421875" style="57" customWidth="1"/>
    <col min="5" max="5" width="11.421875" style="57" customWidth="1"/>
    <col min="6" max="8" width="13.57421875" style="57" customWidth="1"/>
    <col min="9" max="9" width="12.140625" style="57" customWidth="1"/>
    <col min="10" max="11" width="11.421875" style="57" hidden="1" customWidth="1"/>
    <col min="12" max="16384" width="11.421875" style="57" customWidth="1"/>
  </cols>
  <sheetData>
    <row r="1" spans="1:9" ht="12.75">
      <c r="A1" s="200" t="s">
        <v>136</v>
      </c>
      <c r="B1" s="201"/>
      <c r="C1" s="201"/>
      <c r="D1" s="201"/>
      <c r="E1" s="201"/>
      <c r="F1" s="201"/>
      <c r="G1" s="201"/>
      <c r="H1" s="201"/>
      <c r="I1" s="202"/>
    </row>
    <row r="2" spans="1:9" ht="12.75">
      <c r="A2" s="47"/>
      <c r="B2" s="268" t="s">
        <v>34</v>
      </c>
      <c r="C2" s="268"/>
      <c r="D2" s="268"/>
      <c r="E2" s="268"/>
      <c r="F2" s="268" t="s">
        <v>43</v>
      </c>
      <c r="G2" s="268"/>
      <c r="H2" s="268"/>
      <c r="I2" s="268"/>
    </row>
    <row r="3" spans="1:9" ht="12.75">
      <c r="A3" s="48" t="s">
        <v>111</v>
      </c>
      <c r="B3" s="50">
        <v>2011</v>
      </c>
      <c r="C3" s="49" t="s">
        <v>392</v>
      </c>
      <c r="D3" s="49" t="s">
        <v>393</v>
      </c>
      <c r="E3" s="49" t="s">
        <v>151</v>
      </c>
      <c r="F3" s="50">
        <v>2011</v>
      </c>
      <c r="G3" s="49" t="s">
        <v>392</v>
      </c>
      <c r="H3" s="49" t="s">
        <v>393</v>
      </c>
      <c r="I3" s="51" t="s">
        <v>151</v>
      </c>
    </row>
    <row r="4" spans="1:13" ht="12.75">
      <c r="A4" s="106" t="s">
        <v>126</v>
      </c>
      <c r="B4" s="120">
        <v>28653999</v>
      </c>
      <c r="C4" s="85">
        <v>13018814</v>
      </c>
      <c r="D4" s="85">
        <v>11257224</v>
      </c>
      <c r="E4" s="123">
        <v>-13.531109669436859</v>
      </c>
      <c r="F4" s="120">
        <v>41261870</v>
      </c>
      <c r="G4" s="85">
        <v>17669586</v>
      </c>
      <c r="H4" s="85">
        <v>18272344</v>
      </c>
      <c r="I4" s="133">
        <v>3.4112740389050433</v>
      </c>
      <c r="J4" s="57" t="str">
        <f>A4</f>
        <v>Argentina</v>
      </c>
      <c r="K4" s="42">
        <f>H4</f>
        <v>18272344</v>
      </c>
      <c r="M4" s="192"/>
    </row>
    <row r="5" spans="1:13" ht="12.75">
      <c r="A5" s="115" t="s">
        <v>133</v>
      </c>
      <c r="B5" s="44">
        <v>20524707</v>
      </c>
      <c r="C5" s="45">
        <v>8680034</v>
      </c>
      <c r="D5" s="45">
        <v>14815408</v>
      </c>
      <c r="E5" s="118">
        <v>70.68375538621162</v>
      </c>
      <c r="F5" s="44">
        <v>20341924</v>
      </c>
      <c r="G5" s="45">
        <v>8801267</v>
      </c>
      <c r="H5" s="45">
        <v>12748065</v>
      </c>
      <c r="I5" s="134">
        <v>44.84352082489942</v>
      </c>
      <c r="J5" s="57" t="str">
        <f aca="true" t="shared" si="0" ref="J5:J14">A5</f>
        <v>Bélgica</v>
      </c>
      <c r="K5" s="42">
        <f aca="true" t="shared" si="1" ref="K5:K14">H5</f>
        <v>12748065</v>
      </c>
      <c r="M5" s="192"/>
    </row>
    <row r="6" spans="1:13" ht="12.75" customHeight="1">
      <c r="A6" s="116" t="s">
        <v>112</v>
      </c>
      <c r="B6" s="44">
        <v>10676037</v>
      </c>
      <c r="C6" s="45">
        <v>4671364</v>
      </c>
      <c r="D6" s="45">
        <v>6056782</v>
      </c>
      <c r="E6" s="119">
        <v>29.65767600212701</v>
      </c>
      <c r="F6" s="44">
        <v>23581852</v>
      </c>
      <c r="G6" s="45">
        <v>10467049</v>
      </c>
      <c r="H6" s="45">
        <v>12055360</v>
      </c>
      <c r="I6" s="135">
        <v>15.174391559645883</v>
      </c>
      <c r="J6" s="57" t="str">
        <f t="shared" si="0"/>
        <v>EE.UU.</v>
      </c>
      <c r="K6" s="42">
        <f t="shared" si="1"/>
        <v>12055360</v>
      </c>
      <c r="M6" s="192"/>
    </row>
    <row r="7" spans="1:13" ht="12.75">
      <c r="A7" s="115" t="s">
        <v>115</v>
      </c>
      <c r="B7" s="44">
        <v>6539346</v>
      </c>
      <c r="C7" s="45">
        <v>2917082</v>
      </c>
      <c r="D7" s="45">
        <v>3343075</v>
      </c>
      <c r="E7" s="118">
        <v>14.603394762300127</v>
      </c>
      <c r="F7" s="44">
        <v>17130520</v>
      </c>
      <c r="G7" s="45">
        <v>8012269</v>
      </c>
      <c r="H7" s="45">
        <v>9191534</v>
      </c>
      <c r="I7" s="134">
        <v>14.71824023881374</v>
      </c>
      <c r="J7" s="57" t="str">
        <f t="shared" si="0"/>
        <v>Brasil</v>
      </c>
      <c r="K7" s="42">
        <f t="shared" si="1"/>
        <v>9191534</v>
      </c>
      <c r="M7" s="192"/>
    </row>
    <row r="8" spans="1:13" ht="12.75">
      <c r="A8" s="115" t="s">
        <v>135</v>
      </c>
      <c r="B8" s="44">
        <v>12994000</v>
      </c>
      <c r="C8" s="45">
        <v>7227209</v>
      </c>
      <c r="D8" s="45">
        <v>7291897</v>
      </c>
      <c r="E8" s="118">
        <v>0.8950619803578475</v>
      </c>
      <c r="F8" s="44">
        <v>17127230</v>
      </c>
      <c r="G8" s="45">
        <v>9589424</v>
      </c>
      <c r="H8" s="45">
        <v>9670898</v>
      </c>
      <c r="I8" s="134">
        <v>0.8496235018912612</v>
      </c>
      <c r="J8" s="57" t="str">
        <f t="shared" si="0"/>
        <v>China</v>
      </c>
      <c r="K8" s="42">
        <f t="shared" si="1"/>
        <v>9670898</v>
      </c>
      <c r="M8" s="192"/>
    </row>
    <row r="9" spans="1:13" ht="12.75">
      <c r="A9" s="115" t="s">
        <v>122</v>
      </c>
      <c r="B9" s="44">
        <v>11825834</v>
      </c>
      <c r="C9" s="45">
        <v>5193026</v>
      </c>
      <c r="D9" s="45">
        <v>6988482</v>
      </c>
      <c r="E9" s="118">
        <v>34.57436954869859</v>
      </c>
      <c r="F9" s="44">
        <v>13890076</v>
      </c>
      <c r="G9" s="45">
        <v>6297705</v>
      </c>
      <c r="H9" s="45">
        <v>8527816</v>
      </c>
      <c r="I9" s="134">
        <v>35.41148720049605</v>
      </c>
      <c r="J9" s="57" t="str">
        <f t="shared" si="0"/>
        <v>Perú</v>
      </c>
      <c r="K9" s="42">
        <f t="shared" si="1"/>
        <v>8527816</v>
      </c>
      <c r="M9" s="192"/>
    </row>
    <row r="10" spans="1:13" ht="12.75">
      <c r="A10" s="115" t="s">
        <v>129</v>
      </c>
      <c r="B10" s="44">
        <v>6848356</v>
      </c>
      <c r="C10" s="45">
        <v>3059853</v>
      </c>
      <c r="D10" s="45">
        <v>2946700</v>
      </c>
      <c r="E10" s="118">
        <v>-3.697988105964567</v>
      </c>
      <c r="F10" s="44">
        <v>13903042</v>
      </c>
      <c r="G10" s="45">
        <v>5873470</v>
      </c>
      <c r="H10" s="45">
        <v>6150282</v>
      </c>
      <c r="I10" s="134">
        <v>4.7129209819748885</v>
      </c>
      <c r="J10" s="57" t="str">
        <f>A10</f>
        <v>Ecuador</v>
      </c>
      <c r="K10" s="42">
        <f t="shared" si="1"/>
        <v>6150282</v>
      </c>
      <c r="M10" s="192"/>
    </row>
    <row r="11" spans="1:13" ht="12.75">
      <c r="A11" s="115" t="s">
        <v>137</v>
      </c>
      <c r="B11" s="44">
        <v>8256485</v>
      </c>
      <c r="C11" s="45">
        <v>4070086</v>
      </c>
      <c r="D11" s="45">
        <v>4771029</v>
      </c>
      <c r="E11" s="118">
        <v>17.221822831262035</v>
      </c>
      <c r="F11" s="44">
        <v>11301673</v>
      </c>
      <c r="G11" s="45">
        <v>5401995</v>
      </c>
      <c r="H11" s="45">
        <v>5833284</v>
      </c>
      <c r="I11" s="134">
        <v>7.983883731843511</v>
      </c>
      <c r="J11" s="57" t="str">
        <f t="shared" si="0"/>
        <v>Tailandia</v>
      </c>
      <c r="K11" s="42">
        <f t="shared" si="1"/>
        <v>5833284</v>
      </c>
      <c r="M11" s="192"/>
    </row>
    <row r="12" spans="1:13" ht="12.75">
      <c r="A12" s="115" t="s">
        <v>113</v>
      </c>
      <c r="B12" s="44">
        <v>1306809</v>
      </c>
      <c r="C12" s="45">
        <v>538008</v>
      </c>
      <c r="D12" s="45">
        <v>1855805</v>
      </c>
      <c r="E12" s="118">
        <v>244.94003806634845</v>
      </c>
      <c r="F12" s="44">
        <v>4294901</v>
      </c>
      <c r="G12" s="45">
        <v>1884662</v>
      </c>
      <c r="H12" s="45">
        <v>5874285</v>
      </c>
      <c r="I12" s="134">
        <v>211.68904556891368</v>
      </c>
      <c r="J12" s="57" t="str">
        <f t="shared" si="0"/>
        <v>México</v>
      </c>
      <c r="K12" s="42">
        <f t="shared" si="1"/>
        <v>5874285</v>
      </c>
      <c r="M12" s="192"/>
    </row>
    <row r="13" spans="1:13" ht="12.75">
      <c r="A13" s="115" t="s">
        <v>121</v>
      </c>
      <c r="B13" s="44">
        <v>7171676</v>
      </c>
      <c r="C13" s="45">
        <v>3715193</v>
      </c>
      <c r="D13" s="45">
        <v>5813690</v>
      </c>
      <c r="E13" s="118">
        <v>56.48419880205415</v>
      </c>
      <c r="F13" s="44">
        <v>7842684</v>
      </c>
      <c r="G13" s="45">
        <v>4211314</v>
      </c>
      <c r="H13" s="45">
        <v>5697795</v>
      </c>
      <c r="I13" s="134">
        <v>35.29732050376675</v>
      </c>
      <c r="J13" s="57" t="str">
        <f t="shared" si="0"/>
        <v>Holanda</v>
      </c>
      <c r="K13" s="42">
        <f t="shared" si="1"/>
        <v>5697795</v>
      </c>
      <c r="M13" s="192"/>
    </row>
    <row r="14" spans="1:13" ht="12.75">
      <c r="A14" s="115" t="s">
        <v>117</v>
      </c>
      <c r="B14" s="44">
        <v>1739348</v>
      </c>
      <c r="C14" s="45">
        <v>726365</v>
      </c>
      <c r="D14" s="45">
        <v>2603672</v>
      </c>
      <c r="E14" s="118">
        <v>258.4522932685358</v>
      </c>
      <c r="F14" s="44">
        <v>3253369</v>
      </c>
      <c r="G14" s="45">
        <v>1526527</v>
      </c>
      <c r="H14" s="45">
        <v>3406547</v>
      </c>
      <c r="I14" s="134">
        <v>123.15668180123902</v>
      </c>
      <c r="J14" s="57" t="str">
        <f t="shared" si="0"/>
        <v>Alemania</v>
      </c>
      <c r="K14" s="42">
        <f t="shared" si="1"/>
        <v>3406547</v>
      </c>
      <c r="M14" s="192"/>
    </row>
    <row r="15" spans="1:13" ht="12.75">
      <c r="A15" s="115" t="s">
        <v>139</v>
      </c>
      <c r="B15" s="44">
        <v>1803207</v>
      </c>
      <c r="C15" s="45">
        <v>787398</v>
      </c>
      <c r="D15" s="45">
        <v>1308889</v>
      </c>
      <c r="E15" s="118">
        <v>66.22965768264588</v>
      </c>
      <c r="F15" s="44">
        <v>3391328</v>
      </c>
      <c r="G15" s="45">
        <v>1396888</v>
      </c>
      <c r="H15" s="45">
        <v>2339446</v>
      </c>
      <c r="I15" s="134">
        <v>67.47555995899457</v>
      </c>
      <c r="J15" s="57" t="s">
        <v>124</v>
      </c>
      <c r="K15" s="42">
        <f>SUM(H15:H29)</f>
        <v>20212229</v>
      </c>
      <c r="M15" s="192"/>
    </row>
    <row r="16" spans="1:13" ht="12.75">
      <c r="A16" s="115" t="s">
        <v>138</v>
      </c>
      <c r="B16" s="44">
        <v>1454909</v>
      </c>
      <c r="C16" s="45">
        <v>671566</v>
      </c>
      <c r="D16" s="45">
        <v>837063</v>
      </c>
      <c r="E16" s="118">
        <v>24.643445320340817</v>
      </c>
      <c r="F16" s="44">
        <v>3714489</v>
      </c>
      <c r="G16" s="45">
        <v>1673596</v>
      </c>
      <c r="H16" s="45">
        <v>2424336</v>
      </c>
      <c r="I16" s="134">
        <v>44.857898799949325</v>
      </c>
      <c r="M16" s="192"/>
    </row>
    <row r="17" spans="1:13" ht="12.75">
      <c r="A17" s="115" t="s">
        <v>131</v>
      </c>
      <c r="B17" s="44">
        <v>2298161</v>
      </c>
      <c r="C17" s="45">
        <v>1426377</v>
      </c>
      <c r="D17" s="45">
        <v>861494</v>
      </c>
      <c r="E17" s="118">
        <v>-39.602643620866004</v>
      </c>
      <c r="F17" s="44">
        <v>5576532</v>
      </c>
      <c r="G17" s="45">
        <v>3173505</v>
      </c>
      <c r="H17" s="45">
        <v>1688345</v>
      </c>
      <c r="I17" s="134">
        <v>-46.79872885027753</v>
      </c>
      <c r="M17" s="192"/>
    </row>
    <row r="18" spans="1:13" ht="12.75">
      <c r="A18" s="115" t="s">
        <v>143</v>
      </c>
      <c r="B18" s="44">
        <v>6490805</v>
      </c>
      <c r="C18" s="45">
        <v>2573745</v>
      </c>
      <c r="D18" s="45">
        <v>2643501</v>
      </c>
      <c r="E18" s="118">
        <v>2.71029181212592</v>
      </c>
      <c r="F18" s="44">
        <v>4112600</v>
      </c>
      <c r="G18" s="45">
        <v>1666922</v>
      </c>
      <c r="H18" s="45">
        <v>1685711</v>
      </c>
      <c r="I18" s="134">
        <v>1.1271673179668928</v>
      </c>
      <c r="M18" s="192"/>
    </row>
    <row r="19" spans="1:13" ht="12.75">
      <c r="A19" s="115" t="s">
        <v>140</v>
      </c>
      <c r="B19" s="44">
        <v>940483</v>
      </c>
      <c r="C19" s="45">
        <v>367902</v>
      </c>
      <c r="D19" s="45">
        <v>597599</v>
      </c>
      <c r="E19" s="118">
        <v>62.434289566243194</v>
      </c>
      <c r="F19" s="44">
        <v>2575250</v>
      </c>
      <c r="G19" s="45">
        <v>945952</v>
      </c>
      <c r="H19" s="45">
        <v>1615021</v>
      </c>
      <c r="I19" s="134">
        <v>70.72969875849937</v>
      </c>
      <c r="M19" s="192"/>
    </row>
    <row r="20" spans="1:13" ht="12.75">
      <c r="A20" s="115" t="s">
        <v>141</v>
      </c>
      <c r="B20" s="44">
        <v>960254</v>
      </c>
      <c r="C20" s="45">
        <v>500985</v>
      </c>
      <c r="D20" s="45">
        <v>881086</v>
      </c>
      <c r="E20" s="118">
        <v>75.8707346527341</v>
      </c>
      <c r="F20" s="44">
        <v>1644856</v>
      </c>
      <c r="G20" s="45">
        <v>868654</v>
      </c>
      <c r="H20" s="45">
        <v>1216492</v>
      </c>
      <c r="I20" s="134">
        <v>40.04333140698137</v>
      </c>
      <c r="M20" s="192"/>
    </row>
    <row r="21" spans="1:13" ht="12.75">
      <c r="A21" s="115" t="s">
        <v>125</v>
      </c>
      <c r="B21" s="44">
        <v>376779</v>
      </c>
      <c r="C21" s="45">
        <v>55943</v>
      </c>
      <c r="D21" s="45">
        <v>1033383</v>
      </c>
      <c r="E21" s="118">
        <v>1747.2069785317199</v>
      </c>
      <c r="F21" s="44">
        <v>596502</v>
      </c>
      <c r="G21" s="45">
        <v>234185</v>
      </c>
      <c r="H21" s="45">
        <v>1094367</v>
      </c>
      <c r="I21" s="134">
        <v>367.3087516279864</v>
      </c>
      <c r="M21" s="192"/>
    </row>
    <row r="22" spans="1:13" ht="12.75">
      <c r="A22" s="115" t="s">
        <v>142</v>
      </c>
      <c r="B22" s="44">
        <v>2037009</v>
      </c>
      <c r="C22" s="45">
        <v>635041</v>
      </c>
      <c r="D22" s="45">
        <v>916504</v>
      </c>
      <c r="E22" s="118">
        <v>44.322020153029484</v>
      </c>
      <c r="F22" s="44">
        <v>2780094</v>
      </c>
      <c r="G22" s="45">
        <v>821737</v>
      </c>
      <c r="H22" s="45">
        <v>1145034</v>
      </c>
      <c r="I22" s="134">
        <v>39.343123164710846</v>
      </c>
      <c r="M22" s="192"/>
    </row>
    <row r="23" spans="1:13" ht="12.75">
      <c r="A23" s="115" t="s">
        <v>127</v>
      </c>
      <c r="B23" s="44">
        <v>805731</v>
      </c>
      <c r="C23" s="45">
        <v>398291</v>
      </c>
      <c r="D23" s="45">
        <v>291904</v>
      </c>
      <c r="E23" s="118">
        <v>-26.71087220148083</v>
      </c>
      <c r="F23" s="44">
        <v>2351407</v>
      </c>
      <c r="G23" s="45">
        <v>1171019</v>
      </c>
      <c r="H23" s="45">
        <v>950779</v>
      </c>
      <c r="I23" s="134">
        <v>-18.80755137192479</v>
      </c>
      <c r="M23" s="192"/>
    </row>
    <row r="24" spans="1:13" ht="12.75">
      <c r="A24" s="115" t="s">
        <v>132</v>
      </c>
      <c r="B24" s="44">
        <v>218481</v>
      </c>
      <c r="C24" s="45">
        <v>0</v>
      </c>
      <c r="D24" s="45">
        <v>597021</v>
      </c>
      <c r="E24" s="118" t="s">
        <v>81</v>
      </c>
      <c r="F24" s="44">
        <v>347477</v>
      </c>
      <c r="G24" s="45">
        <v>0</v>
      </c>
      <c r="H24" s="45">
        <v>842598</v>
      </c>
      <c r="I24" s="134" t="s">
        <v>81</v>
      </c>
      <c r="M24" s="192"/>
    </row>
    <row r="25" spans="1:13" ht="12.75">
      <c r="A25" s="115" t="s">
        <v>120</v>
      </c>
      <c r="B25" s="44">
        <v>1128710</v>
      </c>
      <c r="C25" s="45">
        <v>704345</v>
      </c>
      <c r="D25" s="45">
        <v>421561</v>
      </c>
      <c r="E25" s="118">
        <v>-40.148506768699995</v>
      </c>
      <c r="F25" s="44">
        <v>1743700</v>
      </c>
      <c r="G25" s="45">
        <v>1068734</v>
      </c>
      <c r="H25" s="45">
        <v>580852</v>
      </c>
      <c r="I25" s="134">
        <v>-45.65046119988697</v>
      </c>
      <c r="M25" s="192"/>
    </row>
    <row r="26" spans="1:13" ht="12.75">
      <c r="A26" s="115" t="s">
        <v>119</v>
      </c>
      <c r="B26" s="44">
        <v>218363</v>
      </c>
      <c r="C26" s="45">
        <v>62324</v>
      </c>
      <c r="D26" s="45">
        <v>68511</v>
      </c>
      <c r="E26" s="118">
        <v>9.927154868108602</v>
      </c>
      <c r="F26" s="44">
        <v>1006931</v>
      </c>
      <c r="G26" s="45">
        <v>347255</v>
      </c>
      <c r="H26" s="45">
        <v>411391</v>
      </c>
      <c r="I26" s="134">
        <v>18.46942448632849</v>
      </c>
      <c r="M26" s="192"/>
    </row>
    <row r="27" spans="1:13" ht="12.75">
      <c r="A27" s="52" t="s">
        <v>387</v>
      </c>
      <c r="B27" s="44">
        <v>228001</v>
      </c>
      <c r="C27" s="45">
        <v>111119</v>
      </c>
      <c r="D27" s="45">
        <v>195391</v>
      </c>
      <c r="E27" s="118">
        <v>75.8394154015065</v>
      </c>
      <c r="F27" s="44">
        <v>593871</v>
      </c>
      <c r="G27" s="45">
        <v>327626</v>
      </c>
      <c r="H27" s="45">
        <v>490397</v>
      </c>
      <c r="I27" s="134">
        <v>49.681954423641585</v>
      </c>
      <c r="M27" s="192"/>
    </row>
    <row r="28" spans="1:13" ht="12.75">
      <c r="A28" s="117" t="s">
        <v>144</v>
      </c>
      <c r="B28" s="44">
        <v>1123102</v>
      </c>
      <c r="C28" s="45">
        <v>609572</v>
      </c>
      <c r="D28" s="45">
        <v>456255</v>
      </c>
      <c r="E28" s="118">
        <v>-25.151581765566654</v>
      </c>
      <c r="F28" s="44">
        <v>967093</v>
      </c>
      <c r="G28" s="45">
        <v>444397</v>
      </c>
      <c r="H28" s="45">
        <v>495332</v>
      </c>
      <c r="I28" s="134">
        <v>49.681954423641585</v>
      </c>
      <c r="M28" s="192"/>
    </row>
    <row r="29" spans="1:13" ht="12.75">
      <c r="A29" s="48" t="s">
        <v>124</v>
      </c>
      <c r="B29" s="121">
        <v>2550369</v>
      </c>
      <c r="C29" s="122">
        <v>1148996</v>
      </c>
      <c r="D29" s="122">
        <v>1720228</v>
      </c>
      <c r="E29" s="124">
        <v>49.71575183899684</v>
      </c>
      <c r="F29" s="121">
        <v>6253940</v>
      </c>
      <c r="G29" s="122">
        <v>2907575</v>
      </c>
      <c r="H29" s="122">
        <v>3232128</v>
      </c>
      <c r="I29" s="136">
        <v>11.162325993310574</v>
      </c>
      <c r="M29" s="192"/>
    </row>
    <row r="30" spans="1:13" ht="12.75">
      <c r="A30" s="41" t="s">
        <v>41</v>
      </c>
      <c r="B30" s="40">
        <v>139170961</v>
      </c>
      <c r="C30" s="55">
        <v>63870638</v>
      </c>
      <c r="D30" s="55">
        <v>80574154</v>
      </c>
      <c r="E30" s="53">
        <v>26.152104508491057</v>
      </c>
      <c r="F30" s="55">
        <v>211585211</v>
      </c>
      <c r="G30" s="55">
        <v>96783313</v>
      </c>
      <c r="H30" s="55">
        <v>117640439</v>
      </c>
      <c r="I30" s="53">
        <v>21.550332752093325</v>
      </c>
      <c r="M30" s="192"/>
    </row>
    <row r="31" spans="1:9" ht="12.75">
      <c r="A31" s="229" t="s">
        <v>150</v>
      </c>
      <c r="B31" s="227"/>
      <c r="C31" s="227"/>
      <c r="D31" s="227"/>
      <c r="E31" s="227"/>
      <c r="F31" s="227"/>
      <c r="G31" s="227"/>
      <c r="H31" s="227"/>
      <c r="I31" s="228"/>
    </row>
    <row r="32" spans="1:2" ht="12.75">
      <c r="A32" s="125"/>
      <c r="B32" s="125"/>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ignoredErrors>
    <ignoredError sqref="K15" formulaRange="1"/>
  </ignoredErrors>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D7" sqref="D7"/>
    </sheetView>
  </sheetViews>
  <sheetFormatPr defaultColWidth="11.421875" defaultRowHeight="15"/>
  <sheetData>
    <row r="1" spans="2:3" ht="15">
      <c r="B1" s="196"/>
      <c r="C1" s="196"/>
    </row>
    <row r="5" spans="2:8" ht="15">
      <c r="B5" s="2"/>
      <c r="C5" s="2"/>
      <c r="D5" s="4"/>
      <c r="E5" s="5" t="s">
        <v>0</v>
      </c>
      <c r="F5" s="4"/>
      <c r="G5" s="2"/>
      <c r="H5" s="2"/>
    </row>
    <row r="6" spans="2:8" ht="15">
      <c r="B6" s="2"/>
      <c r="C6" s="2"/>
      <c r="D6" s="197" t="s">
        <v>398</v>
      </c>
      <c r="E6" s="198"/>
      <c r="F6" s="198"/>
      <c r="G6" s="2"/>
      <c r="H6" s="2"/>
    </row>
    <row r="7" spans="2:9" ht="15">
      <c r="B7" s="2"/>
      <c r="C7" s="2"/>
      <c r="D7" s="4"/>
      <c r="E7" s="4"/>
      <c r="F7" s="4"/>
      <c r="G7" s="2"/>
      <c r="H7" s="2"/>
      <c r="I7" s="6"/>
    </row>
    <row r="8" spans="2:8" ht="15">
      <c r="B8" s="2"/>
      <c r="C8" s="2"/>
      <c r="D8" s="4"/>
      <c r="E8" s="4"/>
      <c r="F8" s="4"/>
      <c r="G8" s="2"/>
      <c r="H8" s="2"/>
    </row>
    <row r="9" spans="2:8" ht="15">
      <c r="B9" s="2"/>
      <c r="C9" s="2"/>
      <c r="D9" s="4"/>
      <c r="E9" s="5" t="s">
        <v>182</v>
      </c>
      <c r="F9" s="4"/>
      <c r="G9" s="2"/>
      <c r="H9" s="2"/>
    </row>
    <row r="10" spans="2:8" ht="15">
      <c r="B10" s="2"/>
      <c r="C10" s="2"/>
      <c r="D10" s="4"/>
      <c r="E10" s="5" t="s">
        <v>186</v>
      </c>
      <c r="F10" s="4"/>
      <c r="G10" s="2"/>
      <c r="H10" s="2"/>
    </row>
    <row r="11" spans="2:8" ht="15">
      <c r="B11" s="2"/>
      <c r="C11" s="2"/>
      <c r="D11" s="2"/>
      <c r="E11" s="5" t="s">
        <v>399</v>
      </c>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2">
    <mergeCell ref="B1:C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C29" sqref="C29"/>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199" t="s">
        <v>7</v>
      </c>
      <c r="B1" s="199"/>
      <c r="C1" s="199"/>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91" t="s">
        <v>380</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92" t="s">
        <v>379</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L23" sqref="L23"/>
    </sheetView>
  </sheetViews>
  <sheetFormatPr defaultColWidth="11.421875" defaultRowHeight="15"/>
  <cols>
    <col min="1" max="1" width="13.8515625" style="2" customWidth="1"/>
    <col min="2" max="4" width="14.7109375" style="2" customWidth="1"/>
    <col min="5" max="5" width="14.57421875" style="2" customWidth="1"/>
    <col min="6" max="8" width="14.7109375" style="2" customWidth="1"/>
    <col min="9" max="9" width="9.7109375" style="2" customWidth="1"/>
    <col min="10" max="10" width="13.57421875" style="2" customWidth="1"/>
    <col min="11" max="11" width="7.421875" style="2" customWidth="1"/>
    <col min="12" max="12" width="13.00390625" style="2" customWidth="1"/>
    <col min="13" max="13" width="13.421875" style="2" customWidth="1"/>
    <col min="14" max="14" width="17.140625" style="2" customWidth="1"/>
    <col min="15" max="15" width="14.8515625" style="2" bestFit="1" customWidth="1"/>
    <col min="16" max="16" width="31.28125" style="2" bestFit="1" customWidth="1"/>
    <col min="17" max="17" width="14.57421875" style="2" customWidth="1"/>
    <col min="18" max="16384" width="11.421875" style="2" customWidth="1"/>
  </cols>
  <sheetData>
    <row r="1" spans="1:9" ht="14.25">
      <c r="A1" s="200" t="s">
        <v>32</v>
      </c>
      <c r="B1" s="201"/>
      <c r="C1" s="201"/>
      <c r="D1" s="201"/>
      <c r="E1" s="201"/>
      <c r="F1" s="201"/>
      <c r="G1" s="201"/>
      <c r="H1" s="201"/>
      <c r="I1" s="202"/>
    </row>
    <row r="2" spans="1:9" ht="14.25">
      <c r="A2" s="203" t="s">
        <v>33</v>
      </c>
      <c r="B2" s="204" t="s">
        <v>34</v>
      </c>
      <c r="C2" s="204"/>
      <c r="D2" s="204"/>
      <c r="E2" s="204"/>
      <c r="F2" s="204" t="s">
        <v>35</v>
      </c>
      <c r="G2" s="204"/>
      <c r="H2" s="204"/>
      <c r="I2" s="204"/>
    </row>
    <row r="3" spans="1:9" ht="14.25">
      <c r="A3" s="203"/>
      <c r="B3" s="50">
        <v>2011</v>
      </c>
      <c r="C3" s="49" t="s">
        <v>392</v>
      </c>
      <c r="D3" s="49" t="s">
        <v>393</v>
      </c>
      <c r="E3" s="49" t="s">
        <v>151</v>
      </c>
      <c r="F3" s="50">
        <v>2011</v>
      </c>
      <c r="G3" s="49" t="s">
        <v>392</v>
      </c>
      <c r="H3" s="49" t="s">
        <v>393</v>
      </c>
      <c r="I3" s="51" t="s">
        <v>151</v>
      </c>
    </row>
    <row r="4" spans="1:9" ht="14.25">
      <c r="A4" s="47" t="s">
        <v>39</v>
      </c>
      <c r="B4" s="31">
        <v>8364155</v>
      </c>
      <c r="C4" s="32">
        <v>2687478</v>
      </c>
      <c r="D4" s="32">
        <v>3597068</v>
      </c>
      <c r="E4" s="33">
        <f aca="true" t="shared" si="0" ref="E4:E9">100*(D4/C4-1)</f>
        <v>33.84548636305116</v>
      </c>
      <c r="F4" s="163">
        <v>33008417</v>
      </c>
      <c r="G4" s="32">
        <v>11574327</v>
      </c>
      <c r="H4" s="32">
        <v>15173648</v>
      </c>
      <c r="I4" s="33">
        <f aca="true" t="shared" si="1" ref="I4:I9">100*(H4/G4-1)</f>
        <v>31.09745387356</v>
      </c>
    </row>
    <row r="5" spans="1:9" ht="14.25">
      <c r="A5" s="52" t="s">
        <v>36</v>
      </c>
      <c r="B5" s="34">
        <v>148092541</v>
      </c>
      <c r="C5" s="54">
        <v>92846151</v>
      </c>
      <c r="D5" s="54">
        <v>88318796</v>
      </c>
      <c r="E5" s="35">
        <f t="shared" si="0"/>
        <v>-4.876190290322324</v>
      </c>
      <c r="F5" s="164">
        <v>372574051</v>
      </c>
      <c r="G5" s="54">
        <v>234098982</v>
      </c>
      <c r="H5" s="54">
        <v>228370832</v>
      </c>
      <c r="I5" s="35">
        <f t="shared" si="1"/>
        <v>-2.4468923149781108</v>
      </c>
    </row>
    <row r="6" spans="1:9" ht="14.25">
      <c r="A6" s="52" t="s">
        <v>37</v>
      </c>
      <c r="B6" s="44">
        <v>364220946</v>
      </c>
      <c r="C6" s="45">
        <v>159996032</v>
      </c>
      <c r="D6" s="45">
        <v>174054576</v>
      </c>
      <c r="E6" s="46">
        <f t="shared" si="0"/>
        <v>8.786807912836236</v>
      </c>
      <c r="F6" s="165">
        <v>456119370</v>
      </c>
      <c r="G6" s="45">
        <v>194781079</v>
      </c>
      <c r="H6" s="45">
        <v>229211496</v>
      </c>
      <c r="I6" s="46">
        <f t="shared" si="1"/>
        <v>17.676468975716062</v>
      </c>
    </row>
    <row r="7" spans="1:9" ht="14.25">
      <c r="A7" s="52" t="s">
        <v>38</v>
      </c>
      <c r="B7" s="34">
        <v>144187949</v>
      </c>
      <c r="C7" s="54">
        <v>49424931</v>
      </c>
      <c r="D7" s="54">
        <v>61281968</v>
      </c>
      <c r="E7" s="35">
        <f t="shared" si="0"/>
        <v>23.989992014354055</v>
      </c>
      <c r="F7" s="164">
        <v>371165987</v>
      </c>
      <c r="G7" s="54">
        <v>128323304</v>
      </c>
      <c r="H7" s="54">
        <v>149756290</v>
      </c>
      <c r="I7" s="35">
        <f t="shared" si="1"/>
        <v>16.70233335014504</v>
      </c>
    </row>
    <row r="8" spans="1:9" ht="14.25">
      <c r="A8" s="52" t="s">
        <v>40</v>
      </c>
      <c r="B8" s="40">
        <v>98348353</v>
      </c>
      <c r="C8" s="55">
        <v>43760380</v>
      </c>
      <c r="D8" s="55">
        <v>32137240</v>
      </c>
      <c r="E8" s="53">
        <f t="shared" si="0"/>
        <v>-26.56087538545141</v>
      </c>
      <c r="F8" s="166">
        <v>229355914</v>
      </c>
      <c r="G8" s="55">
        <v>95298468</v>
      </c>
      <c r="H8" s="55">
        <v>85312158</v>
      </c>
      <c r="I8" s="53">
        <f t="shared" si="1"/>
        <v>-10.478982726144137</v>
      </c>
    </row>
    <row r="9" spans="1:9" ht="14.25">
      <c r="A9" s="41" t="s">
        <v>41</v>
      </c>
      <c r="B9" s="36">
        <v>763213944</v>
      </c>
      <c r="C9" s="37">
        <v>348714972</v>
      </c>
      <c r="D9" s="37">
        <v>359389648</v>
      </c>
      <c r="E9" s="38">
        <f t="shared" si="0"/>
        <v>3.0611464540157396</v>
      </c>
      <c r="F9" s="167">
        <v>1462223739</v>
      </c>
      <c r="G9" s="37">
        <v>664076160</v>
      </c>
      <c r="H9" s="37">
        <v>707824424</v>
      </c>
      <c r="I9" s="38">
        <f t="shared" si="1"/>
        <v>6.587838358781006</v>
      </c>
    </row>
    <row r="10" spans="1:10" ht="15" customHeight="1">
      <c r="A10" s="205" t="s">
        <v>150</v>
      </c>
      <c r="B10" s="206"/>
      <c r="C10" s="206"/>
      <c r="D10" s="206"/>
      <c r="E10" s="206"/>
      <c r="F10" s="206"/>
      <c r="G10" s="206"/>
      <c r="H10" s="206"/>
      <c r="I10" s="207"/>
      <c r="J10" s="39"/>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6" r:id="rId2"/>
  <headerFooter>
    <oddFooter>&amp;C4</oddFooter>
  </headerFooter>
  <ignoredErrors>
    <ignoredError sqref="E9" formula="1" formulaRange="1"/>
  </ignoredErrors>
  <drawing r:id="rId1"/>
</worksheet>
</file>

<file path=xl/worksheets/sheet5.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A1" sqref="A1:I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0" width="32.00390625" style="2" customWidth="1"/>
    <col min="11" max="16384" width="11.421875" style="2" customWidth="1"/>
  </cols>
  <sheetData>
    <row r="1" spans="1:9" ht="14.25">
      <c r="A1" s="200" t="s">
        <v>42</v>
      </c>
      <c r="B1" s="201"/>
      <c r="C1" s="201"/>
      <c r="D1" s="201"/>
      <c r="E1" s="201"/>
      <c r="F1" s="201"/>
      <c r="G1" s="201"/>
      <c r="H1" s="201"/>
      <c r="I1" s="202"/>
    </row>
    <row r="2" spans="1:9" ht="14.25">
      <c r="A2" s="203" t="s">
        <v>33</v>
      </c>
      <c r="B2" s="204" t="s">
        <v>34</v>
      </c>
      <c r="C2" s="204"/>
      <c r="D2" s="204"/>
      <c r="E2" s="204"/>
      <c r="F2" s="204" t="s">
        <v>43</v>
      </c>
      <c r="G2" s="204"/>
      <c r="H2" s="204"/>
      <c r="I2" s="204"/>
    </row>
    <row r="3" spans="1:9" ht="14.25">
      <c r="A3" s="203"/>
      <c r="B3" s="50">
        <v>2011</v>
      </c>
      <c r="C3" s="49" t="s">
        <v>392</v>
      </c>
      <c r="D3" s="49" t="s">
        <v>393</v>
      </c>
      <c r="E3" s="49" t="s">
        <v>151</v>
      </c>
      <c r="F3" s="50">
        <v>2011</v>
      </c>
      <c r="G3" s="49" t="s">
        <v>392</v>
      </c>
      <c r="H3" s="49" t="s">
        <v>393</v>
      </c>
      <c r="I3" s="51" t="s">
        <v>151</v>
      </c>
    </row>
    <row r="4" spans="1:9" ht="14.25">
      <c r="A4" s="47" t="s">
        <v>39</v>
      </c>
      <c r="B4" s="31">
        <v>4181766</v>
      </c>
      <c r="C4" s="32">
        <v>1949112</v>
      </c>
      <c r="D4" s="32">
        <v>2041215</v>
      </c>
      <c r="E4" s="33">
        <f aca="true" t="shared" si="0" ref="E4:E9">100*(D4/C4-1)</f>
        <v>4.725382635784903</v>
      </c>
      <c r="F4" s="32">
        <v>11085626</v>
      </c>
      <c r="G4" s="32">
        <v>5478145</v>
      </c>
      <c r="H4" s="32">
        <v>5541186</v>
      </c>
      <c r="I4" s="33">
        <f aca="true" t="shared" si="1" ref="I4:I9">100*(H4/G4-1)</f>
        <v>1.1507727524554312</v>
      </c>
    </row>
    <row r="5" spans="1:9" ht="14.25">
      <c r="A5" s="52" t="s">
        <v>36</v>
      </c>
      <c r="B5" s="58">
        <v>10931989</v>
      </c>
      <c r="C5" s="56">
        <v>5910103</v>
      </c>
      <c r="D5" s="56">
        <v>8412518</v>
      </c>
      <c r="E5" s="35">
        <f t="shared" si="0"/>
        <v>42.341309449260024</v>
      </c>
      <c r="F5" s="56">
        <v>15851636</v>
      </c>
      <c r="G5" s="56">
        <v>7733951</v>
      </c>
      <c r="H5" s="56">
        <v>11572289</v>
      </c>
      <c r="I5" s="35">
        <f t="shared" si="1"/>
        <v>49.62971707475261</v>
      </c>
    </row>
    <row r="6" spans="1:9" ht="14.25">
      <c r="A6" s="52" t="s">
        <v>37</v>
      </c>
      <c r="B6" s="44">
        <v>98953575</v>
      </c>
      <c r="C6" s="45">
        <v>44097426</v>
      </c>
      <c r="D6" s="45">
        <v>58467165</v>
      </c>
      <c r="E6" s="35">
        <f t="shared" si="0"/>
        <v>32.586344155325534</v>
      </c>
      <c r="F6" s="45">
        <v>129887670</v>
      </c>
      <c r="G6" s="45">
        <v>57942229</v>
      </c>
      <c r="H6" s="45">
        <v>73585153</v>
      </c>
      <c r="I6" s="35">
        <f t="shared" si="1"/>
        <v>26.997449476788326</v>
      </c>
    </row>
    <row r="7" spans="1:9" ht="14.25">
      <c r="A7" s="52" t="s">
        <v>38</v>
      </c>
      <c r="B7" s="58">
        <v>7411370</v>
      </c>
      <c r="C7" s="56">
        <v>3670711</v>
      </c>
      <c r="D7" s="56">
        <v>4903489</v>
      </c>
      <c r="E7" s="35">
        <f t="shared" si="0"/>
        <v>33.584174836973006</v>
      </c>
      <c r="F7" s="56">
        <v>19014422</v>
      </c>
      <c r="G7" s="56">
        <v>8792241</v>
      </c>
      <c r="H7" s="56">
        <v>11512359</v>
      </c>
      <c r="I7" s="35">
        <f t="shared" si="1"/>
        <v>30.93770973748331</v>
      </c>
    </row>
    <row r="8" spans="1:9" ht="14.25">
      <c r="A8" s="48" t="s">
        <v>40</v>
      </c>
      <c r="B8" s="58">
        <v>17692261</v>
      </c>
      <c r="C8" s="56">
        <v>8243286</v>
      </c>
      <c r="D8" s="56">
        <v>6749767</v>
      </c>
      <c r="E8" s="35">
        <f t="shared" si="0"/>
        <v>-18.11800536824757</v>
      </c>
      <c r="F8" s="55">
        <v>35745857</v>
      </c>
      <c r="G8" s="55">
        <v>16836747</v>
      </c>
      <c r="H8" s="55">
        <v>15429452</v>
      </c>
      <c r="I8" s="53">
        <f t="shared" si="1"/>
        <v>-8.358473284655288</v>
      </c>
    </row>
    <row r="9" spans="1:9" ht="14.25">
      <c r="A9" s="41" t="s">
        <v>41</v>
      </c>
      <c r="B9" s="68">
        <v>139170961</v>
      </c>
      <c r="C9" s="69">
        <v>63870638</v>
      </c>
      <c r="D9" s="69">
        <v>80574154</v>
      </c>
      <c r="E9" s="38">
        <f t="shared" si="0"/>
        <v>26.152104508491057</v>
      </c>
      <c r="F9" s="36">
        <v>211585211</v>
      </c>
      <c r="G9" s="37">
        <v>96783313</v>
      </c>
      <c r="H9" s="37">
        <v>117640439</v>
      </c>
      <c r="I9" s="35">
        <f t="shared" si="1"/>
        <v>21.550332752093325</v>
      </c>
    </row>
    <row r="10" spans="1:9" ht="15" customHeight="1">
      <c r="A10" s="205" t="s">
        <v>150</v>
      </c>
      <c r="B10" s="206"/>
      <c r="C10" s="206"/>
      <c r="D10" s="206"/>
      <c r="E10" s="206"/>
      <c r="F10" s="208"/>
      <c r="G10" s="208"/>
      <c r="H10" s="208"/>
      <c r="I10" s="209"/>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ignoredErrors>
    <ignoredError sqref="E9"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Q9" sqref="Q9"/>
    </sheetView>
  </sheetViews>
  <sheetFormatPr defaultColWidth="11.421875" defaultRowHeight="15"/>
  <cols>
    <col min="1" max="1" width="20.00390625" style="43" customWidth="1"/>
    <col min="2" max="2" width="31.421875" style="43" customWidth="1"/>
    <col min="3" max="3" width="9.7109375" style="62" customWidth="1"/>
    <col min="4" max="4" width="11.140625" style="57" bestFit="1" customWidth="1"/>
    <col min="5" max="6" width="10.140625" style="57" bestFit="1" customWidth="1"/>
    <col min="7" max="7" width="6.7109375" style="57" bestFit="1" customWidth="1"/>
    <col min="8" max="8" width="11.00390625" style="57" customWidth="1"/>
    <col min="9" max="9" width="11.140625" style="57" bestFit="1" customWidth="1"/>
    <col min="10" max="10" width="11.00390625" style="57" customWidth="1"/>
    <col min="11" max="11" width="6.7109375" style="57" customWidth="1"/>
    <col min="12" max="12" width="6.7109375" style="57" bestFit="1" customWidth="1"/>
    <col min="13" max="13" width="8.00390625" style="57" customWidth="1"/>
    <col min="14" max="14" width="8.7109375" style="57" customWidth="1"/>
    <col min="15" max="15" width="6.421875" style="57" customWidth="1"/>
    <col min="16" max="16384" width="11.421875" style="57" customWidth="1"/>
  </cols>
  <sheetData>
    <row r="1" spans="1:15" ht="12.75">
      <c r="A1" s="200" t="s">
        <v>44</v>
      </c>
      <c r="B1" s="201"/>
      <c r="C1" s="201"/>
      <c r="D1" s="201"/>
      <c r="E1" s="201"/>
      <c r="F1" s="201"/>
      <c r="G1" s="201"/>
      <c r="H1" s="201"/>
      <c r="I1" s="201"/>
      <c r="J1" s="201"/>
      <c r="K1" s="201"/>
      <c r="L1" s="201"/>
      <c r="M1" s="201"/>
      <c r="N1" s="201"/>
      <c r="O1" s="202"/>
    </row>
    <row r="2" spans="1:15" ht="15.75" customHeight="1">
      <c r="A2" s="222" t="s">
        <v>45</v>
      </c>
      <c r="B2" s="223"/>
      <c r="C2" s="217" t="s">
        <v>46</v>
      </c>
      <c r="D2" s="219" t="s">
        <v>34</v>
      </c>
      <c r="E2" s="220"/>
      <c r="F2" s="220"/>
      <c r="G2" s="221"/>
      <c r="H2" s="219" t="s">
        <v>35</v>
      </c>
      <c r="I2" s="220"/>
      <c r="J2" s="220"/>
      <c r="K2" s="221"/>
      <c r="L2" s="219" t="s">
        <v>47</v>
      </c>
      <c r="M2" s="220"/>
      <c r="N2" s="220"/>
      <c r="O2" s="221"/>
    </row>
    <row r="3" spans="1:15" ht="25.5">
      <c r="A3" s="224"/>
      <c r="B3" s="225"/>
      <c r="C3" s="218"/>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10" t="s">
        <v>50</v>
      </c>
      <c r="B4" s="63" t="s">
        <v>41</v>
      </c>
      <c r="C4" s="112">
        <v>8119010</v>
      </c>
      <c r="D4" s="65">
        <v>27406711</v>
      </c>
      <c r="E4" s="65">
        <v>19077596</v>
      </c>
      <c r="F4" s="65">
        <v>18308601</v>
      </c>
      <c r="G4" s="60">
        <v>-4.030879991378367</v>
      </c>
      <c r="H4" s="65">
        <v>91094304</v>
      </c>
      <c r="I4" s="65">
        <v>63329653</v>
      </c>
      <c r="J4" s="138">
        <v>63560331</v>
      </c>
      <c r="K4" s="60">
        <v>0.3642495877878904</v>
      </c>
      <c r="L4" s="60">
        <v>3.3237955477401138</v>
      </c>
      <c r="M4" s="60">
        <v>3.3195824568252728</v>
      </c>
      <c r="N4" s="60">
        <v>3.471610474224655</v>
      </c>
      <c r="O4" s="60">
        <v>4.57973312537554</v>
      </c>
    </row>
    <row r="5" spans="1:15" ht="12.75">
      <c r="A5" s="211"/>
      <c r="B5" s="63" t="s">
        <v>157</v>
      </c>
      <c r="C5" s="112">
        <v>8119011</v>
      </c>
      <c r="D5" s="60" t="s">
        <v>81</v>
      </c>
      <c r="E5" s="60" t="s">
        <v>81</v>
      </c>
      <c r="F5" s="65">
        <v>1335256</v>
      </c>
      <c r="G5" s="60" t="s">
        <v>81</v>
      </c>
      <c r="H5" s="60" t="s">
        <v>81</v>
      </c>
      <c r="I5" s="60" t="s">
        <v>81</v>
      </c>
      <c r="J5" s="138">
        <v>5638826</v>
      </c>
      <c r="K5" s="60" t="s">
        <v>81</v>
      </c>
      <c r="L5" s="60" t="s">
        <v>81</v>
      </c>
      <c r="M5" s="60" t="s">
        <v>81</v>
      </c>
      <c r="N5" s="60">
        <v>4.223029890897326</v>
      </c>
      <c r="O5" s="60" t="s">
        <v>184</v>
      </c>
    </row>
    <row r="6" spans="1:15" ht="12.75">
      <c r="A6" s="212"/>
      <c r="B6" s="63" t="s">
        <v>187</v>
      </c>
      <c r="C6" s="112">
        <v>8119019</v>
      </c>
      <c r="D6" s="60" t="s">
        <v>81</v>
      </c>
      <c r="E6" s="60" t="s">
        <v>81</v>
      </c>
      <c r="F6" s="65">
        <v>16973345</v>
      </c>
      <c r="G6" s="60" t="s">
        <v>81</v>
      </c>
      <c r="H6" s="60" t="s">
        <v>81</v>
      </c>
      <c r="I6" s="60" t="s">
        <v>81</v>
      </c>
      <c r="J6" s="138">
        <v>57921505</v>
      </c>
      <c r="K6" s="60" t="s">
        <v>81</v>
      </c>
      <c r="L6" s="60" t="s">
        <v>81</v>
      </c>
      <c r="M6" s="60" t="s">
        <v>81</v>
      </c>
      <c r="N6" s="60">
        <v>3.4124979489900196</v>
      </c>
      <c r="O6" s="60" t="s">
        <v>184</v>
      </c>
    </row>
    <row r="7" spans="1:15" ht="12.75">
      <c r="A7" s="210" t="s">
        <v>48</v>
      </c>
      <c r="B7" s="63" t="s">
        <v>41</v>
      </c>
      <c r="C7" s="112">
        <v>8112020</v>
      </c>
      <c r="D7" s="65">
        <v>49023376</v>
      </c>
      <c r="E7" s="65">
        <v>33157223</v>
      </c>
      <c r="F7" s="65">
        <v>24731118</v>
      </c>
      <c r="G7" s="60">
        <v>-25.41257752496341</v>
      </c>
      <c r="H7" s="65">
        <v>128709367</v>
      </c>
      <c r="I7" s="65">
        <v>87181580</v>
      </c>
      <c r="J7" s="138">
        <v>55583164</v>
      </c>
      <c r="K7" s="60">
        <v>-36.24437180422745</v>
      </c>
      <c r="L7" s="60">
        <v>2.6254692659273404</v>
      </c>
      <c r="M7" s="60">
        <v>2.6293390131013084</v>
      </c>
      <c r="N7" s="60">
        <v>2.247499041490967</v>
      </c>
      <c r="O7" s="60">
        <v>-14.522279923118797</v>
      </c>
    </row>
    <row r="8" spans="1:15" ht="12.75">
      <c r="A8" s="211"/>
      <c r="B8" s="63" t="s">
        <v>155</v>
      </c>
      <c r="C8" s="112">
        <v>8112021</v>
      </c>
      <c r="D8" s="60" t="s">
        <v>81</v>
      </c>
      <c r="E8" s="60" t="s">
        <v>81</v>
      </c>
      <c r="F8" s="65">
        <v>2400144</v>
      </c>
      <c r="G8" s="60" t="s">
        <v>81</v>
      </c>
      <c r="H8" s="60" t="s">
        <v>81</v>
      </c>
      <c r="I8" s="60" t="s">
        <v>81</v>
      </c>
      <c r="J8" s="138">
        <v>8216339</v>
      </c>
      <c r="K8" s="60" t="s">
        <v>81</v>
      </c>
      <c r="L8" s="60" t="s">
        <v>81</v>
      </c>
      <c r="M8" s="60" t="s">
        <v>81</v>
      </c>
      <c r="N8" s="60">
        <v>3.4232691871821026</v>
      </c>
      <c r="O8" s="60" t="s">
        <v>184</v>
      </c>
    </row>
    <row r="9" spans="1:15" ht="12.75">
      <c r="A9" s="212"/>
      <c r="B9" s="63" t="s">
        <v>188</v>
      </c>
      <c r="C9" s="112">
        <v>8112029</v>
      </c>
      <c r="D9" s="60" t="s">
        <v>81</v>
      </c>
      <c r="E9" s="60" t="s">
        <v>81</v>
      </c>
      <c r="F9" s="65">
        <v>22330974</v>
      </c>
      <c r="G9" s="60" t="s">
        <v>81</v>
      </c>
      <c r="H9" s="60" t="s">
        <v>81</v>
      </c>
      <c r="I9" s="60" t="s">
        <v>81</v>
      </c>
      <c r="J9" s="138">
        <v>47366825</v>
      </c>
      <c r="K9" s="60" t="s">
        <v>81</v>
      </c>
      <c r="L9" s="60" t="s">
        <v>81</v>
      </c>
      <c r="M9" s="60" t="s">
        <v>81</v>
      </c>
      <c r="N9" s="60">
        <v>2.121126691563028</v>
      </c>
      <c r="O9" s="60" t="s">
        <v>184</v>
      </c>
    </row>
    <row r="10" spans="1:15" ht="12.75">
      <c r="A10" s="210" t="s">
        <v>51</v>
      </c>
      <c r="B10" s="63" t="s">
        <v>41</v>
      </c>
      <c r="C10" s="112">
        <v>8112010</v>
      </c>
      <c r="D10" s="65">
        <v>14314151</v>
      </c>
      <c r="E10" s="65">
        <v>11133266</v>
      </c>
      <c r="F10" s="65">
        <v>12905834</v>
      </c>
      <c r="G10" s="60">
        <v>15.921365751972516</v>
      </c>
      <c r="H10" s="65">
        <v>32118996</v>
      </c>
      <c r="I10" s="65">
        <v>24813777</v>
      </c>
      <c r="J10" s="138">
        <v>33851409</v>
      </c>
      <c r="K10" s="60">
        <v>36.42183130766428</v>
      </c>
      <c r="L10" s="60">
        <v>2.24386315332289</v>
      </c>
      <c r="M10" s="60">
        <v>2.228795844813193</v>
      </c>
      <c r="N10" s="60">
        <v>2.6229540066918573</v>
      </c>
      <c r="O10" s="60">
        <v>17.68480333431799</v>
      </c>
    </row>
    <row r="11" spans="1:15" ht="12.75">
      <c r="A11" s="211" t="s">
        <v>51</v>
      </c>
      <c r="B11" s="63" t="s">
        <v>155</v>
      </c>
      <c r="C11" s="112">
        <v>8112011</v>
      </c>
      <c r="D11" s="60" t="s">
        <v>81</v>
      </c>
      <c r="E11" s="60" t="s">
        <v>81</v>
      </c>
      <c r="F11" s="65">
        <v>1341421</v>
      </c>
      <c r="G11" s="60" t="s">
        <v>81</v>
      </c>
      <c r="H11" s="60" t="s">
        <v>81</v>
      </c>
      <c r="I11" s="60" t="s">
        <v>81</v>
      </c>
      <c r="J11" s="138">
        <v>4210914</v>
      </c>
      <c r="K11" s="60" t="s">
        <v>81</v>
      </c>
      <c r="L11" s="60" t="s">
        <v>81</v>
      </c>
      <c r="M11" s="60" t="s">
        <v>81</v>
      </c>
      <c r="N11" s="60">
        <v>3.1391442358513846</v>
      </c>
      <c r="O11" s="60" t="s">
        <v>184</v>
      </c>
    </row>
    <row r="12" spans="1:15" ht="12.75">
      <c r="A12" s="212" t="s">
        <v>51</v>
      </c>
      <c r="B12" s="63" t="s">
        <v>189</v>
      </c>
      <c r="C12" s="112">
        <v>8112019</v>
      </c>
      <c r="D12" s="60" t="s">
        <v>81</v>
      </c>
      <c r="E12" s="60" t="s">
        <v>81</v>
      </c>
      <c r="F12" s="65">
        <v>11564413</v>
      </c>
      <c r="G12" s="60" t="s">
        <v>81</v>
      </c>
      <c r="H12" s="60" t="s">
        <v>81</v>
      </c>
      <c r="I12" s="60" t="s">
        <v>81</v>
      </c>
      <c r="J12" s="138">
        <v>29640495</v>
      </c>
      <c r="K12" s="60" t="s">
        <v>81</v>
      </c>
      <c r="L12" s="60" t="s">
        <v>81</v>
      </c>
      <c r="M12" s="60" t="s">
        <v>81</v>
      </c>
      <c r="N12" s="60">
        <v>2.563078212443641</v>
      </c>
      <c r="O12" s="60" t="s">
        <v>184</v>
      </c>
    </row>
    <row r="13" spans="1:15" ht="12.75">
      <c r="A13" s="210" t="s">
        <v>49</v>
      </c>
      <c r="B13" s="63" t="s">
        <v>41</v>
      </c>
      <c r="C13" s="112">
        <v>8111000</v>
      </c>
      <c r="D13" s="65">
        <v>17486950</v>
      </c>
      <c r="E13" s="65">
        <v>9875270</v>
      </c>
      <c r="F13" s="65">
        <v>10405520</v>
      </c>
      <c r="G13" s="60">
        <v>5.369473442245121</v>
      </c>
      <c r="H13" s="65">
        <v>32290763</v>
      </c>
      <c r="I13" s="65">
        <v>17205651</v>
      </c>
      <c r="J13" s="138">
        <v>22216783</v>
      </c>
      <c r="K13" s="60">
        <v>29.12491948139597</v>
      </c>
      <c r="L13" s="60">
        <v>1.846563465898856</v>
      </c>
      <c r="M13" s="60">
        <v>1.7422967675820509</v>
      </c>
      <c r="N13" s="60">
        <v>2.1350958914114817</v>
      </c>
      <c r="O13" s="60">
        <v>22.544903436545717</v>
      </c>
    </row>
    <row r="14" spans="1:15" ht="12.75">
      <c r="A14" s="211" t="s">
        <v>49</v>
      </c>
      <c r="B14" s="63" t="s">
        <v>155</v>
      </c>
      <c r="C14" s="112">
        <v>8111010</v>
      </c>
      <c r="D14" s="60" t="s">
        <v>81</v>
      </c>
      <c r="E14" s="60" t="s">
        <v>81</v>
      </c>
      <c r="F14" s="65">
        <v>410600</v>
      </c>
      <c r="G14" s="60" t="s">
        <v>81</v>
      </c>
      <c r="H14" s="60" t="s">
        <v>81</v>
      </c>
      <c r="I14" s="60" t="s">
        <v>81</v>
      </c>
      <c r="J14" s="138">
        <v>1161175</v>
      </c>
      <c r="K14" s="60" t="s">
        <v>81</v>
      </c>
      <c r="L14" s="60" t="s">
        <v>81</v>
      </c>
      <c r="M14" s="60" t="s">
        <v>81</v>
      </c>
      <c r="N14" s="60">
        <v>2.8279956161714566</v>
      </c>
      <c r="O14" s="60" t="s">
        <v>184</v>
      </c>
    </row>
    <row r="15" spans="1:15" ht="12.75">
      <c r="A15" s="212" t="s">
        <v>49</v>
      </c>
      <c r="B15" s="63" t="s">
        <v>190</v>
      </c>
      <c r="C15" s="112">
        <v>8111090</v>
      </c>
      <c r="D15" s="60" t="s">
        <v>81</v>
      </c>
      <c r="E15" s="60" t="s">
        <v>81</v>
      </c>
      <c r="F15" s="65">
        <v>9994920</v>
      </c>
      <c r="G15" s="60" t="s">
        <v>81</v>
      </c>
      <c r="H15" s="60" t="s">
        <v>81</v>
      </c>
      <c r="I15" s="60" t="s">
        <v>81</v>
      </c>
      <c r="J15" s="138">
        <v>21055608</v>
      </c>
      <c r="K15" s="60" t="s">
        <v>81</v>
      </c>
      <c r="L15" s="60" t="s">
        <v>81</v>
      </c>
      <c r="M15" s="60" t="s">
        <v>81</v>
      </c>
      <c r="N15" s="60">
        <v>2.106630968532014</v>
      </c>
      <c r="O15" s="60" t="s">
        <v>184</v>
      </c>
    </row>
    <row r="16" spans="1:15" ht="12.75">
      <c r="A16" s="215" t="s">
        <v>191</v>
      </c>
      <c r="B16" s="216"/>
      <c r="C16" s="112">
        <v>8119090</v>
      </c>
      <c r="D16" s="65">
        <v>6278987</v>
      </c>
      <c r="E16" s="65">
        <v>3455851</v>
      </c>
      <c r="F16" s="65">
        <v>6263531</v>
      </c>
      <c r="G16" s="60">
        <v>81.244243458413</v>
      </c>
      <c r="H16" s="65">
        <v>18039065</v>
      </c>
      <c r="I16" s="65">
        <v>9219938</v>
      </c>
      <c r="J16" s="138">
        <v>18345747</v>
      </c>
      <c r="K16" s="60">
        <v>98.97907122585856</v>
      </c>
      <c r="L16" s="60">
        <v>2.8729259990504836</v>
      </c>
      <c r="M16" s="60">
        <v>2.6679211574804587</v>
      </c>
      <c r="N16" s="60">
        <v>2.9289783989254623</v>
      </c>
      <c r="O16" s="60">
        <v>9.785043336570777</v>
      </c>
    </row>
    <row r="17" spans="1:15" ht="12.75">
      <c r="A17" s="210" t="s">
        <v>52</v>
      </c>
      <c r="B17" s="63" t="s">
        <v>41</v>
      </c>
      <c r="C17" s="112">
        <v>7108040</v>
      </c>
      <c r="D17" s="65">
        <v>6287555</v>
      </c>
      <c r="E17" s="65">
        <v>2734944</v>
      </c>
      <c r="F17" s="65">
        <v>2912834</v>
      </c>
      <c r="G17" s="60">
        <v>6.504337931599324</v>
      </c>
      <c r="H17" s="65">
        <v>25333082</v>
      </c>
      <c r="I17" s="65">
        <v>10047566</v>
      </c>
      <c r="J17" s="138">
        <v>13512821</v>
      </c>
      <c r="K17" s="60">
        <v>34.48850199142757</v>
      </c>
      <c r="L17" s="60">
        <v>4.029083165077681</v>
      </c>
      <c r="M17" s="60">
        <v>3.673773941989306</v>
      </c>
      <c r="N17" s="60">
        <v>4.6390631941264076</v>
      </c>
      <c r="O17" s="60">
        <v>26.27514015232002</v>
      </c>
    </row>
    <row r="18" spans="1:15" ht="12.75">
      <c r="A18" s="211" t="s">
        <v>52</v>
      </c>
      <c r="B18" s="63" t="s">
        <v>157</v>
      </c>
      <c r="C18" s="112">
        <v>7108041</v>
      </c>
      <c r="D18" s="60" t="s">
        <v>81</v>
      </c>
      <c r="E18" s="60" t="s">
        <v>81</v>
      </c>
      <c r="F18" s="65">
        <v>226984</v>
      </c>
      <c r="G18" s="60" t="s">
        <v>81</v>
      </c>
      <c r="H18" s="60" t="s">
        <v>81</v>
      </c>
      <c r="I18" s="60" t="s">
        <v>81</v>
      </c>
      <c r="J18" s="138">
        <v>1171589</v>
      </c>
      <c r="K18" s="60" t="s">
        <v>81</v>
      </c>
      <c r="L18" s="60" t="s">
        <v>81</v>
      </c>
      <c r="M18" s="60" t="s">
        <v>81</v>
      </c>
      <c r="N18" s="60">
        <v>5.16154883163571</v>
      </c>
      <c r="O18" s="60" t="s">
        <v>184</v>
      </c>
    </row>
    <row r="19" spans="1:15" ht="12.75">
      <c r="A19" s="212" t="s">
        <v>52</v>
      </c>
      <c r="B19" s="63" t="s">
        <v>192</v>
      </c>
      <c r="C19" s="112">
        <v>7108049</v>
      </c>
      <c r="D19" s="60" t="s">
        <v>81</v>
      </c>
      <c r="E19" s="60" t="s">
        <v>81</v>
      </c>
      <c r="F19" s="65">
        <v>2685850</v>
      </c>
      <c r="G19" s="60" t="s">
        <v>81</v>
      </c>
      <c r="H19" s="60" t="s">
        <v>81</v>
      </c>
      <c r="I19" s="60" t="s">
        <v>81</v>
      </c>
      <c r="J19" s="138">
        <v>12341232</v>
      </c>
      <c r="K19" s="60" t="s">
        <v>81</v>
      </c>
      <c r="L19" s="60" t="s">
        <v>81</v>
      </c>
      <c r="M19" s="60" t="s">
        <v>81</v>
      </c>
      <c r="N19" s="60">
        <v>4.594907384999162</v>
      </c>
      <c r="O19" s="60" t="s">
        <v>184</v>
      </c>
    </row>
    <row r="20" spans="1:15" ht="15" customHeight="1">
      <c r="A20" s="215" t="s">
        <v>358</v>
      </c>
      <c r="B20" s="216"/>
      <c r="C20" s="112">
        <v>8112090</v>
      </c>
      <c r="D20" s="65">
        <v>2274967</v>
      </c>
      <c r="E20" s="65">
        <v>1339171</v>
      </c>
      <c r="F20" s="65">
        <v>1350406</v>
      </c>
      <c r="G20" s="60">
        <v>0.8389518590232292</v>
      </c>
      <c r="H20" s="65">
        <v>6887570</v>
      </c>
      <c r="I20" s="65">
        <v>3915120</v>
      </c>
      <c r="J20" s="138">
        <v>4224450</v>
      </c>
      <c r="K20" s="60">
        <v>7.900907251884992</v>
      </c>
      <c r="L20" s="60">
        <v>3.0275472127727565</v>
      </c>
      <c r="M20" s="60">
        <v>2.923540010947071</v>
      </c>
      <c r="N20" s="60">
        <v>3.1282814205505605</v>
      </c>
      <c r="O20" s="60">
        <v>7.003201900327838</v>
      </c>
    </row>
    <row r="21" spans="1:15" ht="12.75">
      <c r="A21" s="210" t="s">
        <v>56</v>
      </c>
      <c r="B21" s="63" t="s">
        <v>41</v>
      </c>
      <c r="C21" s="112">
        <v>7108090</v>
      </c>
      <c r="D21" s="65">
        <v>2899570</v>
      </c>
      <c r="E21" s="65">
        <v>1740517</v>
      </c>
      <c r="F21" s="65">
        <v>1562787</v>
      </c>
      <c r="G21" s="60">
        <v>-10.211333758877394</v>
      </c>
      <c r="H21" s="65">
        <v>5927122</v>
      </c>
      <c r="I21" s="65">
        <v>3437689</v>
      </c>
      <c r="J21" s="138">
        <v>3612741</v>
      </c>
      <c r="K21" s="60">
        <v>5.092141842964848</v>
      </c>
      <c r="L21" s="60">
        <v>2.0441382687777843</v>
      </c>
      <c r="M21" s="60">
        <v>1.9750964799539448</v>
      </c>
      <c r="N21" s="60">
        <v>2.3117296215031224</v>
      </c>
      <c r="O21" s="60">
        <v>17.043883423711392</v>
      </c>
    </row>
    <row r="22" spans="1:15" ht="12.75">
      <c r="A22" s="211" t="s">
        <v>56</v>
      </c>
      <c r="B22" s="63" t="s">
        <v>155</v>
      </c>
      <c r="C22" s="112">
        <v>7108091</v>
      </c>
      <c r="D22" s="65" t="s">
        <v>184</v>
      </c>
      <c r="E22" s="65" t="s">
        <v>184</v>
      </c>
      <c r="F22" s="65">
        <v>0</v>
      </c>
      <c r="G22" s="60" t="s">
        <v>184</v>
      </c>
      <c r="H22" s="65" t="s">
        <v>184</v>
      </c>
      <c r="I22" s="65" t="s">
        <v>184</v>
      </c>
      <c r="J22" s="138">
        <v>0</v>
      </c>
      <c r="K22" s="60" t="s">
        <v>184</v>
      </c>
      <c r="L22" s="65" t="s">
        <v>184</v>
      </c>
      <c r="M22" s="65" t="s">
        <v>184</v>
      </c>
      <c r="N22" s="60" t="s">
        <v>81</v>
      </c>
      <c r="O22" s="60" t="s">
        <v>184</v>
      </c>
    </row>
    <row r="23" spans="1:15" ht="12.75">
      <c r="A23" s="212" t="s">
        <v>56</v>
      </c>
      <c r="B23" s="63" t="s">
        <v>193</v>
      </c>
      <c r="C23" s="112">
        <v>7108099</v>
      </c>
      <c r="D23" s="65" t="s">
        <v>184</v>
      </c>
      <c r="E23" s="65" t="s">
        <v>184</v>
      </c>
      <c r="F23" s="65">
        <v>1562787</v>
      </c>
      <c r="G23" s="60" t="s">
        <v>81</v>
      </c>
      <c r="H23" s="60" t="s">
        <v>81</v>
      </c>
      <c r="I23" s="60" t="s">
        <v>81</v>
      </c>
      <c r="J23" s="138">
        <v>3612741</v>
      </c>
      <c r="K23" s="60" t="s">
        <v>81</v>
      </c>
      <c r="L23" s="60" t="s">
        <v>81</v>
      </c>
      <c r="M23" s="60" t="s">
        <v>81</v>
      </c>
      <c r="N23" s="60">
        <v>2.3117296215031224</v>
      </c>
      <c r="O23" s="60" t="s">
        <v>184</v>
      </c>
    </row>
    <row r="24" spans="1:16" ht="15" customHeight="1">
      <c r="A24" s="213" t="s">
        <v>58</v>
      </c>
      <c r="B24" s="214"/>
      <c r="C24" s="112">
        <v>8119060</v>
      </c>
      <c r="D24" s="65">
        <v>2905506</v>
      </c>
      <c r="E24" s="65">
        <v>2295065</v>
      </c>
      <c r="F24" s="65">
        <v>2260628</v>
      </c>
      <c r="G24" s="60">
        <v>-1.500480378551372</v>
      </c>
      <c r="H24" s="65">
        <v>3724345</v>
      </c>
      <c r="I24" s="65">
        <v>2911776</v>
      </c>
      <c r="J24" s="138">
        <v>2778993</v>
      </c>
      <c r="K24" s="60">
        <v>-4.560206554350332</v>
      </c>
      <c r="L24" s="60">
        <v>1.2818232005027697</v>
      </c>
      <c r="M24" s="60">
        <v>1.2687117794049405</v>
      </c>
      <c r="N24" s="60">
        <v>1.2293013268879267</v>
      </c>
      <c r="O24" s="60">
        <v>-3.1063361400725964</v>
      </c>
      <c r="P24" s="89"/>
    </row>
    <row r="25" spans="1:16" ht="12.75">
      <c r="A25" s="213" t="s">
        <v>55</v>
      </c>
      <c r="B25" s="214"/>
      <c r="C25" s="112">
        <v>7104000</v>
      </c>
      <c r="D25" s="65">
        <v>4656885</v>
      </c>
      <c r="E25" s="65">
        <v>2104867</v>
      </c>
      <c r="F25" s="65">
        <v>1961357</v>
      </c>
      <c r="G25" s="60">
        <v>-6.818007978651385</v>
      </c>
      <c r="H25" s="65">
        <v>6196132</v>
      </c>
      <c r="I25" s="65">
        <v>2723275</v>
      </c>
      <c r="J25" s="138">
        <v>2729889</v>
      </c>
      <c r="K25" s="60">
        <v>0.24286933930652843</v>
      </c>
      <c r="L25" s="60">
        <v>1.330531460407547</v>
      </c>
      <c r="M25" s="60">
        <v>1.2937990856429409</v>
      </c>
      <c r="N25" s="60">
        <v>1.3918368762035673</v>
      </c>
      <c r="O25" s="60">
        <v>7.577512741238923</v>
      </c>
      <c r="P25" s="89"/>
    </row>
    <row r="26" spans="1:16" ht="12.75">
      <c r="A26" s="213" t="s">
        <v>57</v>
      </c>
      <c r="B26" s="214"/>
      <c r="C26" s="112">
        <v>8119040</v>
      </c>
      <c r="D26" s="65">
        <v>3505102</v>
      </c>
      <c r="E26" s="65">
        <v>1339801</v>
      </c>
      <c r="F26" s="65">
        <v>1943141</v>
      </c>
      <c r="G26" s="60">
        <v>45.03206073140713</v>
      </c>
      <c r="H26" s="65">
        <v>4424821</v>
      </c>
      <c r="I26" s="65">
        <v>1689936</v>
      </c>
      <c r="J26" s="138">
        <v>1951586</v>
      </c>
      <c r="K26" s="60">
        <v>15.482834852917504</v>
      </c>
      <c r="L26" s="60">
        <v>1.262394361134141</v>
      </c>
      <c r="M26" s="60">
        <v>1.2613335861071906</v>
      </c>
      <c r="N26" s="60">
        <v>1.0043460562048765</v>
      </c>
      <c r="O26" s="60">
        <v>-20.37427154345788</v>
      </c>
      <c r="P26" s="89"/>
    </row>
    <row r="27" spans="1:16" ht="12.75">
      <c r="A27" s="213" t="s">
        <v>59</v>
      </c>
      <c r="B27" s="214"/>
      <c r="C27" s="112">
        <v>7102100</v>
      </c>
      <c r="D27" s="65">
        <v>2126622</v>
      </c>
      <c r="E27" s="65">
        <v>1022199</v>
      </c>
      <c r="F27" s="65">
        <v>1008010</v>
      </c>
      <c r="G27" s="60">
        <v>-1.3880858815162211</v>
      </c>
      <c r="H27" s="65">
        <v>2981899</v>
      </c>
      <c r="I27" s="65">
        <v>1433044</v>
      </c>
      <c r="J27" s="138">
        <v>1494415</v>
      </c>
      <c r="K27" s="60">
        <v>4.282562154406988</v>
      </c>
      <c r="L27" s="60">
        <v>1.4021763153019202</v>
      </c>
      <c r="M27" s="60">
        <v>1.4019227175921714</v>
      </c>
      <c r="N27" s="60">
        <v>1.4825398557553993</v>
      </c>
      <c r="O27" s="60">
        <v>5.750469491049359</v>
      </c>
      <c r="P27" s="89"/>
    </row>
    <row r="28" spans="1:16" ht="12.75">
      <c r="A28" s="213" t="s">
        <v>53</v>
      </c>
      <c r="B28" s="214"/>
      <c r="C28" s="112">
        <v>7109000</v>
      </c>
      <c r="D28" s="65">
        <v>2880616</v>
      </c>
      <c r="E28" s="65">
        <v>1172252</v>
      </c>
      <c r="F28" s="65">
        <v>651564</v>
      </c>
      <c r="G28" s="60">
        <v>-44.41775317935052</v>
      </c>
      <c r="H28" s="65">
        <v>6056964</v>
      </c>
      <c r="I28" s="65">
        <v>2242322</v>
      </c>
      <c r="J28" s="138">
        <v>923381</v>
      </c>
      <c r="K28" s="60">
        <v>-58.82032107788267</v>
      </c>
      <c r="L28" s="60">
        <v>2.1026627637977433</v>
      </c>
      <c r="M28" s="60">
        <v>1.9128327356233983</v>
      </c>
      <c r="N28" s="60">
        <v>1.417176209858126</v>
      </c>
      <c r="O28" s="60">
        <v>-25.91217290118868</v>
      </c>
      <c r="P28" s="89"/>
    </row>
    <row r="29" spans="1:17" ht="12.75">
      <c r="A29" s="213" t="s">
        <v>60</v>
      </c>
      <c r="B29" s="214"/>
      <c r="C29" s="112">
        <v>7102910</v>
      </c>
      <c r="D29" s="65">
        <v>546988</v>
      </c>
      <c r="E29" s="65">
        <v>308029</v>
      </c>
      <c r="F29" s="65">
        <v>346647</v>
      </c>
      <c r="G29" s="60">
        <v>12.537131244136113</v>
      </c>
      <c r="H29" s="65">
        <v>1289344</v>
      </c>
      <c r="I29" s="65">
        <v>823609</v>
      </c>
      <c r="J29" s="138">
        <v>907622</v>
      </c>
      <c r="K29" s="60">
        <v>10.200592756999981</v>
      </c>
      <c r="L29" s="60">
        <v>2.3571705412184545</v>
      </c>
      <c r="M29" s="60">
        <v>2.67380344058514</v>
      </c>
      <c r="N29" s="60">
        <v>2.618288922160007</v>
      </c>
      <c r="O29" s="60">
        <v>-2.0762378259556624</v>
      </c>
      <c r="P29" s="89"/>
      <c r="Q29" s="83"/>
    </row>
    <row r="30" spans="1:16" ht="12.75">
      <c r="A30" s="213" t="s">
        <v>54</v>
      </c>
      <c r="B30" s="214"/>
      <c r="C30" s="112">
        <v>7108030</v>
      </c>
      <c r="D30" s="65">
        <v>4064442</v>
      </c>
      <c r="E30" s="65">
        <v>1182046</v>
      </c>
      <c r="F30" s="65">
        <v>582442</v>
      </c>
      <c r="G30" s="60">
        <v>-50.72594467558792</v>
      </c>
      <c r="H30" s="65">
        <v>4956127</v>
      </c>
      <c r="I30" s="65">
        <v>1521297</v>
      </c>
      <c r="J30" s="138">
        <v>712646</v>
      </c>
      <c r="K30" s="60">
        <v>-53.15536676927648</v>
      </c>
      <c r="L30" s="60">
        <v>1.2193868186580101</v>
      </c>
      <c r="M30" s="60">
        <v>1.287003213072926</v>
      </c>
      <c r="N30" s="60">
        <v>1.2235484391578904</v>
      </c>
      <c r="O30" s="60">
        <v>-4.930428554527644</v>
      </c>
      <c r="P30" s="89"/>
    </row>
    <row r="31" spans="1:16" ht="12.75">
      <c r="A31" s="213" t="s">
        <v>61</v>
      </c>
      <c r="B31" s="214"/>
      <c r="C31" s="112">
        <v>8119020</v>
      </c>
      <c r="D31" s="65">
        <v>381000</v>
      </c>
      <c r="E31" s="65">
        <v>314527</v>
      </c>
      <c r="F31" s="65">
        <v>311991</v>
      </c>
      <c r="G31" s="60">
        <v>-0.8062900800249295</v>
      </c>
      <c r="H31" s="65">
        <v>859178</v>
      </c>
      <c r="I31" s="65">
        <v>662431</v>
      </c>
      <c r="J31" s="138">
        <v>706359</v>
      </c>
      <c r="K31" s="60">
        <v>6.631332168935322</v>
      </c>
      <c r="L31" s="60">
        <v>2.2550603674540683</v>
      </c>
      <c r="M31" s="60">
        <v>2.106118075713691</v>
      </c>
      <c r="N31" s="60">
        <v>2.264036462590267</v>
      </c>
      <c r="O31" s="60">
        <v>7.498078512196571</v>
      </c>
      <c r="P31" s="89"/>
    </row>
    <row r="32" spans="1:16" ht="12.75">
      <c r="A32" s="213" t="s">
        <v>62</v>
      </c>
      <c r="B32" s="214"/>
      <c r="C32" s="112">
        <v>8119030</v>
      </c>
      <c r="D32" s="65">
        <v>521925</v>
      </c>
      <c r="E32" s="65">
        <v>388421</v>
      </c>
      <c r="F32" s="65">
        <v>273889</v>
      </c>
      <c r="G32" s="60">
        <v>-29.486562261051795</v>
      </c>
      <c r="H32" s="65">
        <v>842235</v>
      </c>
      <c r="I32" s="65">
        <v>606509</v>
      </c>
      <c r="J32" s="138">
        <v>553214</v>
      </c>
      <c r="K32" s="60">
        <v>-8.787173809457071</v>
      </c>
      <c r="L32" s="60">
        <v>1.6137088662164103</v>
      </c>
      <c r="M32" s="60">
        <v>1.561473246812093</v>
      </c>
      <c r="N32" s="60">
        <v>2.0198474564513362</v>
      </c>
      <c r="O32" s="60">
        <v>29.355239391712985</v>
      </c>
      <c r="P32" s="89"/>
    </row>
    <row r="33" spans="1:16" ht="12.75">
      <c r="A33" s="213" t="s">
        <v>65</v>
      </c>
      <c r="B33" s="214"/>
      <c r="C33" s="112">
        <v>8119050</v>
      </c>
      <c r="D33" s="65">
        <v>138275</v>
      </c>
      <c r="E33" s="65">
        <v>47947</v>
      </c>
      <c r="F33" s="65">
        <v>356282</v>
      </c>
      <c r="G33" s="60">
        <v>643.074644920433</v>
      </c>
      <c r="H33" s="65">
        <v>138069</v>
      </c>
      <c r="I33" s="65">
        <v>68469</v>
      </c>
      <c r="J33" s="138">
        <v>407557</v>
      </c>
      <c r="K33" s="60">
        <v>495.2431027180184</v>
      </c>
      <c r="L33" s="60">
        <v>0.9985102151509673</v>
      </c>
      <c r="M33" s="60">
        <v>1.4280142657517676</v>
      </c>
      <c r="N33" s="60">
        <v>1.143916897289226</v>
      </c>
      <c r="O33" s="60">
        <v>-19.89457495461229</v>
      </c>
      <c r="P33" s="89"/>
    </row>
    <row r="34" spans="1:16" ht="12.75">
      <c r="A34" s="213" t="s">
        <v>64</v>
      </c>
      <c r="B34" s="214"/>
      <c r="C34" s="112">
        <v>7108020</v>
      </c>
      <c r="D34" s="65">
        <v>88404</v>
      </c>
      <c r="E34" s="65">
        <v>38764</v>
      </c>
      <c r="F34" s="65">
        <v>85857</v>
      </c>
      <c r="G34" s="60">
        <v>121.48643070890519</v>
      </c>
      <c r="H34" s="65">
        <v>160105</v>
      </c>
      <c r="I34" s="65">
        <v>70883</v>
      </c>
      <c r="J34" s="138">
        <v>145990</v>
      </c>
      <c r="K34" s="60">
        <v>105.95911572591454</v>
      </c>
      <c r="L34" s="60">
        <v>1.811060585493869</v>
      </c>
      <c r="M34" s="60">
        <v>1.8285780621194923</v>
      </c>
      <c r="N34" s="60">
        <v>1.700385524767928</v>
      </c>
      <c r="O34" s="60">
        <v>-7.0105039542570635</v>
      </c>
      <c r="P34" s="89"/>
    </row>
    <row r="35" spans="1:16" ht="12.75">
      <c r="A35" s="213" t="s">
        <v>67</v>
      </c>
      <c r="B35" s="214"/>
      <c r="C35" s="112">
        <v>7108010</v>
      </c>
      <c r="D35" s="65">
        <v>38296</v>
      </c>
      <c r="E35" s="65">
        <v>16470</v>
      </c>
      <c r="F35" s="65">
        <v>41542</v>
      </c>
      <c r="G35" s="60">
        <v>152.22829386763811</v>
      </c>
      <c r="H35" s="65">
        <v>68401</v>
      </c>
      <c r="I35" s="65">
        <v>29354</v>
      </c>
      <c r="J35" s="138">
        <v>68168</v>
      </c>
      <c r="K35" s="60">
        <v>132.22729440621382</v>
      </c>
      <c r="L35" s="60">
        <v>1.7861134322122414</v>
      </c>
      <c r="M35" s="60">
        <v>1.7822707953855494</v>
      </c>
      <c r="N35" s="60">
        <v>1.640941697559097</v>
      </c>
      <c r="O35" s="60">
        <v>-7.929720791720629</v>
      </c>
      <c r="P35" s="89"/>
    </row>
    <row r="36" spans="1:16" ht="12.75">
      <c r="A36" s="213" t="s">
        <v>66</v>
      </c>
      <c r="B36" s="214"/>
      <c r="C36" s="112">
        <v>7102200</v>
      </c>
      <c r="D36" s="65">
        <v>47941</v>
      </c>
      <c r="E36" s="65">
        <v>17993</v>
      </c>
      <c r="F36" s="65">
        <v>36043</v>
      </c>
      <c r="G36" s="60">
        <v>100.3167898627244</v>
      </c>
      <c r="H36" s="65">
        <v>66757</v>
      </c>
      <c r="I36" s="65">
        <v>25592</v>
      </c>
      <c r="J36" s="138">
        <v>51630</v>
      </c>
      <c r="K36" s="60">
        <v>101.74273210378244</v>
      </c>
      <c r="L36" s="60">
        <v>1.3924824263156796</v>
      </c>
      <c r="M36" s="60">
        <v>1.4223309064636247</v>
      </c>
      <c r="N36" s="60">
        <v>1.432455677940238</v>
      </c>
      <c r="O36" s="60">
        <v>0.7118435963531677</v>
      </c>
      <c r="P36" s="89"/>
    </row>
    <row r="37" spans="1:16" ht="12.75">
      <c r="A37" s="213" t="s">
        <v>194</v>
      </c>
      <c r="B37" s="214"/>
      <c r="C37" s="112">
        <v>7103000</v>
      </c>
      <c r="D37" s="65">
        <v>175276</v>
      </c>
      <c r="E37" s="65">
        <v>40936</v>
      </c>
      <c r="F37" s="65">
        <v>16972</v>
      </c>
      <c r="G37" s="60">
        <v>-58.54016025014657</v>
      </c>
      <c r="H37" s="65">
        <v>349366</v>
      </c>
      <c r="I37" s="65">
        <v>79472</v>
      </c>
      <c r="J37" s="138">
        <v>29285</v>
      </c>
      <c r="K37" s="60">
        <v>-63.15054358767868</v>
      </c>
      <c r="L37" s="60">
        <v>1.9932335288345238</v>
      </c>
      <c r="M37" s="60">
        <v>1.9413718975962477</v>
      </c>
      <c r="N37" s="60">
        <v>1.7254890407730379</v>
      </c>
      <c r="O37" s="60">
        <v>-11.120118566180437</v>
      </c>
      <c r="P37" s="89"/>
    </row>
    <row r="38" spans="1:16" ht="12.75">
      <c r="A38" s="213" t="s">
        <v>69</v>
      </c>
      <c r="B38" s="214"/>
      <c r="C38" s="112">
        <v>7101000</v>
      </c>
      <c r="D38" s="65">
        <v>36996</v>
      </c>
      <c r="E38" s="65">
        <v>36996</v>
      </c>
      <c r="F38" s="65">
        <v>1800</v>
      </c>
      <c r="G38" s="60">
        <v>-95.1346091469348</v>
      </c>
      <c r="H38" s="65">
        <v>49059</v>
      </c>
      <c r="I38" s="65">
        <v>49059</v>
      </c>
      <c r="J38" s="138">
        <v>2651</v>
      </c>
      <c r="K38" s="60">
        <v>-94.59630241138221</v>
      </c>
      <c r="L38" s="60">
        <v>1.3260622770029193</v>
      </c>
      <c r="M38" s="60">
        <v>1.3260622770029193</v>
      </c>
      <c r="N38" s="60">
        <v>1.4727777777777777</v>
      </c>
      <c r="O38" s="60">
        <v>11.063997771390888</v>
      </c>
      <c r="P38" s="89"/>
    </row>
    <row r="39" spans="1:16" ht="12.75">
      <c r="A39" s="213" t="s">
        <v>68</v>
      </c>
      <c r="B39" s="214"/>
      <c r="C39" s="112">
        <v>7102990</v>
      </c>
      <c r="D39" s="65">
        <v>6000</v>
      </c>
      <c r="E39" s="65">
        <v>6000</v>
      </c>
      <c r="F39" s="65">
        <v>0</v>
      </c>
      <c r="G39" s="60">
        <v>-100</v>
      </c>
      <c r="H39" s="65">
        <v>10980</v>
      </c>
      <c r="I39" s="65">
        <v>10980</v>
      </c>
      <c r="J39" s="138">
        <v>0</v>
      </c>
      <c r="K39" s="60">
        <v>-100</v>
      </c>
      <c r="L39" s="60">
        <v>1.83</v>
      </c>
      <c r="M39" s="60">
        <v>1.83</v>
      </c>
      <c r="N39" s="60" t="s">
        <v>81</v>
      </c>
      <c r="O39" s="60" t="s">
        <v>184</v>
      </c>
      <c r="P39" s="89"/>
    </row>
    <row r="40" spans="1:16" ht="12.75">
      <c r="A40" s="229" t="s">
        <v>41</v>
      </c>
      <c r="B40" s="227"/>
      <c r="C40" s="214"/>
      <c r="D40" s="65">
        <v>148092541</v>
      </c>
      <c r="E40" s="65">
        <v>92846151</v>
      </c>
      <c r="F40" s="65">
        <v>88318796</v>
      </c>
      <c r="G40" s="60">
        <v>-4.876190290322324</v>
      </c>
      <c r="H40" s="65">
        <v>372574051</v>
      </c>
      <c r="I40" s="65">
        <v>234098982</v>
      </c>
      <c r="J40" s="65">
        <v>228370832</v>
      </c>
      <c r="K40" s="60">
        <v>-2.4468923149781108</v>
      </c>
      <c r="L40" s="60">
        <v>2.515819152566232</v>
      </c>
      <c r="M40" s="60">
        <v>2.5213644236043775</v>
      </c>
      <c r="N40" s="60">
        <v>2.5857557206735473</v>
      </c>
      <c r="O40" s="60">
        <v>2.553827462081837</v>
      </c>
      <c r="P40" s="89"/>
    </row>
    <row r="41" spans="1:15" ht="12.75">
      <c r="A41" s="213" t="s">
        <v>150</v>
      </c>
      <c r="B41" s="226"/>
      <c r="C41" s="226"/>
      <c r="D41" s="227"/>
      <c r="E41" s="227"/>
      <c r="F41" s="227"/>
      <c r="G41" s="227"/>
      <c r="H41" s="227"/>
      <c r="I41" s="227"/>
      <c r="J41" s="227"/>
      <c r="K41" s="227"/>
      <c r="L41" s="227"/>
      <c r="M41" s="227"/>
      <c r="N41" s="227"/>
      <c r="O41" s="228"/>
    </row>
  </sheetData>
  <sheetProtection/>
  <mergeCells count="32">
    <mergeCell ref="A17:A19"/>
    <mergeCell ref="A13:A15"/>
    <mergeCell ref="A10:A12"/>
    <mergeCell ref="A7:A9"/>
    <mergeCell ref="A35:B35"/>
    <mergeCell ref="A32:B32"/>
    <mergeCell ref="A28:B28"/>
    <mergeCell ref="A33:B33"/>
    <mergeCell ref="A24:B24"/>
    <mergeCell ref="A26:B26"/>
    <mergeCell ref="A41:O41"/>
    <mergeCell ref="A40:C40"/>
    <mergeCell ref="A29:B29"/>
    <mergeCell ref="A31:B31"/>
    <mergeCell ref="A30:B30"/>
    <mergeCell ref="A34:B34"/>
    <mergeCell ref="A1:O1"/>
    <mergeCell ref="C2:C3"/>
    <mergeCell ref="D2:G2"/>
    <mergeCell ref="H2:K2"/>
    <mergeCell ref="L2:O2"/>
    <mergeCell ref="A2:B3"/>
    <mergeCell ref="A4:A6"/>
    <mergeCell ref="A38:B38"/>
    <mergeCell ref="A37:B37"/>
    <mergeCell ref="A27:B27"/>
    <mergeCell ref="A36:B36"/>
    <mergeCell ref="A39:B39"/>
    <mergeCell ref="A20:B20"/>
    <mergeCell ref="A21:A23"/>
    <mergeCell ref="A25:B25"/>
    <mergeCell ref="A16:B16"/>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0"/>
  <sheetViews>
    <sheetView zoomScalePageLayoutView="0" workbookViewId="0" topLeftCell="A1">
      <selection activeCell="E96" sqref="E96"/>
    </sheetView>
  </sheetViews>
  <sheetFormatPr defaultColWidth="11.421875" defaultRowHeight="15"/>
  <cols>
    <col min="1" max="1" width="24.28125" style="175" customWidth="1"/>
    <col min="2" max="2" width="30.8515625" style="175" customWidth="1"/>
    <col min="3" max="3" width="10.140625" style="176" customWidth="1"/>
    <col min="4" max="6" width="11.57421875" style="83" customWidth="1"/>
    <col min="7" max="7" width="7.00390625" style="83" customWidth="1"/>
    <col min="8" max="10" width="11.57421875" style="83" customWidth="1"/>
    <col min="11" max="11" width="6.8515625" style="83" customWidth="1"/>
    <col min="12" max="15" width="7.00390625" style="83" customWidth="1"/>
    <col min="16" max="16384" width="11.421875" style="83" customWidth="1"/>
  </cols>
  <sheetData>
    <row r="1" spans="1:15" ht="12.75">
      <c r="A1" s="241" t="s">
        <v>70</v>
      </c>
      <c r="B1" s="242"/>
      <c r="C1" s="242"/>
      <c r="D1" s="242"/>
      <c r="E1" s="242"/>
      <c r="F1" s="242"/>
      <c r="G1" s="242"/>
      <c r="H1" s="242"/>
      <c r="I1" s="242"/>
      <c r="J1" s="242"/>
      <c r="K1" s="242"/>
      <c r="L1" s="242"/>
      <c r="M1" s="242"/>
      <c r="N1" s="242"/>
      <c r="O1" s="243"/>
    </row>
    <row r="2" spans="1:15" ht="12.75">
      <c r="A2" s="246" t="s">
        <v>45</v>
      </c>
      <c r="B2" s="247"/>
      <c r="C2" s="244" t="s">
        <v>46</v>
      </c>
      <c r="D2" s="245" t="s">
        <v>34</v>
      </c>
      <c r="E2" s="245"/>
      <c r="F2" s="245"/>
      <c r="G2" s="245"/>
      <c r="H2" s="245" t="s">
        <v>35</v>
      </c>
      <c r="I2" s="245"/>
      <c r="J2" s="245"/>
      <c r="K2" s="245"/>
      <c r="L2" s="245" t="s">
        <v>47</v>
      </c>
      <c r="M2" s="245"/>
      <c r="N2" s="245"/>
      <c r="O2" s="245"/>
    </row>
    <row r="3" spans="1:15" ht="25.5">
      <c r="A3" s="248"/>
      <c r="B3" s="249"/>
      <c r="C3" s="244"/>
      <c r="D3" s="142">
        <v>2011</v>
      </c>
      <c r="E3" s="142" t="s">
        <v>394</v>
      </c>
      <c r="F3" s="142" t="s">
        <v>395</v>
      </c>
      <c r="G3" s="142" t="s">
        <v>151</v>
      </c>
      <c r="H3" s="142">
        <v>2011</v>
      </c>
      <c r="I3" s="142" t="s">
        <v>394</v>
      </c>
      <c r="J3" s="142" t="s">
        <v>396</v>
      </c>
      <c r="K3" s="142" t="s">
        <v>151</v>
      </c>
      <c r="L3" s="142">
        <v>2011</v>
      </c>
      <c r="M3" s="142" t="s">
        <v>394</v>
      </c>
      <c r="N3" s="142" t="s">
        <v>393</v>
      </c>
      <c r="O3" s="142" t="s">
        <v>151</v>
      </c>
    </row>
    <row r="4" spans="1:15" ht="12.75">
      <c r="A4" s="230" t="s">
        <v>104</v>
      </c>
      <c r="B4" s="168" t="s">
        <v>41</v>
      </c>
      <c r="C4" s="99"/>
      <c r="D4" s="139">
        <v>91659469</v>
      </c>
      <c r="E4" s="139">
        <v>36915420</v>
      </c>
      <c r="F4" s="139">
        <v>47850768</v>
      </c>
      <c r="G4" s="88">
        <f>+IF(E4=0,"--",((F4/E4)-1)*100)</f>
        <v>29.622710509591933</v>
      </c>
      <c r="H4" s="139">
        <v>91863586</v>
      </c>
      <c r="I4" s="139">
        <v>36926786</v>
      </c>
      <c r="J4" s="139">
        <v>48533688</v>
      </c>
      <c r="K4" s="88">
        <f>+IF(I4=0,"--",((J4/I4)-1)*100)</f>
        <v>31.432202087666127</v>
      </c>
      <c r="L4" s="88">
        <f>+IF(D4=0,"--",(H4/D4))</f>
        <v>1.0022269057657316</v>
      </c>
      <c r="M4" s="88">
        <f>+IF(E4=0,"--",(I4/E4))</f>
        <v>1.0003078930159808</v>
      </c>
      <c r="N4" s="88">
        <f>+IF(F4=0,"--",(J4/F4))</f>
        <v>1.0142718712477092</v>
      </c>
      <c r="O4" s="88">
        <f>+IF(M4=0,"--",((N4/M4)-1)*100)</f>
        <v>1.3959680143706965</v>
      </c>
    </row>
    <row r="5" spans="1:15" ht="12.75">
      <c r="A5" s="231"/>
      <c r="B5" s="168" t="s">
        <v>195</v>
      </c>
      <c r="C5" s="99">
        <v>20029011</v>
      </c>
      <c r="D5" s="139">
        <v>13580148</v>
      </c>
      <c r="E5" s="139">
        <v>5459423</v>
      </c>
      <c r="F5" s="139">
        <v>0</v>
      </c>
      <c r="G5" s="88">
        <f aca="true" t="shared" si="0" ref="G5:G68">+IF(E5=0,"--",((F5/E5)-1)*100)</f>
        <v>-100</v>
      </c>
      <c r="H5" s="139">
        <v>13267136</v>
      </c>
      <c r="I5" s="139">
        <v>5337179</v>
      </c>
      <c r="J5" s="139">
        <v>0</v>
      </c>
      <c r="K5" s="88">
        <f aca="true" t="shared" si="1" ref="K5:K68">+IF(I5=0,"--",((J5/I5)-1)*100)</f>
        <v>-100</v>
      </c>
      <c r="L5" s="88">
        <f aca="true" t="shared" si="2" ref="L5:L68">+IF(D5=0,"--",(H5/D5))</f>
        <v>0.9769507666632204</v>
      </c>
      <c r="M5" s="88">
        <f aca="true" t="shared" si="3" ref="M5:M68">+IF(E5=0,"--",(I5/E5))</f>
        <v>0.9776086227427331</v>
      </c>
      <c r="N5" s="88" t="str">
        <f aca="true" t="shared" si="4" ref="N5:N68">+IF(F5=0,"--",(J5/F5))</f>
        <v>--</v>
      </c>
      <c r="O5" s="88" t="s">
        <v>184</v>
      </c>
    </row>
    <row r="6" spans="1:15" ht="25.5">
      <c r="A6" s="231"/>
      <c r="B6" s="168" t="s">
        <v>360</v>
      </c>
      <c r="C6" s="99">
        <v>20029012</v>
      </c>
      <c r="D6" s="139">
        <v>72329442</v>
      </c>
      <c r="E6" s="139">
        <v>28713103</v>
      </c>
      <c r="F6" s="139">
        <v>33292623</v>
      </c>
      <c r="G6" s="88">
        <f t="shared" si="0"/>
        <v>15.94923404830193</v>
      </c>
      <c r="H6" s="139">
        <v>71938463</v>
      </c>
      <c r="I6" s="139">
        <v>28302698</v>
      </c>
      <c r="J6" s="139">
        <v>33473567</v>
      </c>
      <c r="K6" s="88">
        <f t="shared" si="1"/>
        <v>18.269880136515603</v>
      </c>
      <c r="L6" s="88">
        <f t="shared" si="2"/>
        <v>0.9945944695660724</v>
      </c>
      <c r="M6" s="88">
        <f t="shared" si="3"/>
        <v>0.985706699829691</v>
      </c>
      <c r="N6" s="88">
        <f t="shared" si="4"/>
        <v>1.005434957768272</v>
      </c>
      <c r="O6" s="88">
        <f aca="true" t="shared" si="5" ref="O6:O67">+IF(M6=0,"--",((N6/M6)-1)*100)</f>
        <v>2.001432874707021</v>
      </c>
    </row>
    <row r="7" spans="1:15" ht="12.75">
      <c r="A7" s="232"/>
      <c r="B7" s="168" t="s">
        <v>196</v>
      </c>
      <c r="C7" s="99">
        <v>20029019</v>
      </c>
      <c r="D7" s="139">
        <v>5749879</v>
      </c>
      <c r="E7" s="139">
        <v>2742894</v>
      </c>
      <c r="F7" s="139">
        <v>14558145</v>
      </c>
      <c r="G7" s="88">
        <f t="shared" si="0"/>
        <v>430.75857105670144</v>
      </c>
      <c r="H7" s="139">
        <v>6657987</v>
      </c>
      <c r="I7" s="139">
        <v>3286909</v>
      </c>
      <c r="J7" s="139">
        <v>15060121</v>
      </c>
      <c r="K7" s="88">
        <f t="shared" si="1"/>
        <v>358.18490867864006</v>
      </c>
      <c r="L7" s="88">
        <f t="shared" si="2"/>
        <v>1.1579351495918435</v>
      </c>
      <c r="M7" s="88">
        <f t="shared" si="3"/>
        <v>1.198336136941493</v>
      </c>
      <c r="N7" s="88">
        <f t="shared" si="4"/>
        <v>1.034480766608658</v>
      </c>
      <c r="O7" s="88">
        <f t="shared" si="5"/>
        <v>-13.673573322343625</v>
      </c>
    </row>
    <row r="8" spans="1:15" ht="12.75" customHeight="1">
      <c r="A8" s="230" t="s">
        <v>197</v>
      </c>
      <c r="B8" s="168" t="s">
        <v>199</v>
      </c>
      <c r="C8" s="99">
        <v>20079911</v>
      </c>
      <c r="D8" s="139">
        <v>54775204</v>
      </c>
      <c r="E8" s="139">
        <v>25966732</v>
      </c>
      <c r="F8" s="139">
        <v>24110045</v>
      </c>
      <c r="G8" s="88">
        <f t="shared" si="0"/>
        <v>-7.150252869710371</v>
      </c>
      <c r="H8" s="139">
        <v>58683489</v>
      </c>
      <c r="I8" s="139">
        <v>27413188</v>
      </c>
      <c r="J8" s="139">
        <v>29435319</v>
      </c>
      <c r="K8" s="88">
        <f t="shared" si="1"/>
        <v>7.376489739172265</v>
      </c>
      <c r="L8" s="88">
        <f t="shared" si="2"/>
        <v>1.0713513545289581</v>
      </c>
      <c r="M8" s="88">
        <f t="shared" si="3"/>
        <v>1.0557041987416822</v>
      </c>
      <c r="N8" s="88">
        <f t="shared" si="4"/>
        <v>1.2208736648977636</v>
      </c>
      <c r="O8" s="88">
        <f t="shared" si="5"/>
        <v>15.645430448505437</v>
      </c>
    </row>
    <row r="9" spans="1:15" ht="12.75" customHeight="1">
      <c r="A9" s="231"/>
      <c r="B9" s="168" t="s">
        <v>200</v>
      </c>
      <c r="C9" s="99">
        <v>20079912</v>
      </c>
      <c r="D9" s="139">
        <v>32098</v>
      </c>
      <c r="E9" s="139">
        <v>10741</v>
      </c>
      <c r="F9" s="139">
        <v>9027</v>
      </c>
      <c r="G9" s="88">
        <f t="shared" si="0"/>
        <v>-15.957545852341493</v>
      </c>
      <c r="H9" s="139">
        <v>109029</v>
      </c>
      <c r="I9" s="139">
        <v>47791</v>
      </c>
      <c r="J9" s="139">
        <v>45471</v>
      </c>
      <c r="K9" s="88">
        <f t="shared" si="1"/>
        <v>-4.854470506999231</v>
      </c>
      <c r="L9" s="88">
        <f t="shared" si="2"/>
        <v>3.396753691818805</v>
      </c>
      <c r="M9" s="88">
        <f t="shared" si="3"/>
        <v>4.4493994972535145</v>
      </c>
      <c r="N9" s="88">
        <f t="shared" si="4"/>
        <v>5.037221668328348</v>
      </c>
      <c r="O9" s="88">
        <f t="shared" si="5"/>
        <v>13.211269777813373</v>
      </c>
    </row>
    <row r="10" spans="1:15" ht="12.75" customHeight="1">
      <c r="A10" s="231"/>
      <c r="B10" s="168" t="s">
        <v>202</v>
      </c>
      <c r="C10" s="99">
        <v>20079919</v>
      </c>
      <c r="D10" s="139">
        <v>7095</v>
      </c>
      <c r="E10" s="139">
        <v>4085</v>
      </c>
      <c r="F10" s="139">
        <v>5058</v>
      </c>
      <c r="G10" s="88">
        <f t="shared" si="0"/>
        <v>23.818849449204404</v>
      </c>
      <c r="H10" s="139">
        <v>7946</v>
      </c>
      <c r="I10" s="139">
        <v>4575</v>
      </c>
      <c r="J10" s="139">
        <v>4786</v>
      </c>
      <c r="K10" s="88">
        <f t="shared" si="1"/>
        <v>4.612021857923487</v>
      </c>
      <c r="L10" s="88">
        <f t="shared" si="2"/>
        <v>1.1199436222692036</v>
      </c>
      <c r="M10" s="88">
        <f t="shared" si="3"/>
        <v>1.1199510403916768</v>
      </c>
      <c r="N10" s="88">
        <f t="shared" si="4"/>
        <v>0.9462238038750495</v>
      </c>
      <c r="O10" s="88">
        <f t="shared" si="5"/>
        <v>-15.512038495528369</v>
      </c>
    </row>
    <row r="11" spans="1:15" ht="12.75" customHeight="1">
      <c r="A11" s="231"/>
      <c r="B11" s="168" t="s">
        <v>201</v>
      </c>
      <c r="C11" s="99">
        <v>20087011</v>
      </c>
      <c r="D11" s="139">
        <v>58763119</v>
      </c>
      <c r="E11" s="139">
        <v>28056918</v>
      </c>
      <c r="F11" s="139">
        <v>25531214</v>
      </c>
      <c r="G11" s="88">
        <f t="shared" si="0"/>
        <v>-9.002072144916273</v>
      </c>
      <c r="H11" s="139">
        <v>74744705</v>
      </c>
      <c r="I11" s="139">
        <v>34966824</v>
      </c>
      <c r="J11" s="139">
        <v>36022478</v>
      </c>
      <c r="K11" s="88">
        <f t="shared" si="1"/>
        <v>3.0190159678213924</v>
      </c>
      <c r="L11" s="88">
        <f t="shared" si="2"/>
        <v>1.2719662650990327</v>
      </c>
      <c r="M11" s="88">
        <f t="shared" si="3"/>
        <v>1.2462817191824134</v>
      </c>
      <c r="N11" s="88">
        <f t="shared" si="4"/>
        <v>1.4109191204147207</v>
      </c>
      <c r="O11" s="88">
        <f t="shared" si="5"/>
        <v>13.210287746201788</v>
      </c>
    </row>
    <row r="12" spans="1:15" ht="12.75" customHeight="1">
      <c r="A12" s="231"/>
      <c r="B12" s="168" t="s">
        <v>198</v>
      </c>
      <c r="C12" s="99">
        <v>20087019</v>
      </c>
      <c r="D12" s="139">
        <v>7550736</v>
      </c>
      <c r="E12" s="139">
        <v>4488732</v>
      </c>
      <c r="F12" s="139">
        <v>3928700</v>
      </c>
      <c r="G12" s="88">
        <f t="shared" si="0"/>
        <v>-12.476396452272043</v>
      </c>
      <c r="H12" s="139">
        <v>12392100</v>
      </c>
      <c r="I12" s="139">
        <v>7486400</v>
      </c>
      <c r="J12" s="139">
        <v>7001020</v>
      </c>
      <c r="K12" s="88">
        <f t="shared" si="1"/>
        <v>-6.483490061979058</v>
      </c>
      <c r="L12" s="88">
        <f t="shared" si="2"/>
        <v>1.6411777606845213</v>
      </c>
      <c r="M12" s="88">
        <f t="shared" si="3"/>
        <v>1.667820667395603</v>
      </c>
      <c r="N12" s="88">
        <f t="shared" si="4"/>
        <v>1.7820194975437167</v>
      </c>
      <c r="O12" s="88">
        <f t="shared" si="5"/>
        <v>6.84718881235844</v>
      </c>
    </row>
    <row r="13" spans="1:15" ht="12.75" customHeight="1">
      <c r="A13" s="232"/>
      <c r="B13" s="168" t="s">
        <v>388</v>
      </c>
      <c r="C13" s="99">
        <v>20087090</v>
      </c>
      <c r="D13" s="139">
        <v>647528</v>
      </c>
      <c r="E13" s="139">
        <v>627225</v>
      </c>
      <c r="F13" s="139">
        <v>7398</v>
      </c>
      <c r="G13" s="88">
        <f t="shared" si="0"/>
        <v>-98.820518952529</v>
      </c>
      <c r="H13" s="139">
        <v>715905</v>
      </c>
      <c r="I13" s="139">
        <v>696407</v>
      </c>
      <c r="J13" s="139">
        <v>3810</v>
      </c>
      <c r="K13" s="88">
        <f t="shared" si="1"/>
        <v>-99.45290613104119</v>
      </c>
      <c r="L13" s="88">
        <f t="shared" si="2"/>
        <v>1.105596978045737</v>
      </c>
      <c r="M13" s="88">
        <f t="shared" si="3"/>
        <v>1.1102985372075411</v>
      </c>
      <c r="N13" s="88">
        <f t="shared" si="4"/>
        <v>0.5150040551500406</v>
      </c>
      <c r="O13" s="88">
        <f t="shared" si="5"/>
        <v>-53.61571344178273</v>
      </c>
    </row>
    <row r="14" spans="1:15" ht="12.75">
      <c r="A14" s="238" t="s">
        <v>203</v>
      </c>
      <c r="B14" s="168" t="s">
        <v>161</v>
      </c>
      <c r="C14" s="99">
        <v>20079931</v>
      </c>
      <c r="D14" s="139">
        <v>0</v>
      </c>
      <c r="E14" s="139">
        <v>0</v>
      </c>
      <c r="F14" s="139">
        <v>1626139</v>
      </c>
      <c r="G14" s="88" t="str">
        <f t="shared" si="0"/>
        <v>--</v>
      </c>
      <c r="H14" s="139">
        <v>0</v>
      </c>
      <c r="I14" s="139">
        <v>0</v>
      </c>
      <c r="J14" s="139">
        <v>1780874</v>
      </c>
      <c r="K14" s="88" t="str">
        <f t="shared" si="1"/>
        <v>--</v>
      </c>
      <c r="L14" s="88" t="str">
        <f t="shared" si="2"/>
        <v>--</v>
      </c>
      <c r="M14" s="88" t="str">
        <f t="shared" si="3"/>
        <v>--</v>
      </c>
      <c r="N14" s="88">
        <f t="shared" si="4"/>
        <v>1.0951548422367336</v>
      </c>
      <c r="O14" s="88" t="s">
        <v>184</v>
      </c>
    </row>
    <row r="15" spans="1:15" ht="25.5">
      <c r="A15" s="238"/>
      <c r="B15" s="168" t="s">
        <v>204</v>
      </c>
      <c r="C15" s="99">
        <v>20079939</v>
      </c>
      <c r="D15" s="139">
        <v>0</v>
      </c>
      <c r="E15" s="139">
        <v>0</v>
      </c>
      <c r="F15" s="139">
        <v>30666895</v>
      </c>
      <c r="G15" s="88" t="str">
        <f t="shared" si="0"/>
        <v>--</v>
      </c>
      <c r="H15" s="139">
        <v>0</v>
      </c>
      <c r="I15" s="139">
        <v>0</v>
      </c>
      <c r="J15" s="139">
        <v>28284203</v>
      </c>
      <c r="K15" s="88" t="str">
        <f t="shared" si="1"/>
        <v>--</v>
      </c>
      <c r="L15" s="88" t="str">
        <f t="shared" si="2"/>
        <v>--</v>
      </c>
      <c r="M15" s="88" t="str">
        <f t="shared" si="3"/>
        <v>--</v>
      </c>
      <c r="N15" s="88">
        <f t="shared" si="4"/>
        <v>0.9223041002357755</v>
      </c>
      <c r="O15" s="88" t="s">
        <v>184</v>
      </c>
    </row>
    <row r="16" spans="1:15" ht="12.75">
      <c r="A16" s="240" t="s">
        <v>316</v>
      </c>
      <c r="B16" s="168" t="s">
        <v>41</v>
      </c>
      <c r="C16" s="99">
        <v>20079990</v>
      </c>
      <c r="D16" s="139">
        <v>99441003</v>
      </c>
      <c r="E16" s="139">
        <v>42576502</v>
      </c>
      <c r="F16" s="139">
        <v>16791084</v>
      </c>
      <c r="G16" s="88">
        <f t="shared" si="0"/>
        <v>-60.56255631333922</v>
      </c>
      <c r="H16" s="139">
        <v>99070577</v>
      </c>
      <c r="I16" s="139">
        <v>41513212</v>
      </c>
      <c r="J16" s="139">
        <v>19168602</v>
      </c>
      <c r="K16" s="88">
        <f t="shared" si="1"/>
        <v>-53.825297835301214</v>
      </c>
      <c r="L16" s="88">
        <f t="shared" si="2"/>
        <v>0.9962749168972079</v>
      </c>
      <c r="M16" s="88">
        <f t="shared" si="3"/>
        <v>0.975026365482068</v>
      </c>
      <c r="N16" s="88">
        <f t="shared" si="4"/>
        <v>1.1415940745695752</v>
      </c>
      <c r="O16" s="88">
        <f t="shared" si="5"/>
        <v>17.083405637462292</v>
      </c>
    </row>
    <row r="17" spans="1:15" ht="12.75">
      <c r="A17" s="240"/>
      <c r="B17" s="168" t="s">
        <v>155</v>
      </c>
      <c r="C17" s="99">
        <v>20079991</v>
      </c>
      <c r="D17" s="88" t="s">
        <v>81</v>
      </c>
      <c r="E17" s="88" t="s">
        <v>81</v>
      </c>
      <c r="F17" s="139">
        <v>5750</v>
      </c>
      <c r="G17" s="88" t="s">
        <v>184</v>
      </c>
      <c r="H17" s="139">
        <v>0</v>
      </c>
      <c r="I17" s="139">
        <v>0</v>
      </c>
      <c r="J17" s="139">
        <v>25424</v>
      </c>
      <c r="K17" s="88" t="str">
        <f t="shared" si="1"/>
        <v>--</v>
      </c>
      <c r="L17" s="88" t="s">
        <v>184</v>
      </c>
      <c r="M17" s="88" t="s">
        <v>184</v>
      </c>
      <c r="N17" s="88">
        <f t="shared" si="4"/>
        <v>4.421565217391304</v>
      </c>
      <c r="O17" s="88" t="s">
        <v>184</v>
      </c>
    </row>
    <row r="18" spans="1:15" ht="12.75">
      <c r="A18" s="240"/>
      <c r="B18" s="168" t="s">
        <v>156</v>
      </c>
      <c r="C18" s="99">
        <v>20079999</v>
      </c>
      <c r="D18" s="88" t="s">
        <v>81</v>
      </c>
      <c r="E18" s="88" t="s">
        <v>81</v>
      </c>
      <c r="F18" s="139">
        <v>16785334</v>
      </c>
      <c r="G18" s="88" t="s">
        <v>184</v>
      </c>
      <c r="H18" s="139">
        <v>0</v>
      </c>
      <c r="I18" s="139">
        <v>0</v>
      </c>
      <c r="J18" s="139">
        <v>19143178</v>
      </c>
      <c r="K18" s="88" t="str">
        <f t="shared" si="1"/>
        <v>--</v>
      </c>
      <c r="L18" s="88" t="s">
        <v>184</v>
      </c>
      <c r="M18" s="88" t="s">
        <v>184</v>
      </c>
      <c r="N18" s="88">
        <f t="shared" si="4"/>
        <v>1.1404704845313176</v>
      </c>
      <c r="O18" s="88" t="s">
        <v>184</v>
      </c>
    </row>
    <row r="19" spans="1:15" ht="12.75">
      <c r="A19" s="233" t="s">
        <v>334</v>
      </c>
      <c r="B19" s="234"/>
      <c r="C19" s="169">
        <v>20089700</v>
      </c>
      <c r="D19" s="139">
        <v>8791743</v>
      </c>
      <c r="E19" s="139">
        <v>4769804</v>
      </c>
      <c r="F19" s="139">
        <v>4371251</v>
      </c>
      <c r="G19" s="88">
        <f t="shared" si="0"/>
        <v>-8.35575214411326</v>
      </c>
      <c r="H19" s="139">
        <v>13145021</v>
      </c>
      <c r="I19" s="139">
        <v>7002096</v>
      </c>
      <c r="J19" s="139">
        <v>7093093</v>
      </c>
      <c r="K19" s="88">
        <f t="shared" si="1"/>
        <v>1.299568015062924</v>
      </c>
      <c r="L19" s="88">
        <f t="shared" si="2"/>
        <v>1.4951552837702375</v>
      </c>
      <c r="M19" s="88">
        <f t="shared" si="3"/>
        <v>1.4680049746278883</v>
      </c>
      <c r="N19" s="88">
        <f t="shared" si="4"/>
        <v>1.622668888151241</v>
      </c>
      <c r="O19" s="88">
        <f t="shared" si="5"/>
        <v>10.535653229823506</v>
      </c>
    </row>
    <row r="20" spans="1:15" ht="15" customHeight="1">
      <c r="A20" s="233" t="s">
        <v>105</v>
      </c>
      <c r="B20" s="234"/>
      <c r="C20" s="99">
        <v>20086011</v>
      </c>
      <c r="D20" s="139">
        <v>5258605</v>
      </c>
      <c r="E20" s="139">
        <v>2183949</v>
      </c>
      <c r="F20" s="139">
        <v>2297898</v>
      </c>
      <c r="G20" s="88">
        <f t="shared" si="0"/>
        <v>5.217566893732406</v>
      </c>
      <c r="H20" s="139">
        <v>15367620</v>
      </c>
      <c r="I20" s="139">
        <v>6523553</v>
      </c>
      <c r="J20" s="139">
        <v>6796279</v>
      </c>
      <c r="K20" s="88">
        <f t="shared" si="1"/>
        <v>4.180635920333597</v>
      </c>
      <c r="L20" s="88">
        <f t="shared" si="2"/>
        <v>2.9223758011868166</v>
      </c>
      <c r="M20" s="88">
        <f t="shared" si="3"/>
        <v>2.987044569264209</v>
      </c>
      <c r="N20" s="88">
        <f t="shared" si="4"/>
        <v>2.9576069085747063</v>
      </c>
      <c r="O20" s="88">
        <f t="shared" si="5"/>
        <v>-0.9855112639566066</v>
      </c>
    </row>
    <row r="21" spans="1:15" ht="12.75">
      <c r="A21" s="233" t="s">
        <v>74</v>
      </c>
      <c r="B21" s="234"/>
      <c r="C21" s="99">
        <v>20089990</v>
      </c>
      <c r="D21" s="139">
        <v>3484973</v>
      </c>
      <c r="E21" s="139">
        <v>600561</v>
      </c>
      <c r="F21" s="139">
        <v>1398880</v>
      </c>
      <c r="G21" s="88">
        <f t="shared" si="0"/>
        <v>132.92887816558184</v>
      </c>
      <c r="H21" s="139">
        <v>10642950</v>
      </c>
      <c r="I21" s="139">
        <v>1896254</v>
      </c>
      <c r="J21" s="139">
        <v>5885341</v>
      </c>
      <c r="K21" s="88">
        <f t="shared" si="1"/>
        <v>210.36670192917194</v>
      </c>
      <c r="L21" s="88">
        <f t="shared" si="2"/>
        <v>3.0539547939108855</v>
      </c>
      <c r="M21" s="88">
        <f t="shared" si="3"/>
        <v>3.157471097856837</v>
      </c>
      <c r="N21" s="88">
        <f t="shared" si="4"/>
        <v>4.207180744595677</v>
      </c>
      <c r="O21" s="88">
        <f t="shared" si="5"/>
        <v>33.245265410389344</v>
      </c>
    </row>
    <row r="22" spans="1:15" ht="12.75">
      <c r="A22" s="233" t="s">
        <v>71</v>
      </c>
      <c r="B22" s="234"/>
      <c r="C22" s="99">
        <v>20081900</v>
      </c>
      <c r="D22" s="139">
        <v>1272613</v>
      </c>
      <c r="E22" s="139">
        <v>658878</v>
      </c>
      <c r="F22" s="139">
        <v>721721</v>
      </c>
      <c r="G22" s="88">
        <f t="shared" si="0"/>
        <v>9.537881064476284</v>
      </c>
      <c r="H22" s="139">
        <v>10129062</v>
      </c>
      <c r="I22" s="139">
        <v>5073126</v>
      </c>
      <c r="J22" s="139">
        <v>5633035</v>
      </c>
      <c r="K22" s="88">
        <f t="shared" si="1"/>
        <v>11.036765103015389</v>
      </c>
      <c r="L22" s="88">
        <f t="shared" si="2"/>
        <v>7.959263342430103</v>
      </c>
      <c r="M22" s="88">
        <f t="shared" si="3"/>
        <v>7.699643940152805</v>
      </c>
      <c r="N22" s="88">
        <f t="shared" si="4"/>
        <v>7.80500359557225</v>
      </c>
      <c r="O22" s="88">
        <f t="shared" si="5"/>
        <v>1.3683704887963222</v>
      </c>
    </row>
    <row r="23" spans="1:15" ht="12.75">
      <c r="A23" s="230" t="s">
        <v>361</v>
      </c>
      <c r="B23" s="168" t="s">
        <v>41</v>
      </c>
      <c r="C23" s="114">
        <v>8121000</v>
      </c>
      <c r="D23" s="139">
        <v>3207804</v>
      </c>
      <c r="E23" s="139">
        <v>1142340</v>
      </c>
      <c r="F23" s="139">
        <v>1538400</v>
      </c>
      <c r="G23" s="88">
        <f t="shared" si="0"/>
        <v>34.67093859971637</v>
      </c>
      <c r="H23" s="139">
        <v>8118530</v>
      </c>
      <c r="I23" s="139">
        <v>2740329</v>
      </c>
      <c r="J23" s="139">
        <v>4784290</v>
      </c>
      <c r="K23" s="88">
        <f t="shared" si="1"/>
        <v>74.58816076463812</v>
      </c>
      <c r="L23" s="88">
        <f t="shared" si="2"/>
        <v>2.5308684695199584</v>
      </c>
      <c r="M23" s="88">
        <f t="shared" si="3"/>
        <v>2.398873365197752</v>
      </c>
      <c r="N23" s="88">
        <f t="shared" si="4"/>
        <v>3.1099128965158607</v>
      </c>
      <c r="O23" s="88">
        <f t="shared" si="5"/>
        <v>29.640561341573513</v>
      </c>
    </row>
    <row r="24" spans="1:15" ht="12.75">
      <c r="A24" s="231" t="s">
        <v>211</v>
      </c>
      <c r="B24" s="168" t="s">
        <v>155</v>
      </c>
      <c r="C24" s="114">
        <v>8121010</v>
      </c>
      <c r="D24" s="139" t="s">
        <v>184</v>
      </c>
      <c r="E24" s="139" t="s">
        <v>184</v>
      </c>
      <c r="F24" s="139">
        <v>0</v>
      </c>
      <c r="G24" s="88" t="s">
        <v>184</v>
      </c>
      <c r="H24" s="139" t="s">
        <v>184</v>
      </c>
      <c r="I24" s="139" t="s">
        <v>184</v>
      </c>
      <c r="J24" s="139">
        <v>0</v>
      </c>
      <c r="K24" s="88" t="s">
        <v>184</v>
      </c>
      <c r="L24" s="88" t="s">
        <v>184</v>
      </c>
      <c r="M24" s="88" t="s">
        <v>184</v>
      </c>
      <c r="N24" s="88" t="str">
        <f t="shared" si="4"/>
        <v>--</v>
      </c>
      <c r="O24" s="88" t="s">
        <v>184</v>
      </c>
    </row>
    <row r="25" spans="1:15" ht="12.75">
      <c r="A25" s="232" t="s">
        <v>211</v>
      </c>
      <c r="B25" s="168" t="s">
        <v>156</v>
      </c>
      <c r="C25" s="114">
        <v>8121090</v>
      </c>
      <c r="D25" s="139">
        <v>0</v>
      </c>
      <c r="E25" s="139">
        <v>0</v>
      </c>
      <c r="F25" s="139">
        <v>1538400</v>
      </c>
      <c r="G25" s="88" t="str">
        <f t="shared" si="0"/>
        <v>--</v>
      </c>
      <c r="H25" s="139">
        <v>0</v>
      </c>
      <c r="I25" s="139">
        <v>0</v>
      </c>
      <c r="J25" s="139">
        <v>4784290</v>
      </c>
      <c r="K25" s="88" t="str">
        <f t="shared" si="1"/>
        <v>--</v>
      </c>
      <c r="L25" s="88" t="str">
        <f t="shared" si="2"/>
        <v>--</v>
      </c>
      <c r="M25" s="88" t="str">
        <f t="shared" si="3"/>
        <v>--</v>
      </c>
      <c r="N25" s="88">
        <f t="shared" si="4"/>
        <v>3.1099128965158607</v>
      </c>
      <c r="O25" s="88" t="s">
        <v>184</v>
      </c>
    </row>
    <row r="26" spans="1:15" ht="12.75">
      <c r="A26" s="233" t="s">
        <v>208</v>
      </c>
      <c r="B26" s="234"/>
      <c r="C26" s="99">
        <v>20059990</v>
      </c>
      <c r="D26" s="139">
        <v>6012510</v>
      </c>
      <c r="E26" s="139">
        <v>1294131</v>
      </c>
      <c r="F26" s="139">
        <v>1777641</v>
      </c>
      <c r="G26" s="88">
        <f t="shared" si="0"/>
        <v>37.36175085829796</v>
      </c>
      <c r="H26" s="139">
        <v>12331226</v>
      </c>
      <c r="I26" s="139">
        <v>2071283</v>
      </c>
      <c r="J26" s="139">
        <v>4665093</v>
      </c>
      <c r="K26" s="88">
        <f t="shared" si="1"/>
        <v>125.22721424353888</v>
      </c>
      <c r="L26" s="88">
        <f t="shared" si="2"/>
        <v>2.050928148144452</v>
      </c>
      <c r="M26" s="88">
        <f t="shared" si="3"/>
        <v>1.600520349176397</v>
      </c>
      <c r="N26" s="88">
        <f t="shared" si="4"/>
        <v>2.6243167208677116</v>
      </c>
      <c r="O26" s="88">
        <f t="shared" si="5"/>
        <v>63.966470168164015</v>
      </c>
    </row>
    <row r="27" spans="1:15" ht="12.75">
      <c r="A27" s="230" t="s">
        <v>359</v>
      </c>
      <c r="B27" s="168" t="s">
        <v>206</v>
      </c>
      <c r="C27" s="99">
        <v>7115100</v>
      </c>
      <c r="D27" s="139">
        <v>2738435</v>
      </c>
      <c r="E27" s="139">
        <v>1374450</v>
      </c>
      <c r="F27" s="139">
        <v>1356600</v>
      </c>
      <c r="G27" s="88">
        <f t="shared" si="0"/>
        <v>-1.2987012987012991</v>
      </c>
      <c r="H27" s="139">
        <v>9416067</v>
      </c>
      <c r="I27" s="139">
        <v>4598753</v>
      </c>
      <c r="J27" s="139">
        <v>4590306</v>
      </c>
      <c r="K27" s="88">
        <f t="shared" si="1"/>
        <v>-0.18368022809661655</v>
      </c>
      <c r="L27" s="88">
        <f t="shared" si="2"/>
        <v>3.438484754978665</v>
      </c>
      <c r="M27" s="88">
        <f t="shared" si="3"/>
        <v>3.3458859907599403</v>
      </c>
      <c r="N27" s="88">
        <f t="shared" si="4"/>
        <v>3.3836842105263156</v>
      </c>
      <c r="O27" s="88">
        <f t="shared" si="5"/>
        <v>1.1296924004810638</v>
      </c>
    </row>
    <row r="28" spans="1:15" ht="25.5">
      <c r="A28" s="231" t="s">
        <v>205</v>
      </c>
      <c r="B28" s="168" t="s">
        <v>207</v>
      </c>
      <c r="C28" s="99">
        <v>20031010</v>
      </c>
      <c r="D28" s="139">
        <v>139350</v>
      </c>
      <c r="E28" s="139">
        <v>76104</v>
      </c>
      <c r="F28" s="139">
        <v>116614</v>
      </c>
      <c r="G28" s="88">
        <f t="shared" si="0"/>
        <v>53.22979081257226</v>
      </c>
      <c r="H28" s="139">
        <v>388283</v>
      </c>
      <c r="I28" s="139">
        <v>195687</v>
      </c>
      <c r="J28" s="139">
        <v>338138</v>
      </c>
      <c r="K28" s="88">
        <f t="shared" si="1"/>
        <v>72.79533131991394</v>
      </c>
      <c r="L28" s="88">
        <f t="shared" si="2"/>
        <v>2.7863867958378186</v>
      </c>
      <c r="M28" s="88">
        <f t="shared" si="3"/>
        <v>2.571310312204352</v>
      </c>
      <c r="N28" s="88">
        <f t="shared" si="4"/>
        <v>2.8996346922324934</v>
      </c>
      <c r="O28" s="88">
        <f t="shared" si="5"/>
        <v>12.768757565735921</v>
      </c>
    </row>
    <row r="29" spans="1:15" ht="25.5" customHeight="1">
      <c r="A29" s="232" t="s">
        <v>205</v>
      </c>
      <c r="B29" s="168" t="s">
        <v>389</v>
      </c>
      <c r="C29" s="99">
        <v>20031090</v>
      </c>
      <c r="D29" s="139">
        <v>1268665</v>
      </c>
      <c r="E29" s="139">
        <v>599600</v>
      </c>
      <c r="F29" s="139">
        <v>522057</v>
      </c>
      <c r="G29" s="88">
        <f t="shared" si="0"/>
        <v>-12.93245496997999</v>
      </c>
      <c r="H29" s="139">
        <v>2664719</v>
      </c>
      <c r="I29" s="139">
        <v>1186789</v>
      </c>
      <c r="J29" s="139">
        <v>1164483</v>
      </c>
      <c r="K29" s="88">
        <f t="shared" si="1"/>
        <v>-1.8795253410673673</v>
      </c>
      <c r="L29" s="88">
        <f t="shared" si="2"/>
        <v>2.1004118502520366</v>
      </c>
      <c r="M29" s="88">
        <f t="shared" si="3"/>
        <v>1.9793012008005337</v>
      </c>
      <c r="N29" s="88">
        <f t="shared" si="4"/>
        <v>2.2305667771909965</v>
      </c>
      <c r="O29" s="88">
        <f t="shared" si="5"/>
        <v>12.694660938357316</v>
      </c>
    </row>
    <row r="30" spans="1:15" ht="14.25" customHeight="1">
      <c r="A30" s="239" t="s">
        <v>158</v>
      </c>
      <c r="B30" s="239"/>
      <c r="C30" s="99">
        <v>20089300</v>
      </c>
      <c r="D30" s="139">
        <v>0</v>
      </c>
      <c r="E30" s="139">
        <v>0</v>
      </c>
      <c r="F30" s="139">
        <v>1004744</v>
      </c>
      <c r="G30" s="88" t="str">
        <f t="shared" si="0"/>
        <v>--</v>
      </c>
      <c r="H30" s="139">
        <v>0</v>
      </c>
      <c r="I30" s="139">
        <v>0</v>
      </c>
      <c r="J30" s="139">
        <v>3738390</v>
      </c>
      <c r="K30" s="88" t="str">
        <f t="shared" si="1"/>
        <v>--</v>
      </c>
      <c r="L30" s="88" t="str">
        <f t="shared" si="2"/>
        <v>--</v>
      </c>
      <c r="M30" s="88" t="str">
        <f t="shared" si="3"/>
        <v>--</v>
      </c>
      <c r="N30" s="88">
        <f t="shared" si="4"/>
        <v>3.720738815061349</v>
      </c>
      <c r="O30" s="88" t="s">
        <v>184</v>
      </c>
    </row>
    <row r="31" spans="1:15" ht="12.75">
      <c r="A31" s="238" t="s">
        <v>72</v>
      </c>
      <c r="B31" s="168" t="s">
        <v>209</v>
      </c>
      <c r="C31" s="99">
        <v>7112010</v>
      </c>
      <c r="D31" s="139">
        <v>363364</v>
      </c>
      <c r="E31" s="139">
        <v>137842</v>
      </c>
      <c r="F31" s="139">
        <v>125001</v>
      </c>
      <c r="G31" s="88">
        <f t="shared" si="0"/>
        <v>-9.315738309078514</v>
      </c>
      <c r="H31" s="139">
        <v>1277866</v>
      </c>
      <c r="I31" s="139">
        <v>229203</v>
      </c>
      <c r="J31" s="139">
        <v>226728</v>
      </c>
      <c r="K31" s="88">
        <f t="shared" si="1"/>
        <v>-1.0798287980523846</v>
      </c>
      <c r="L31" s="88">
        <f t="shared" si="2"/>
        <v>3.5167655574024943</v>
      </c>
      <c r="M31" s="88">
        <f t="shared" si="3"/>
        <v>1.6627950842268684</v>
      </c>
      <c r="N31" s="88">
        <f t="shared" si="4"/>
        <v>1.8138094895240837</v>
      </c>
      <c r="O31" s="88">
        <f t="shared" si="5"/>
        <v>9.081961254860872</v>
      </c>
    </row>
    <row r="32" spans="1:15" ht="12.75">
      <c r="A32" s="238"/>
      <c r="B32" s="168" t="s">
        <v>210</v>
      </c>
      <c r="C32" s="99">
        <v>20057000</v>
      </c>
      <c r="D32" s="139">
        <v>1989672</v>
      </c>
      <c r="E32" s="139">
        <v>812882</v>
      </c>
      <c r="F32" s="139">
        <v>1225591</v>
      </c>
      <c r="G32" s="88">
        <f t="shared" si="0"/>
        <v>50.77108362591372</v>
      </c>
      <c r="H32" s="139">
        <v>4826029</v>
      </c>
      <c r="I32" s="139">
        <v>1772157</v>
      </c>
      <c r="J32" s="139">
        <v>2791706</v>
      </c>
      <c r="K32" s="88">
        <f t="shared" si="1"/>
        <v>57.53152796281593</v>
      </c>
      <c r="L32" s="88">
        <f t="shared" si="2"/>
        <v>2.425539988500617</v>
      </c>
      <c r="M32" s="88">
        <f t="shared" si="3"/>
        <v>2.1800913293688384</v>
      </c>
      <c r="N32" s="88">
        <f t="shared" si="4"/>
        <v>2.2778447296039217</v>
      </c>
      <c r="O32" s="88">
        <f t="shared" si="5"/>
        <v>4.483913078237145</v>
      </c>
    </row>
    <row r="33" spans="1:15" ht="15" customHeight="1">
      <c r="A33" s="239" t="s">
        <v>73</v>
      </c>
      <c r="B33" s="239"/>
      <c r="C33" s="99">
        <v>21032010</v>
      </c>
      <c r="D33" s="139">
        <v>3507420</v>
      </c>
      <c r="E33" s="139">
        <v>1597271</v>
      </c>
      <c r="F33" s="139">
        <v>1869101</v>
      </c>
      <c r="G33" s="88">
        <f t="shared" si="0"/>
        <v>17.01840201193161</v>
      </c>
      <c r="H33" s="139">
        <v>4018863</v>
      </c>
      <c r="I33" s="139">
        <v>1803194</v>
      </c>
      <c r="J33" s="139">
        <v>2206211</v>
      </c>
      <c r="K33" s="88">
        <f t="shared" si="1"/>
        <v>22.3501741909079</v>
      </c>
      <c r="L33" s="88">
        <f t="shared" si="2"/>
        <v>1.1458174384590383</v>
      </c>
      <c r="M33" s="88">
        <f t="shared" si="3"/>
        <v>1.128921767189162</v>
      </c>
      <c r="N33" s="88">
        <f t="shared" si="4"/>
        <v>1.1803594348298996</v>
      </c>
      <c r="O33" s="88">
        <f t="shared" si="5"/>
        <v>4.556353605335217</v>
      </c>
    </row>
    <row r="34" spans="1:15" ht="12.75">
      <c r="A34" s="238" t="s">
        <v>212</v>
      </c>
      <c r="B34" s="168" t="s">
        <v>213</v>
      </c>
      <c r="C34" s="99">
        <v>20086019</v>
      </c>
      <c r="D34" s="139">
        <v>851359</v>
      </c>
      <c r="E34" s="139">
        <v>516190</v>
      </c>
      <c r="F34" s="139">
        <v>671884</v>
      </c>
      <c r="G34" s="88">
        <f t="shared" si="0"/>
        <v>30.16214959607897</v>
      </c>
      <c r="H34" s="139">
        <v>2143006</v>
      </c>
      <c r="I34" s="139">
        <v>1272193</v>
      </c>
      <c r="J34" s="139">
        <v>1699004</v>
      </c>
      <c r="K34" s="88">
        <f t="shared" si="1"/>
        <v>33.5492334889439</v>
      </c>
      <c r="L34" s="88">
        <f t="shared" si="2"/>
        <v>2.517159036317229</v>
      </c>
      <c r="M34" s="88">
        <f t="shared" si="3"/>
        <v>2.4645828086557278</v>
      </c>
      <c r="N34" s="88">
        <f t="shared" si="4"/>
        <v>2.5287162664983835</v>
      </c>
      <c r="O34" s="88">
        <f t="shared" si="5"/>
        <v>2.6022034081150114</v>
      </c>
    </row>
    <row r="35" spans="1:15" ht="12.75">
      <c r="A35" s="238"/>
      <c r="B35" s="168" t="s">
        <v>210</v>
      </c>
      <c r="C35" s="99">
        <v>20086090</v>
      </c>
      <c r="D35" s="139">
        <v>23461</v>
      </c>
      <c r="E35" s="139">
        <v>22586</v>
      </c>
      <c r="F35" s="139">
        <v>40672</v>
      </c>
      <c r="G35" s="88">
        <f t="shared" si="0"/>
        <v>80.07615336934384</v>
      </c>
      <c r="H35" s="139">
        <v>86759</v>
      </c>
      <c r="I35" s="139">
        <v>83084</v>
      </c>
      <c r="J35" s="139">
        <v>123293</v>
      </c>
      <c r="K35" s="88">
        <f t="shared" si="1"/>
        <v>48.395599634105245</v>
      </c>
      <c r="L35" s="88">
        <f t="shared" si="2"/>
        <v>3.6980094625122546</v>
      </c>
      <c r="M35" s="88">
        <f t="shared" si="3"/>
        <v>3.678561941025414</v>
      </c>
      <c r="N35" s="88">
        <f t="shared" si="4"/>
        <v>3.0313975216365066</v>
      </c>
      <c r="O35" s="88">
        <f t="shared" si="5"/>
        <v>-17.592864542291963</v>
      </c>
    </row>
    <row r="36" spans="1:15" ht="12.75">
      <c r="A36" s="238" t="s">
        <v>214</v>
      </c>
      <c r="B36" s="168" t="s">
        <v>215</v>
      </c>
      <c r="C36" s="99">
        <v>20079921</v>
      </c>
      <c r="D36" s="139">
        <v>1596271</v>
      </c>
      <c r="E36" s="139">
        <v>892537</v>
      </c>
      <c r="F36" s="139">
        <v>1121523</v>
      </c>
      <c r="G36" s="88">
        <f t="shared" si="0"/>
        <v>25.655631083081154</v>
      </c>
      <c r="H36" s="139">
        <v>1818293</v>
      </c>
      <c r="I36" s="139">
        <v>1014385</v>
      </c>
      <c r="J36" s="139">
        <v>1379369</v>
      </c>
      <c r="K36" s="88">
        <f t="shared" si="1"/>
        <v>35.98081596238114</v>
      </c>
      <c r="L36" s="88">
        <f t="shared" si="2"/>
        <v>1.1390879117643558</v>
      </c>
      <c r="M36" s="88">
        <f t="shared" si="3"/>
        <v>1.1365187101487109</v>
      </c>
      <c r="N36" s="88">
        <f t="shared" si="4"/>
        <v>1.2299070103778522</v>
      </c>
      <c r="O36" s="88">
        <f t="shared" si="5"/>
        <v>8.217049081129657</v>
      </c>
    </row>
    <row r="37" spans="1:15" ht="12.75">
      <c r="A37" s="238"/>
      <c r="B37" s="168" t="s">
        <v>200</v>
      </c>
      <c r="C37" s="99">
        <v>20079922</v>
      </c>
      <c r="D37" s="139">
        <v>23647</v>
      </c>
      <c r="E37" s="139">
        <v>7071</v>
      </c>
      <c r="F37" s="139">
        <v>3840</v>
      </c>
      <c r="G37" s="88">
        <f t="shared" si="0"/>
        <v>-45.6936784047518</v>
      </c>
      <c r="H37" s="139">
        <v>39178</v>
      </c>
      <c r="I37" s="139">
        <v>11930</v>
      </c>
      <c r="J37" s="139">
        <v>6766</v>
      </c>
      <c r="K37" s="88">
        <f t="shared" si="1"/>
        <v>-43.285834031852474</v>
      </c>
      <c r="L37" s="88">
        <f t="shared" si="2"/>
        <v>1.6567852158836216</v>
      </c>
      <c r="M37" s="88">
        <f t="shared" si="3"/>
        <v>1.6871729599773724</v>
      </c>
      <c r="N37" s="88">
        <f t="shared" si="4"/>
        <v>1.7619791666666667</v>
      </c>
      <c r="O37" s="88">
        <f t="shared" si="5"/>
        <v>4.4338196772841565</v>
      </c>
    </row>
    <row r="38" spans="1:15" ht="12.75">
      <c r="A38" s="238"/>
      <c r="B38" s="168" t="s">
        <v>202</v>
      </c>
      <c r="C38" s="99">
        <v>20079929</v>
      </c>
      <c r="D38" s="139">
        <v>48924</v>
      </c>
      <c r="E38" s="139">
        <v>3</v>
      </c>
      <c r="F38" s="139">
        <v>106116</v>
      </c>
      <c r="G38" s="88" t="s">
        <v>184</v>
      </c>
      <c r="H38" s="139">
        <v>33792</v>
      </c>
      <c r="I38" s="139">
        <v>37</v>
      </c>
      <c r="J38" s="139">
        <v>121532</v>
      </c>
      <c r="K38" s="88" t="s">
        <v>184</v>
      </c>
      <c r="L38" s="88">
        <f t="shared" si="2"/>
        <v>0.6907039489820946</v>
      </c>
      <c r="M38" s="88">
        <f t="shared" si="3"/>
        <v>12.333333333333334</v>
      </c>
      <c r="N38" s="88">
        <f t="shared" si="4"/>
        <v>1.1452749820950658</v>
      </c>
      <c r="O38" s="88">
        <f t="shared" si="5"/>
        <v>-90.71398663166163</v>
      </c>
    </row>
    <row r="39" spans="1:15" ht="12.75">
      <c r="A39" s="238"/>
      <c r="B39" s="168" t="s">
        <v>310</v>
      </c>
      <c r="C39" s="99">
        <v>20085000</v>
      </c>
      <c r="D39" s="139">
        <v>136720</v>
      </c>
      <c r="E39" s="139">
        <v>136720</v>
      </c>
      <c r="F39" s="139">
        <v>36144</v>
      </c>
      <c r="G39" s="88">
        <f t="shared" si="0"/>
        <v>-73.56348741954359</v>
      </c>
      <c r="H39" s="139">
        <v>182658</v>
      </c>
      <c r="I39" s="139">
        <v>182658</v>
      </c>
      <c r="J39" s="139">
        <v>58001</v>
      </c>
      <c r="K39" s="88">
        <f t="shared" si="1"/>
        <v>-68.24612116633271</v>
      </c>
      <c r="L39" s="88">
        <f t="shared" si="2"/>
        <v>1.3360005851375074</v>
      </c>
      <c r="M39" s="88">
        <f t="shared" si="3"/>
        <v>1.3360005851375074</v>
      </c>
      <c r="N39" s="88">
        <f t="shared" si="4"/>
        <v>1.604720008853475</v>
      </c>
      <c r="O39" s="88">
        <f t="shared" si="5"/>
        <v>20.113720510706944</v>
      </c>
    </row>
    <row r="40" spans="1:15" ht="15" customHeight="1">
      <c r="A40" s="233" t="s">
        <v>75</v>
      </c>
      <c r="B40" s="234"/>
      <c r="C40" s="99">
        <v>11063000</v>
      </c>
      <c r="D40" s="139">
        <v>827394</v>
      </c>
      <c r="E40" s="139">
        <v>395933</v>
      </c>
      <c r="F40" s="139">
        <v>195612</v>
      </c>
      <c r="G40" s="88">
        <f t="shared" si="0"/>
        <v>-50.594671320652736</v>
      </c>
      <c r="H40" s="139">
        <v>3606902</v>
      </c>
      <c r="I40" s="139">
        <v>1573244</v>
      </c>
      <c r="J40" s="139">
        <v>965935</v>
      </c>
      <c r="K40" s="88">
        <f t="shared" si="1"/>
        <v>-38.60234013287195</v>
      </c>
      <c r="L40" s="88">
        <f t="shared" si="2"/>
        <v>4.359352376256052</v>
      </c>
      <c r="M40" s="88">
        <f t="shared" si="3"/>
        <v>3.9735106697345257</v>
      </c>
      <c r="N40" s="88">
        <f t="shared" si="4"/>
        <v>4.938015050201419</v>
      </c>
      <c r="O40" s="88">
        <f t="shared" si="5"/>
        <v>24.27335574592362</v>
      </c>
    </row>
    <row r="41" spans="1:15" ht="15" customHeight="1">
      <c r="A41" s="233" t="s">
        <v>217</v>
      </c>
      <c r="B41" s="234"/>
      <c r="C41" s="99">
        <v>21032090</v>
      </c>
      <c r="D41" s="139">
        <v>1579776</v>
      </c>
      <c r="E41" s="139">
        <v>729813</v>
      </c>
      <c r="F41" s="139">
        <v>788510</v>
      </c>
      <c r="G41" s="88">
        <f t="shared" si="0"/>
        <v>8.042745196372225</v>
      </c>
      <c r="H41" s="139">
        <v>1488422</v>
      </c>
      <c r="I41" s="139">
        <v>677658</v>
      </c>
      <c r="J41" s="139">
        <v>769415</v>
      </c>
      <c r="K41" s="88">
        <f t="shared" si="1"/>
        <v>13.540310894285913</v>
      </c>
      <c r="L41" s="88">
        <f t="shared" si="2"/>
        <v>0.9421728143736834</v>
      </c>
      <c r="M41" s="88">
        <f t="shared" si="3"/>
        <v>0.9285364881140785</v>
      </c>
      <c r="N41" s="88">
        <f t="shared" si="4"/>
        <v>0.9757834396520019</v>
      </c>
      <c r="O41" s="88">
        <f t="shared" si="5"/>
        <v>5.088324706968184</v>
      </c>
    </row>
    <row r="42" spans="1:15" ht="12.75">
      <c r="A42" s="257" t="s">
        <v>78</v>
      </c>
      <c r="B42" s="257"/>
      <c r="C42" s="170">
        <v>20089910</v>
      </c>
      <c r="D42" s="139">
        <v>875228</v>
      </c>
      <c r="E42" s="139">
        <v>875228</v>
      </c>
      <c r="F42" s="139">
        <v>700155</v>
      </c>
      <c r="G42" s="88">
        <f t="shared" si="0"/>
        <v>-20.00313061282317</v>
      </c>
      <c r="H42" s="139">
        <v>1187984</v>
      </c>
      <c r="I42" s="139">
        <v>1187984</v>
      </c>
      <c r="J42" s="139">
        <v>674355</v>
      </c>
      <c r="K42" s="88">
        <f t="shared" si="1"/>
        <v>-43.235346603994664</v>
      </c>
      <c r="L42" s="88">
        <f t="shared" si="2"/>
        <v>1.3573423153738227</v>
      </c>
      <c r="M42" s="88">
        <f t="shared" si="3"/>
        <v>1.3573423153738227</v>
      </c>
      <c r="N42" s="88">
        <f t="shared" si="4"/>
        <v>0.9631510165606187</v>
      </c>
      <c r="O42" s="88">
        <f t="shared" si="5"/>
        <v>-29.041406456457565</v>
      </c>
    </row>
    <row r="43" spans="1:15" ht="15" customHeight="1">
      <c r="A43" s="233" t="s">
        <v>216</v>
      </c>
      <c r="B43" s="234"/>
      <c r="C43" s="99">
        <v>20019010</v>
      </c>
      <c r="D43" s="139">
        <v>1685927</v>
      </c>
      <c r="E43" s="139">
        <v>78492</v>
      </c>
      <c r="F43" s="139">
        <v>186378</v>
      </c>
      <c r="G43" s="88">
        <f t="shared" si="0"/>
        <v>137.44840238495644</v>
      </c>
      <c r="H43" s="139">
        <v>5565074</v>
      </c>
      <c r="I43" s="139">
        <v>220844</v>
      </c>
      <c r="J43" s="139">
        <v>566181</v>
      </c>
      <c r="K43" s="88">
        <f t="shared" si="1"/>
        <v>156.37146583108438</v>
      </c>
      <c r="L43" s="88">
        <f t="shared" si="2"/>
        <v>3.3008985561059285</v>
      </c>
      <c r="M43" s="88">
        <f t="shared" si="3"/>
        <v>2.8135860979462874</v>
      </c>
      <c r="N43" s="88">
        <f t="shared" si="4"/>
        <v>3.037810256575347</v>
      </c>
      <c r="O43" s="88">
        <f t="shared" si="5"/>
        <v>7.969337024828449</v>
      </c>
    </row>
    <row r="44" spans="1:15" ht="12.75">
      <c r="A44" s="238" t="s">
        <v>69</v>
      </c>
      <c r="B44" s="168" t="s">
        <v>83</v>
      </c>
      <c r="C44" s="99">
        <v>11051000</v>
      </c>
      <c r="D44" s="139">
        <v>51955</v>
      </c>
      <c r="E44" s="139">
        <v>6726</v>
      </c>
      <c r="F44" s="139">
        <v>187158</v>
      </c>
      <c r="G44" s="88">
        <f t="shared" si="0"/>
        <v>2682.6048171275647</v>
      </c>
      <c r="H44" s="139">
        <v>161092</v>
      </c>
      <c r="I44" s="139">
        <v>15436</v>
      </c>
      <c r="J44" s="139">
        <v>477771</v>
      </c>
      <c r="K44" s="88">
        <f t="shared" si="1"/>
        <v>2995.1736201088365</v>
      </c>
      <c r="L44" s="88">
        <f t="shared" si="2"/>
        <v>3.1006062939081898</v>
      </c>
      <c r="M44" s="88">
        <f t="shared" si="3"/>
        <v>2.2949747249479633</v>
      </c>
      <c r="N44" s="88">
        <f t="shared" si="4"/>
        <v>2.5527682492866988</v>
      </c>
      <c r="O44" s="88">
        <f t="shared" si="5"/>
        <v>11.232957014137956</v>
      </c>
    </row>
    <row r="45" spans="1:15" ht="12.75">
      <c r="A45" s="238"/>
      <c r="B45" s="168" t="s">
        <v>76</v>
      </c>
      <c r="C45" s="99">
        <v>11052000</v>
      </c>
      <c r="D45" s="139">
        <v>672581</v>
      </c>
      <c r="E45" s="139">
        <v>264650</v>
      </c>
      <c r="F45" s="139">
        <v>119374</v>
      </c>
      <c r="G45" s="88">
        <f t="shared" si="0"/>
        <v>-54.89363310032118</v>
      </c>
      <c r="H45" s="139">
        <v>1368147</v>
      </c>
      <c r="I45" s="139">
        <v>519587</v>
      </c>
      <c r="J45" s="139">
        <v>261104</v>
      </c>
      <c r="K45" s="88">
        <f t="shared" si="1"/>
        <v>-49.74778044870253</v>
      </c>
      <c r="L45" s="88">
        <f t="shared" si="2"/>
        <v>2.034174322497959</v>
      </c>
      <c r="M45" s="88">
        <f t="shared" si="3"/>
        <v>1.9632986963914605</v>
      </c>
      <c r="N45" s="88">
        <f t="shared" si="4"/>
        <v>2.1872769614823997</v>
      </c>
      <c r="O45" s="88">
        <f t="shared" si="5"/>
        <v>11.408262303775318</v>
      </c>
    </row>
    <row r="46" spans="1:15" ht="12.75">
      <c r="A46" s="238"/>
      <c r="B46" s="168" t="s">
        <v>219</v>
      </c>
      <c r="C46" s="99">
        <v>11081300</v>
      </c>
      <c r="D46" s="139">
        <v>42</v>
      </c>
      <c r="E46" s="139">
        <v>0</v>
      </c>
      <c r="F46" s="139">
        <v>36</v>
      </c>
      <c r="G46" s="88" t="str">
        <f t="shared" si="0"/>
        <v>--</v>
      </c>
      <c r="H46" s="139">
        <v>232</v>
      </c>
      <c r="I46" s="139">
        <v>0</v>
      </c>
      <c r="J46" s="139">
        <v>198</v>
      </c>
      <c r="K46" s="88" t="str">
        <f t="shared" si="1"/>
        <v>--</v>
      </c>
      <c r="L46" s="88">
        <f t="shared" si="2"/>
        <v>5.523809523809524</v>
      </c>
      <c r="M46" s="88" t="str">
        <f t="shared" si="3"/>
        <v>--</v>
      </c>
      <c r="N46" s="88">
        <f t="shared" si="4"/>
        <v>5.5</v>
      </c>
      <c r="O46" s="88" t="s">
        <v>184</v>
      </c>
    </row>
    <row r="47" spans="1:15" ht="25.5">
      <c r="A47" s="238"/>
      <c r="B47" s="168" t="s">
        <v>220</v>
      </c>
      <c r="C47" s="99">
        <v>20041000</v>
      </c>
      <c r="D47" s="139">
        <v>46400</v>
      </c>
      <c r="E47" s="139">
        <v>13100</v>
      </c>
      <c r="F47" s="139">
        <v>22737</v>
      </c>
      <c r="G47" s="88">
        <f t="shared" si="0"/>
        <v>73.56488549618321</v>
      </c>
      <c r="H47" s="139">
        <v>62088</v>
      </c>
      <c r="I47" s="139">
        <v>21257</v>
      </c>
      <c r="J47" s="139">
        <v>40238</v>
      </c>
      <c r="K47" s="88">
        <f t="shared" si="1"/>
        <v>89.29293879663169</v>
      </c>
      <c r="L47" s="88">
        <f t="shared" si="2"/>
        <v>1.338103448275862</v>
      </c>
      <c r="M47" s="88">
        <f t="shared" si="3"/>
        <v>1.6226717557251908</v>
      </c>
      <c r="N47" s="88">
        <f t="shared" si="4"/>
        <v>1.7697145621673924</v>
      </c>
      <c r="O47" s="88">
        <f t="shared" si="5"/>
        <v>9.061771484183279</v>
      </c>
    </row>
    <row r="48" spans="1:15" ht="12.75">
      <c r="A48" s="238"/>
      <c r="B48" s="168" t="s">
        <v>362</v>
      </c>
      <c r="C48" s="99">
        <v>20052000</v>
      </c>
      <c r="D48" s="139">
        <v>126518</v>
      </c>
      <c r="E48" s="139">
        <v>50302</v>
      </c>
      <c r="F48" s="139">
        <v>22371</v>
      </c>
      <c r="G48" s="88">
        <f t="shared" si="0"/>
        <v>-55.52661921991173</v>
      </c>
      <c r="H48" s="139">
        <v>750373</v>
      </c>
      <c r="I48" s="139">
        <v>280894</v>
      </c>
      <c r="J48" s="139">
        <v>143125</v>
      </c>
      <c r="K48" s="88">
        <f t="shared" si="1"/>
        <v>-49.0466154492442</v>
      </c>
      <c r="L48" s="88">
        <f t="shared" si="2"/>
        <v>5.930958440696186</v>
      </c>
      <c r="M48" s="88">
        <f t="shared" si="3"/>
        <v>5.584151723589519</v>
      </c>
      <c r="N48" s="88">
        <f t="shared" si="4"/>
        <v>6.397791784006079</v>
      </c>
      <c r="O48" s="88">
        <f t="shared" si="5"/>
        <v>14.570522089853766</v>
      </c>
    </row>
    <row r="49" spans="1:15" ht="12.75">
      <c r="A49" s="250" t="s">
        <v>218</v>
      </c>
      <c r="B49" s="250"/>
      <c r="C49" s="171">
        <v>7115900</v>
      </c>
      <c r="D49" s="139">
        <v>1592385</v>
      </c>
      <c r="E49" s="139">
        <v>631957</v>
      </c>
      <c r="F49" s="139">
        <v>281153</v>
      </c>
      <c r="G49" s="88">
        <f t="shared" si="0"/>
        <v>-55.510738863561926</v>
      </c>
      <c r="H49" s="139">
        <v>2373671</v>
      </c>
      <c r="I49" s="139">
        <v>998787</v>
      </c>
      <c r="J49" s="139">
        <v>367687</v>
      </c>
      <c r="K49" s="88">
        <f t="shared" si="1"/>
        <v>-63.18664540087126</v>
      </c>
      <c r="L49" s="88">
        <f t="shared" si="2"/>
        <v>1.4906388844406346</v>
      </c>
      <c r="M49" s="88">
        <f t="shared" si="3"/>
        <v>1.580466708969123</v>
      </c>
      <c r="N49" s="88">
        <f t="shared" si="4"/>
        <v>1.3077825952417368</v>
      </c>
      <c r="O49" s="88">
        <f t="shared" si="5"/>
        <v>-17.253391810147477</v>
      </c>
    </row>
    <row r="50" spans="1:15" ht="12.75">
      <c r="A50" s="172" t="s">
        <v>221</v>
      </c>
      <c r="B50" s="173"/>
      <c r="C50" s="99">
        <v>20049090</v>
      </c>
      <c r="D50" s="139">
        <v>34081</v>
      </c>
      <c r="E50" s="139">
        <v>0</v>
      </c>
      <c r="F50" s="139">
        <v>100566</v>
      </c>
      <c r="G50" s="88" t="str">
        <f t="shared" si="0"/>
        <v>--</v>
      </c>
      <c r="H50" s="139">
        <v>76081</v>
      </c>
      <c r="I50" s="139">
        <v>0</v>
      </c>
      <c r="J50" s="139">
        <v>241543</v>
      </c>
      <c r="K50" s="88" t="str">
        <f t="shared" si="1"/>
        <v>--</v>
      </c>
      <c r="L50" s="88">
        <f t="shared" si="2"/>
        <v>2.232358205451718</v>
      </c>
      <c r="M50" s="88" t="str">
        <f t="shared" si="3"/>
        <v>--</v>
      </c>
      <c r="N50" s="88">
        <f t="shared" si="4"/>
        <v>2.401835610444882</v>
      </c>
      <c r="O50" s="88" t="s">
        <v>184</v>
      </c>
    </row>
    <row r="51" spans="1:15" ht="12.75">
      <c r="A51" s="251" t="s">
        <v>401</v>
      </c>
      <c r="B51" s="251"/>
      <c r="C51" s="99">
        <v>20058000</v>
      </c>
      <c r="D51" s="139">
        <v>0</v>
      </c>
      <c r="E51" s="139">
        <v>0</v>
      </c>
      <c r="F51" s="153">
        <v>50</v>
      </c>
      <c r="G51" s="88" t="str">
        <f t="shared" si="0"/>
        <v>--</v>
      </c>
      <c r="H51" s="139">
        <v>0</v>
      </c>
      <c r="I51" s="139">
        <v>0</v>
      </c>
      <c r="J51" s="153">
        <v>205</v>
      </c>
      <c r="K51" s="88" t="str">
        <f>+IF(I51=0,"--",((J51/I51)-1)*100)</f>
        <v>--</v>
      </c>
      <c r="L51" s="88" t="str">
        <f t="shared" si="2"/>
        <v>--</v>
      </c>
      <c r="M51" s="88" t="str">
        <f t="shared" si="3"/>
        <v>--</v>
      </c>
      <c r="N51" s="88">
        <f t="shared" si="4"/>
        <v>4.1</v>
      </c>
      <c r="O51" s="88" t="s">
        <v>184</v>
      </c>
    </row>
    <row r="52" spans="1:15" ht="12.75">
      <c r="A52" s="172" t="s">
        <v>49</v>
      </c>
      <c r="B52" s="173"/>
      <c r="C52" s="99">
        <v>20088000</v>
      </c>
      <c r="D52" s="139">
        <v>227644</v>
      </c>
      <c r="E52" s="139">
        <v>128778</v>
      </c>
      <c r="F52" s="139">
        <v>88565</v>
      </c>
      <c r="G52" s="88">
        <f t="shared" si="0"/>
        <v>-31.226607029150944</v>
      </c>
      <c r="H52" s="139">
        <v>715774</v>
      </c>
      <c r="I52" s="139">
        <v>302956</v>
      </c>
      <c r="J52" s="139">
        <v>187662</v>
      </c>
      <c r="K52" s="88">
        <f t="shared" si="1"/>
        <v>-38.05635141736754</v>
      </c>
      <c r="L52" s="88">
        <f t="shared" si="2"/>
        <v>3.1442691219623624</v>
      </c>
      <c r="M52" s="88">
        <f t="shared" si="3"/>
        <v>2.3525446893102857</v>
      </c>
      <c r="N52" s="88">
        <f t="shared" si="4"/>
        <v>2.1189183085869137</v>
      </c>
      <c r="O52" s="88">
        <f t="shared" si="5"/>
        <v>-9.93079458957552</v>
      </c>
    </row>
    <row r="53" spans="1:15" ht="12.75">
      <c r="A53" s="238" t="s">
        <v>225</v>
      </c>
      <c r="B53" s="168" t="s">
        <v>213</v>
      </c>
      <c r="C53" s="169">
        <v>20084010</v>
      </c>
      <c r="D53" s="139">
        <v>200328</v>
      </c>
      <c r="E53" s="139">
        <v>39431</v>
      </c>
      <c r="F53" s="139">
        <v>0</v>
      </c>
      <c r="G53" s="88">
        <f t="shared" si="0"/>
        <v>-100</v>
      </c>
      <c r="H53" s="139">
        <v>294423</v>
      </c>
      <c r="I53" s="139">
        <v>78672</v>
      </c>
      <c r="J53" s="139">
        <v>0</v>
      </c>
      <c r="K53" s="88">
        <f t="shared" si="1"/>
        <v>-100</v>
      </c>
      <c r="L53" s="88">
        <f t="shared" si="2"/>
        <v>1.4697046843177188</v>
      </c>
      <c r="M53" s="88">
        <f t="shared" si="3"/>
        <v>1.9951814562146535</v>
      </c>
      <c r="N53" s="88" t="str">
        <f t="shared" si="4"/>
        <v>--</v>
      </c>
      <c r="O53" s="88" t="s">
        <v>184</v>
      </c>
    </row>
    <row r="54" spans="1:15" ht="25.5">
      <c r="A54" s="238"/>
      <c r="B54" s="168" t="s">
        <v>226</v>
      </c>
      <c r="C54" s="169">
        <v>20084090</v>
      </c>
      <c r="D54" s="139">
        <v>164</v>
      </c>
      <c r="E54" s="139">
        <v>36</v>
      </c>
      <c r="F54" s="139">
        <v>90192</v>
      </c>
      <c r="G54" s="88" t="s">
        <v>184</v>
      </c>
      <c r="H54" s="139">
        <v>392</v>
      </c>
      <c r="I54" s="139">
        <v>115</v>
      </c>
      <c r="J54" s="139">
        <v>184519</v>
      </c>
      <c r="K54" s="88" t="s">
        <v>184</v>
      </c>
      <c r="L54" s="88">
        <f t="shared" si="2"/>
        <v>2.3902439024390243</v>
      </c>
      <c r="M54" s="88">
        <f t="shared" si="3"/>
        <v>3.1944444444444446</v>
      </c>
      <c r="N54" s="88">
        <f t="shared" si="4"/>
        <v>2.0458466382827747</v>
      </c>
      <c r="O54" s="88">
        <f t="shared" si="5"/>
        <v>-35.95610523636532</v>
      </c>
    </row>
    <row r="55" spans="1:15" ht="12.75">
      <c r="A55" s="172" t="s">
        <v>224</v>
      </c>
      <c r="B55" s="173"/>
      <c r="C55" s="99">
        <v>20059910</v>
      </c>
      <c r="D55" s="139">
        <v>1592476</v>
      </c>
      <c r="E55" s="139">
        <v>952670</v>
      </c>
      <c r="F55" s="139">
        <v>106870</v>
      </c>
      <c r="G55" s="88">
        <f t="shared" si="0"/>
        <v>-88.7820546464148</v>
      </c>
      <c r="H55" s="139">
        <v>2000947</v>
      </c>
      <c r="I55" s="139">
        <v>1178258</v>
      </c>
      <c r="J55" s="139">
        <v>168345</v>
      </c>
      <c r="K55" s="88">
        <f t="shared" si="1"/>
        <v>-85.71238217775733</v>
      </c>
      <c r="L55" s="88">
        <f t="shared" si="2"/>
        <v>1.2565005689253717</v>
      </c>
      <c r="M55" s="88">
        <f t="shared" si="3"/>
        <v>1.2367955325558693</v>
      </c>
      <c r="N55" s="88">
        <f t="shared" si="4"/>
        <v>1.5752315897819782</v>
      </c>
      <c r="O55" s="88">
        <f t="shared" si="5"/>
        <v>27.36394564158251</v>
      </c>
    </row>
    <row r="56" spans="1:15" ht="12.75">
      <c r="A56" s="172" t="s">
        <v>59</v>
      </c>
      <c r="B56" s="173"/>
      <c r="C56" s="99">
        <v>20054000</v>
      </c>
      <c r="D56" s="139">
        <v>292297</v>
      </c>
      <c r="E56" s="139">
        <v>113755</v>
      </c>
      <c r="F56" s="139">
        <v>147712</v>
      </c>
      <c r="G56" s="88">
        <f t="shared" si="0"/>
        <v>29.850995560634708</v>
      </c>
      <c r="H56" s="139">
        <v>296246</v>
      </c>
      <c r="I56" s="139">
        <v>114055</v>
      </c>
      <c r="J56" s="139">
        <v>157859</v>
      </c>
      <c r="K56" s="88">
        <f t="shared" si="1"/>
        <v>38.406032177458236</v>
      </c>
      <c r="L56" s="88">
        <f t="shared" si="2"/>
        <v>1.0135102310321351</v>
      </c>
      <c r="M56" s="88">
        <f t="shared" si="3"/>
        <v>1.0026372467144302</v>
      </c>
      <c r="N56" s="88">
        <f t="shared" si="4"/>
        <v>1.0686944865684576</v>
      </c>
      <c r="O56" s="88">
        <f t="shared" si="5"/>
        <v>6.588348883955009</v>
      </c>
    </row>
    <row r="57" spans="1:15" ht="12.75">
      <c r="A57" s="172" t="s">
        <v>79</v>
      </c>
      <c r="B57" s="173"/>
      <c r="C57" s="99">
        <v>20060010</v>
      </c>
      <c r="D57" s="139">
        <v>79683</v>
      </c>
      <c r="E57" s="139">
        <v>21740</v>
      </c>
      <c r="F57" s="139">
        <v>34206</v>
      </c>
      <c r="G57" s="88">
        <f t="shared" si="0"/>
        <v>57.34130634774608</v>
      </c>
      <c r="H57" s="139">
        <v>334597</v>
      </c>
      <c r="I57" s="139">
        <v>93668</v>
      </c>
      <c r="J57" s="139">
        <v>155712</v>
      </c>
      <c r="K57" s="88">
        <f t="shared" si="1"/>
        <v>66.2382030149037</v>
      </c>
      <c r="L57" s="88">
        <f t="shared" si="2"/>
        <v>4.199101439453836</v>
      </c>
      <c r="M57" s="88">
        <f t="shared" si="3"/>
        <v>4.308555657773689</v>
      </c>
      <c r="N57" s="88">
        <f t="shared" si="4"/>
        <v>4.552183827398702</v>
      </c>
      <c r="O57" s="88">
        <f t="shared" si="5"/>
        <v>5.654520655557693</v>
      </c>
    </row>
    <row r="58" spans="1:15" ht="15" customHeight="1">
      <c r="A58" s="239" t="s">
        <v>223</v>
      </c>
      <c r="B58" s="239"/>
      <c r="C58" s="99">
        <v>20060020</v>
      </c>
      <c r="D58" s="139">
        <v>69256</v>
      </c>
      <c r="E58" s="139">
        <v>1250</v>
      </c>
      <c r="F58" s="139">
        <v>39100</v>
      </c>
      <c r="G58" s="88">
        <f t="shared" si="0"/>
        <v>3028</v>
      </c>
      <c r="H58" s="139">
        <v>94443</v>
      </c>
      <c r="I58" s="139">
        <v>3864</v>
      </c>
      <c r="J58" s="139">
        <v>64440</v>
      </c>
      <c r="K58" s="88">
        <f t="shared" si="1"/>
        <v>1567.7018633540374</v>
      </c>
      <c r="L58" s="88">
        <f t="shared" si="2"/>
        <v>1.3636796811828578</v>
      </c>
      <c r="M58" s="88">
        <f t="shared" si="3"/>
        <v>3.0912</v>
      </c>
      <c r="N58" s="88">
        <f t="shared" si="4"/>
        <v>1.6480818414322251</v>
      </c>
      <c r="O58" s="88">
        <f t="shared" si="5"/>
        <v>-46.6847230385538</v>
      </c>
    </row>
    <row r="59" spans="1:15" ht="12.75">
      <c r="A59" s="172" t="s">
        <v>229</v>
      </c>
      <c r="B59" s="173"/>
      <c r="C59" s="99">
        <v>20079949</v>
      </c>
      <c r="D59" s="139">
        <v>0</v>
      </c>
      <c r="E59" s="139">
        <v>0</v>
      </c>
      <c r="F59" s="139">
        <v>22644</v>
      </c>
      <c r="G59" s="88" t="str">
        <f t="shared" si="0"/>
        <v>--</v>
      </c>
      <c r="H59" s="139">
        <v>0</v>
      </c>
      <c r="I59" s="139">
        <v>0</v>
      </c>
      <c r="J59" s="139">
        <v>50689</v>
      </c>
      <c r="K59" s="88" t="str">
        <f t="shared" si="1"/>
        <v>--</v>
      </c>
      <c r="L59" s="88" t="str">
        <f t="shared" si="2"/>
        <v>--</v>
      </c>
      <c r="M59" s="88" t="str">
        <f t="shared" si="3"/>
        <v>--</v>
      </c>
      <c r="N59" s="88">
        <f t="shared" si="4"/>
        <v>2.2385179296944004</v>
      </c>
      <c r="O59" s="88" t="s">
        <v>184</v>
      </c>
    </row>
    <row r="60" spans="1:15" ht="12.75">
      <c r="A60" s="172" t="s">
        <v>57</v>
      </c>
      <c r="B60" s="173"/>
      <c r="C60" s="99">
        <v>20089930</v>
      </c>
      <c r="D60" s="139">
        <v>36225</v>
      </c>
      <c r="E60" s="139">
        <v>12371</v>
      </c>
      <c r="F60" s="139">
        <v>18879</v>
      </c>
      <c r="G60" s="88">
        <f t="shared" si="0"/>
        <v>52.60690324145179</v>
      </c>
      <c r="H60" s="139">
        <v>98454</v>
      </c>
      <c r="I60" s="139">
        <v>29329</v>
      </c>
      <c r="J60" s="139">
        <v>47539</v>
      </c>
      <c r="K60" s="88">
        <f t="shared" si="1"/>
        <v>62.088717651471235</v>
      </c>
      <c r="L60" s="88">
        <f t="shared" si="2"/>
        <v>2.717846790890269</v>
      </c>
      <c r="M60" s="88">
        <f t="shared" si="3"/>
        <v>2.3707865168539324</v>
      </c>
      <c r="N60" s="88">
        <f t="shared" si="4"/>
        <v>2.518088881826368</v>
      </c>
      <c r="O60" s="88">
        <f t="shared" si="5"/>
        <v>6.213227716846803</v>
      </c>
    </row>
    <row r="61" spans="1:15" ht="12.75">
      <c r="A61" s="172" t="s">
        <v>222</v>
      </c>
      <c r="B61" s="173"/>
      <c r="C61" s="99">
        <v>20079959</v>
      </c>
      <c r="D61" s="139">
        <v>0</v>
      </c>
      <c r="E61" s="139">
        <v>0</v>
      </c>
      <c r="F61" s="139">
        <v>14860</v>
      </c>
      <c r="G61" s="88" t="str">
        <f t="shared" si="0"/>
        <v>--</v>
      </c>
      <c r="H61" s="139">
        <v>0</v>
      </c>
      <c r="I61" s="139">
        <v>0</v>
      </c>
      <c r="J61" s="139">
        <v>37914</v>
      </c>
      <c r="K61" s="88" t="str">
        <f t="shared" si="1"/>
        <v>--</v>
      </c>
      <c r="L61" s="88" t="str">
        <f t="shared" si="2"/>
        <v>--</v>
      </c>
      <c r="M61" s="88" t="str">
        <f t="shared" si="3"/>
        <v>--</v>
      </c>
      <c r="N61" s="88">
        <f t="shared" si="4"/>
        <v>2.551413189771198</v>
      </c>
      <c r="O61" s="88" t="s">
        <v>184</v>
      </c>
    </row>
    <row r="62" spans="1:15" ht="12.75">
      <c r="A62" s="238" t="s">
        <v>230</v>
      </c>
      <c r="B62" s="168" t="s">
        <v>231</v>
      </c>
      <c r="C62" s="99">
        <v>20082011</v>
      </c>
      <c r="D62" s="139">
        <v>16488</v>
      </c>
      <c r="E62" s="139">
        <v>6634</v>
      </c>
      <c r="F62" s="139">
        <v>7906</v>
      </c>
      <c r="G62" s="88">
        <f t="shared" si="0"/>
        <v>19.173952366596314</v>
      </c>
      <c r="H62" s="139">
        <v>9177</v>
      </c>
      <c r="I62" s="139">
        <v>3755</v>
      </c>
      <c r="J62" s="139">
        <v>4528</v>
      </c>
      <c r="K62" s="88">
        <f t="shared" si="1"/>
        <v>20.58588548601865</v>
      </c>
      <c r="L62" s="88">
        <f t="shared" si="2"/>
        <v>0.5565866084425036</v>
      </c>
      <c r="M62" s="88">
        <f t="shared" si="3"/>
        <v>0.5660235152246006</v>
      </c>
      <c r="N62" s="88">
        <f t="shared" si="4"/>
        <v>0.5727295724766001</v>
      </c>
      <c r="O62" s="88">
        <f t="shared" si="5"/>
        <v>1.18476654619879</v>
      </c>
    </row>
    <row r="63" spans="1:15" ht="12.75">
      <c r="A63" s="238"/>
      <c r="B63" s="168" t="s">
        <v>232</v>
      </c>
      <c r="C63" s="99">
        <v>20082012</v>
      </c>
      <c r="D63" s="139">
        <v>13</v>
      </c>
      <c r="E63" s="139">
        <v>13</v>
      </c>
      <c r="F63" s="139">
        <v>0</v>
      </c>
      <c r="G63" s="88">
        <f t="shared" si="0"/>
        <v>-100</v>
      </c>
      <c r="H63" s="139">
        <v>208</v>
      </c>
      <c r="I63" s="139">
        <v>208</v>
      </c>
      <c r="J63" s="139">
        <v>0</v>
      </c>
      <c r="K63" s="88">
        <f t="shared" si="1"/>
        <v>-100</v>
      </c>
      <c r="L63" s="88">
        <f t="shared" si="2"/>
        <v>16</v>
      </c>
      <c r="M63" s="88">
        <f t="shared" si="3"/>
        <v>16</v>
      </c>
      <c r="N63" s="88" t="str">
        <f t="shared" si="4"/>
        <v>--</v>
      </c>
      <c r="O63" s="88" t="s">
        <v>184</v>
      </c>
    </row>
    <row r="64" spans="1:15" ht="12.75">
      <c r="A64" s="238"/>
      <c r="B64" s="168" t="s">
        <v>233</v>
      </c>
      <c r="C64" s="99">
        <v>20082090</v>
      </c>
      <c r="D64" s="139">
        <v>3880</v>
      </c>
      <c r="E64" s="139">
        <v>580</v>
      </c>
      <c r="F64" s="139">
        <v>22000</v>
      </c>
      <c r="G64" s="88">
        <f t="shared" si="0"/>
        <v>3693.103448275862</v>
      </c>
      <c r="H64" s="139">
        <v>20355</v>
      </c>
      <c r="I64" s="139">
        <v>3036</v>
      </c>
      <c r="J64" s="139">
        <v>25960</v>
      </c>
      <c r="K64" s="88">
        <f t="shared" si="1"/>
        <v>755.072463768116</v>
      </c>
      <c r="L64" s="88">
        <f t="shared" si="2"/>
        <v>5.246134020618556</v>
      </c>
      <c r="M64" s="88">
        <f t="shared" si="3"/>
        <v>5.23448275862069</v>
      </c>
      <c r="N64" s="88">
        <f t="shared" si="4"/>
        <v>1.18</v>
      </c>
      <c r="O64" s="88">
        <f t="shared" si="5"/>
        <v>-77.45718050065877</v>
      </c>
    </row>
    <row r="65" spans="1:15" ht="12.75">
      <c r="A65" s="239" t="s">
        <v>80</v>
      </c>
      <c r="B65" s="239"/>
      <c r="C65" s="99">
        <v>20060090</v>
      </c>
      <c r="D65" s="139">
        <v>101978</v>
      </c>
      <c r="E65" s="139">
        <v>2367</v>
      </c>
      <c r="F65" s="139">
        <v>2865</v>
      </c>
      <c r="G65" s="88">
        <f t="shared" si="0"/>
        <v>21.039290240811148</v>
      </c>
      <c r="H65" s="139">
        <v>212704</v>
      </c>
      <c r="I65" s="139">
        <v>9282</v>
      </c>
      <c r="J65" s="139">
        <v>11961</v>
      </c>
      <c r="K65" s="88">
        <f t="shared" si="1"/>
        <v>28.86231415643181</v>
      </c>
      <c r="L65" s="88">
        <f t="shared" si="2"/>
        <v>2.085783208142933</v>
      </c>
      <c r="M65" s="88">
        <f t="shared" si="3"/>
        <v>3.9214195183776934</v>
      </c>
      <c r="N65" s="88">
        <f t="shared" si="4"/>
        <v>4.174869109947644</v>
      </c>
      <c r="O65" s="88">
        <f t="shared" si="5"/>
        <v>6.463210334476122</v>
      </c>
    </row>
    <row r="66" spans="1:15" ht="15" customHeight="1">
      <c r="A66" s="239" t="s">
        <v>363</v>
      </c>
      <c r="B66" s="239"/>
      <c r="C66" s="169">
        <v>8129090</v>
      </c>
      <c r="D66" s="139">
        <v>20000</v>
      </c>
      <c r="E66" s="139">
        <v>0</v>
      </c>
      <c r="F66" s="139">
        <v>16280</v>
      </c>
      <c r="G66" s="88" t="str">
        <f t="shared" si="0"/>
        <v>--</v>
      </c>
      <c r="H66" s="139">
        <v>41600</v>
      </c>
      <c r="I66" s="139">
        <v>0</v>
      </c>
      <c r="J66" s="139">
        <v>9768</v>
      </c>
      <c r="K66" s="88" t="str">
        <f t="shared" si="1"/>
        <v>--</v>
      </c>
      <c r="L66" s="88">
        <f t="shared" si="2"/>
        <v>2.08</v>
      </c>
      <c r="M66" s="88" t="str">
        <f t="shared" si="3"/>
        <v>--</v>
      </c>
      <c r="N66" s="88">
        <f t="shared" si="4"/>
        <v>0.6</v>
      </c>
      <c r="O66" s="88" t="s">
        <v>184</v>
      </c>
    </row>
    <row r="67" spans="1:15" ht="12.75">
      <c r="A67" s="239" t="s">
        <v>146</v>
      </c>
      <c r="B67" s="239"/>
      <c r="C67" s="99">
        <v>20019090</v>
      </c>
      <c r="D67" s="139">
        <v>149741</v>
      </c>
      <c r="E67" s="139">
        <v>148324</v>
      </c>
      <c r="F67" s="139">
        <v>1271</v>
      </c>
      <c r="G67" s="88">
        <f t="shared" si="0"/>
        <v>-99.14309214961841</v>
      </c>
      <c r="H67" s="139">
        <v>700302</v>
      </c>
      <c r="I67" s="139">
        <v>690685</v>
      </c>
      <c r="J67" s="139">
        <v>8956</v>
      </c>
      <c r="K67" s="88">
        <f t="shared" si="1"/>
        <v>-98.70331627297539</v>
      </c>
      <c r="L67" s="88">
        <f t="shared" si="2"/>
        <v>4.676755197307351</v>
      </c>
      <c r="M67" s="88">
        <f t="shared" si="3"/>
        <v>4.656596370108681</v>
      </c>
      <c r="N67" s="88">
        <f t="shared" si="4"/>
        <v>7.0464201416207715</v>
      </c>
      <c r="O67" s="88">
        <f t="shared" si="5"/>
        <v>51.32125659103055</v>
      </c>
    </row>
    <row r="68" spans="1:15" ht="25.5">
      <c r="A68" s="238" t="s">
        <v>227</v>
      </c>
      <c r="B68" s="168" t="s">
        <v>207</v>
      </c>
      <c r="C68" s="169">
        <v>20021010</v>
      </c>
      <c r="D68" s="139">
        <v>303251</v>
      </c>
      <c r="E68" s="139">
        <v>11066</v>
      </c>
      <c r="F68" s="139">
        <v>0</v>
      </c>
      <c r="G68" s="88">
        <f t="shared" si="0"/>
        <v>-100</v>
      </c>
      <c r="H68" s="139">
        <v>375062</v>
      </c>
      <c r="I68" s="139">
        <v>11644</v>
      </c>
      <c r="J68" s="139">
        <v>0</v>
      </c>
      <c r="K68" s="88">
        <f t="shared" si="1"/>
        <v>-100</v>
      </c>
      <c r="L68" s="88">
        <f t="shared" si="2"/>
        <v>1.2368038357664113</v>
      </c>
      <c r="M68" s="88">
        <f t="shared" si="3"/>
        <v>1.05223206217242</v>
      </c>
      <c r="N68" s="88" t="str">
        <f t="shared" si="4"/>
        <v>--</v>
      </c>
      <c r="O68" s="88" t="s">
        <v>184</v>
      </c>
    </row>
    <row r="69" spans="1:15" ht="25.5">
      <c r="A69" s="238"/>
      <c r="B69" s="168" t="s">
        <v>228</v>
      </c>
      <c r="C69" s="169">
        <v>20021090</v>
      </c>
      <c r="D69" s="139">
        <v>0</v>
      </c>
      <c r="E69" s="139">
        <v>0</v>
      </c>
      <c r="F69" s="139">
        <v>4794</v>
      </c>
      <c r="G69" s="88" t="str">
        <f aca="true" t="shared" si="6" ref="G69:G81">+IF(E69=0,"--",((F69/E69)-1)*100)</f>
        <v>--</v>
      </c>
      <c r="H69" s="139">
        <v>0</v>
      </c>
      <c r="I69" s="139">
        <v>0</v>
      </c>
      <c r="J69" s="139">
        <v>4912</v>
      </c>
      <c r="K69" s="88" t="str">
        <f aca="true" t="shared" si="7" ref="K69:K81">+IF(I69=0,"--",((J69/I69)-1)*100)</f>
        <v>--</v>
      </c>
      <c r="L69" s="88" t="str">
        <f aca="true" t="shared" si="8" ref="L69:L81">+IF(D69=0,"--",(H69/D69))</f>
        <v>--</v>
      </c>
      <c r="M69" s="88" t="str">
        <f aca="true" t="shared" si="9" ref="M69:M81">+IF(E69=0,"--",(I69/E69))</f>
        <v>--</v>
      </c>
      <c r="N69" s="88">
        <f aca="true" t="shared" si="10" ref="N69:N81">+IF(F69=0,"--",(J69/F69))</f>
        <v>1.0246141009595326</v>
      </c>
      <c r="O69" s="88" t="s">
        <v>184</v>
      </c>
    </row>
    <row r="70" spans="1:15" ht="25.5">
      <c r="A70" s="238"/>
      <c r="B70" s="168" t="s">
        <v>234</v>
      </c>
      <c r="C70" s="169">
        <v>20029090</v>
      </c>
      <c r="D70" s="139">
        <v>187</v>
      </c>
      <c r="E70" s="139">
        <v>143</v>
      </c>
      <c r="F70" s="139">
        <v>117</v>
      </c>
      <c r="G70" s="88">
        <f t="shared" si="6"/>
        <v>-18.181818181818176</v>
      </c>
      <c r="H70" s="139">
        <v>2081</v>
      </c>
      <c r="I70" s="139">
        <v>1600</v>
      </c>
      <c r="J70" s="139">
        <v>665</v>
      </c>
      <c r="K70" s="88">
        <f t="shared" si="7"/>
        <v>-58.4375</v>
      </c>
      <c r="L70" s="88">
        <f t="shared" si="8"/>
        <v>11.128342245989305</v>
      </c>
      <c r="M70" s="88">
        <f t="shared" si="9"/>
        <v>11.188811188811188</v>
      </c>
      <c r="N70" s="88">
        <f t="shared" si="10"/>
        <v>5.683760683760684</v>
      </c>
      <c r="O70" s="88">
        <f>+IF(M70=0,"--",((N70/M70)-1)*100)</f>
        <v>-49.201388888888886</v>
      </c>
    </row>
    <row r="71" spans="1:15" ht="12.75">
      <c r="A71" s="239" t="s">
        <v>82</v>
      </c>
      <c r="B71" s="239"/>
      <c r="C71" s="99">
        <v>20089100</v>
      </c>
      <c r="D71" s="139">
        <v>1330</v>
      </c>
      <c r="E71" s="139">
        <v>370</v>
      </c>
      <c r="F71" s="139">
        <v>209</v>
      </c>
      <c r="G71" s="88">
        <f t="shared" si="6"/>
        <v>-43.513513513513516</v>
      </c>
      <c r="H71" s="139">
        <v>6779</v>
      </c>
      <c r="I71" s="139">
        <v>2039</v>
      </c>
      <c r="J71" s="139">
        <v>1001</v>
      </c>
      <c r="K71" s="88">
        <f t="shared" si="7"/>
        <v>-50.90730750367827</v>
      </c>
      <c r="L71" s="88">
        <f t="shared" si="8"/>
        <v>5.096992481203007</v>
      </c>
      <c r="M71" s="88">
        <f t="shared" si="9"/>
        <v>5.510810810810811</v>
      </c>
      <c r="N71" s="88">
        <f t="shared" si="10"/>
        <v>4.7894736842105265</v>
      </c>
      <c r="O71" s="88">
        <f>+IF(M71=0,"--",((N71/M71)-1)*100)</f>
        <v>-13.089491752923255</v>
      </c>
    </row>
    <row r="72" spans="1:15" ht="12.75">
      <c r="A72" s="238" t="s">
        <v>52</v>
      </c>
      <c r="B72" s="168" t="s">
        <v>236</v>
      </c>
      <c r="C72" s="99">
        <v>20049010</v>
      </c>
      <c r="D72" s="139">
        <v>40365</v>
      </c>
      <c r="E72" s="139">
        <v>40365</v>
      </c>
      <c r="F72" s="139">
        <v>0</v>
      </c>
      <c r="G72" s="88">
        <f t="shared" si="6"/>
        <v>-100</v>
      </c>
      <c r="H72" s="139">
        <v>47378</v>
      </c>
      <c r="I72" s="139">
        <v>47378</v>
      </c>
      <c r="J72" s="139">
        <v>0</v>
      </c>
      <c r="K72" s="88">
        <f t="shared" si="7"/>
        <v>-100</v>
      </c>
      <c r="L72" s="88">
        <f t="shared" si="8"/>
        <v>1.1737396259135389</v>
      </c>
      <c r="M72" s="88">
        <f t="shared" si="9"/>
        <v>1.1737396259135389</v>
      </c>
      <c r="N72" s="88" t="str">
        <f t="shared" si="10"/>
        <v>--</v>
      </c>
      <c r="O72" s="88" t="s">
        <v>184</v>
      </c>
    </row>
    <row r="73" spans="1:15" ht="12.75">
      <c r="A73" s="238"/>
      <c r="B73" s="168" t="s">
        <v>237</v>
      </c>
      <c r="C73" s="99">
        <v>20056000</v>
      </c>
      <c r="D73" s="139">
        <v>40</v>
      </c>
      <c r="E73" s="139">
        <v>40</v>
      </c>
      <c r="F73" s="139">
        <v>0</v>
      </c>
      <c r="G73" s="88">
        <f t="shared" si="6"/>
        <v>-100</v>
      </c>
      <c r="H73" s="139">
        <v>286</v>
      </c>
      <c r="I73" s="139">
        <v>286</v>
      </c>
      <c r="J73" s="139">
        <v>0</v>
      </c>
      <c r="K73" s="88">
        <f t="shared" si="7"/>
        <v>-100</v>
      </c>
      <c r="L73" s="88">
        <f t="shared" si="8"/>
        <v>7.15</v>
      </c>
      <c r="M73" s="88">
        <f t="shared" si="9"/>
        <v>7.15</v>
      </c>
      <c r="N73" s="88" t="str">
        <f t="shared" si="10"/>
        <v>--</v>
      </c>
      <c r="O73" s="88" t="s">
        <v>184</v>
      </c>
    </row>
    <row r="74" spans="1:15" ht="12.75">
      <c r="A74" s="239" t="s">
        <v>147</v>
      </c>
      <c r="B74" s="239"/>
      <c r="C74" s="99">
        <v>20079100</v>
      </c>
      <c r="D74" s="139">
        <v>71</v>
      </c>
      <c r="E74" s="139">
        <v>43</v>
      </c>
      <c r="F74" s="139">
        <v>0</v>
      </c>
      <c r="G74" s="88">
        <f t="shared" si="6"/>
        <v>-100</v>
      </c>
      <c r="H74" s="139">
        <v>840</v>
      </c>
      <c r="I74" s="139">
        <v>650</v>
      </c>
      <c r="J74" s="139">
        <v>0</v>
      </c>
      <c r="K74" s="88">
        <f t="shared" si="7"/>
        <v>-100</v>
      </c>
      <c r="L74" s="88">
        <f t="shared" si="8"/>
        <v>11.830985915492958</v>
      </c>
      <c r="M74" s="88">
        <f t="shared" si="9"/>
        <v>15.116279069767442</v>
      </c>
      <c r="N74" s="88" t="str">
        <f t="shared" si="10"/>
        <v>--</v>
      </c>
      <c r="O74" s="88" t="s">
        <v>184</v>
      </c>
    </row>
    <row r="75" spans="1:15" ht="12.75">
      <c r="A75" s="257" t="s">
        <v>240</v>
      </c>
      <c r="B75" s="257"/>
      <c r="C75" s="99">
        <v>20011000</v>
      </c>
      <c r="D75" s="139">
        <v>288</v>
      </c>
      <c r="E75" s="139">
        <v>192</v>
      </c>
      <c r="F75" s="139">
        <v>0</v>
      </c>
      <c r="G75" s="88">
        <f t="shared" si="6"/>
        <v>-100</v>
      </c>
      <c r="H75" s="139">
        <v>1174</v>
      </c>
      <c r="I75" s="139">
        <v>1048</v>
      </c>
      <c r="J75" s="139">
        <v>0</v>
      </c>
      <c r="K75" s="88">
        <f t="shared" si="7"/>
        <v>-100</v>
      </c>
      <c r="L75" s="88">
        <f t="shared" si="8"/>
        <v>4.076388888888889</v>
      </c>
      <c r="M75" s="88">
        <f t="shared" si="9"/>
        <v>5.458333333333333</v>
      </c>
      <c r="N75" s="88" t="str">
        <f t="shared" si="10"/>
        <v>--</v>
      </c>
      <c r="O75" s="88" t="s">
        <v>184</v>
      </c>
    </row>
    <row r="76" spans="1:15" ht="12.75">
      <c r="A76" s="257" t="s">
        <v>152</v>
      </c>
      <c r="B76" s="257"/>
      <c r="C76" s="99">
        <v>20071000</v>
      </c>
      <c r="D76" s="139">
        <v>567</v>
      </c>
      <c r="E76" s="139">
        <v>278</v>
      </c>
      <c r="F76" s="139">
        <v>0</v>
      </c>
      <c r="G76" s="88">
        <f t="shared" si="6"/>
        <v>-100</v>
      </c>
      <c r="H76" s="139">
        <v>5903</v>
      </c>
      <c r="I76" s="139">
        <v>448</v>
      </c>
      <c r="J76" s="139">
        <v>0</v>
      </c>
      <c r="K76" s="88">
        <f t="shared" si="7"/>
        <v>-100</v>
      </c>
      <c r="L76" s="88">
        <f t="shared" si="8"/>
        <v>10.410934744268078</v>
      </c>
      <c r="M76" s="88">
        <f t="shared" si="9"/>
        <v>1.6115107913669064</v>
      </c>
      <c r="N76" s="88" t="str">
        <f t="shared" si="10"/>
        <v>--</v>
      </c>
      <c r="O76" s="88" t="s">
        <v>184</v>
      </c>
    </row>
    <row r="77" spans="1:15" ht="12.75">
      <c r="A77" s="257" t="s">
        <v>241</v>
      </c>
      <c r="B77" s="257"/>
      <c r="C77" s="99">
        <v>20019030</v>
      </c>
      <c r="D77" s="139">
        <v>129</v>
      </c>
      <c r="E77" s="139">
        <v>57</v>
      </c>
      <c r="F77" s="139">
        <v>0</v>
      </c>
      <c r="G77" s="88">
        <f t="shared" si="6"/>
        <v>-100</v>
      </c>
      <c r="H77" s="139">
        <v>678</v>
      </c>
      <c r="I77" s="139">
        <v>272</v>
      </c>
      <c r="J77" s="139">
        <v>0</v>
      </c>
      <c r="K77" s="88">
        <f t="shared" si="7"/>
        <v>-100</v>
      </c>
      <c r="L77" s="88">
        <f t="shared" si="8"/>
        <v>5.255813953488372</v>
      </c>
      <c r="M77" s="88">
        <f t="shared" si="9"/>
        <v>4.771929824561403</v>
      </c>
      <c r="N77" s="88" t="str">
        <f t="shared" si="10"/>
        <v>--</v>
      </c>
      <c r="O77" s="88" t="s">
        <v>184</v>
      </c>
    </row>
    <row r="78" spans="1:15" ht="12.75">
      <c r="A78" s="257" t="s">
        <v>238</v>
      </c>
      <c r="B78" s="257"/>
      <c r="C78" s="99">
        <v>20019020</v>
      </c>
      <c r="D78" s="139">
        <v>4</v>
      </c>
      <c r="E78" s="139">
        <v>4</v>
      </c>
      <c r="F78" s="139">
        <v>0</v>
      </c>
      <c r="G78" s="88">
        <f t="shared" si="6"/>
        <v>-100</v>
      </c>
      <c r="H78" s="139">
        <v>96</v>
      </c>
      <c r="I78" s="139">
        <v>96</v>
      </c>
      <c r="J78" s="139">
        <v>0</v>
      </c>
      <c r="K78" s="88">
        <f t="shared" si="7"/>
        <v>-100</v>
      </c>
      <c r="L78" s="88">
        <f t="shared" si="8"/>
        <v>24</v>
      </c>
      <c r="M78" s="88">
        <f t="shared" si="9"/>
        <v>24</v>
      </c>
      <c r="N78" s="88" t="str">
        <f t="shared" si="10"/>
        <v>--</v>
      </c>
      <c r="O78" s="88" t="s">
        <v>184</v>
      </c>
    </row>
    <row r="79" spans="1:15" ht="12.75">
      <c r="A79" s="255" t="s">
        <v>239</v>
      </c>
      <c r="B79" s="256"/>
      <c r="C79" s="99">
        <v>20059920</v>
      </c>
      <c r="D79" s="139">
        <v>416</v>
      </c>
      <c r="E79" s="139">
        <v>0</v>
      </c>
      <c r="F79" s="139">
        <v>0</v>
      </c>
      <c r="G79" s="88" t="str">
        <f t="shared" si="6"/>
        <v>--</v>
      </c>
      <c r="H79" s="139">
        <v>1996</v>
      </c>
      <c r="I79" s="139">
        <v>0</v>
      </c>
      <c r="J79" s="139">
        <v>0</v>
      </c>
      <c r="K79" s="88" t="str">
        <f t="shared" si="7"/>
        <v>--</v>
      </c>
      <c r="L79" s="88">
        <f t="shared" si="8"/>
        <v>4.798076923076923</v>
      </c>
      <c r="M79" s="88" t="str">
        <f t="shared" si="9"/>
        <v>--</v>
      </c>
      <c r="N79" s="88" t="str">
        <f t="shared" si="10"/>
        <v>--</v>
      </c>
      <c r="O79" s="88" t="s">
        <v>184</v>
      </c>
    </row>
    <row r="80" spans="1:15" ht="12.75">
      <c r="A80" s="239" t="s">
        <v>235</v>
      </c>
      <c r="B80" s="239"/>
      <c r="C80" s="99">
        <v>20089920</v>
      </c>
      <c r="D80" s="139">
        <v>50</v>
      </c>
      <c r="E80" s="139">
        <v>50</v>
      </c>
      <c r="F80" s="139">
        <v>0</v>
      </c>
      <c r="G80" s="88">
        <f t="shared" si="6"/>
        <v>-100</v>
      </c>
      <c r="H80" s="139">
        <v>150</v>
      </c>
      <c r="I80" s="139">
        <v>150</v>
      </c>
      <c r="J80" s="139">
        <v>0</v>
      </c>
      <c r="K80" s="88">
        <f t="shared" si="7"/>
        <v>-100</v>
      </c>
      <c r="L80" s="88">
        <f t="shared" si="8"/>
        <v>3</v>
      </c>
      <c r="M80" s="88">
        <f t="shared" si="9"/>
        <v>3</v>
      </c>
      <c r="N80" s="88" t="str">
        <f t="shared" si="10"/>
        <v>--</v>
      </c>
      <c r="O80" s="88" t="s">
        <v>184</v>
      </c>
    </row>
    <row r="81" spans="1:15" ht="12.75">
      <c r="A81" s="258" t="s">
        <v>41</v>
      </c>
      <c r="B81" s="258"/>
      <c r="C81" s="259"/>
      <c r="D81" s="161">
        <v>364220946</v>
      </c>
      <c r="E81" s="161">
        <v>159996032</v>
      </c>
      <c r="F81" s="161">
        <v>174054576</v>
      </c>
      <c r="G81" s="88">
        <f t="shared" si="6"/>
        <v>8.786807912836236</v>
      </c>
      <c r="H81" s="161">
        <v>456119370</v>
      </c>
      <c r="I81" s="161">
        <v>194781079</v>
      </c>
      <c r="J81" s="161">
        <v>229211496</v>
      </c>
      <c r="K81" s="88">
        <f t="shared" si="7"/>
        <v>17.676468975716062</v>
      </c>
      <c r="L81" s="88">
        <f t="shared" si="8"/>
        <v>1.2523150439568624</v>
      </c>
      <c r="M81" s="88">
        <f t="shared" si="9"/>
        <v>1.217411935566002</v>
      </c>
      <c r="N81" s="88">
        <f t="shared" si="10"/>
        <v>1.316894397536552</v>
      </c>
      <c r="O81" s="88">
        <f>+IF(M81=0,"--",((N81/M81)-1)*100)</f>
        <v>8.17163517657631</v>
      </c>
    </row>
    <row r="82" spans="1:15" ht="12.75">
      <c r="A82" s="235" t="s">
        <v>150</v>
      </c>
      <c r="B82" s="236"/>
      <c r="C82" s="236"/>
      <c r="D82" s="236"/>
      <c r="E82" s="236"/>
      <c r="F82" s="236"/>
      <c r="G82" s="236"/>
      <c r="H82" s="236"/>
      <c r="I82" s="236"/>
      <c r="J82" s="236"/>
      <c r="K82" s="236"/>
      <c r="L82" s="236"/>
      <c r="M82" s="236"/>
      <c r="N82" s="236"/>
      <c r="O82" s="237"/>
    </row>
    <row r="83" spans="1:15" ht="12.75">
      <c r="A83" s="252" t="s">
        <v>159</v>
      </c>
      <c r="B83" s="253"/>
      <c r="C83" s="253"/>
      <c r="D83" s="253"/>
      <c r="E83" s="253"/>
      <c r="F83" s="253"/>
      <c r="G83" s="253"/>
      <c r="H83" s="253"/>
      <c r="I83" s="253"/>
      <c r="J83" s="253"/>
      <c r="K83" s="253"/>
      <c r="L83" s="253"/>
      <c r="M83" s="253"/>
      <c r="N83" s="253"/>
      <c r="O83" s="254"/>
    </row>
    <row r="94" spans="1:3" ht="14.25">
      <c r="A94" s="174"/>
      <c r="B94" s="82"/>
      <c r="C94" s="83"/>
    </row>
    <row r="95" spans="1:3" ht="14.25">
      <c r="A95" s="174"/>
      <c r="B95" s="82"/>
      <c r="C95" s="83"/>
    </row>
    <row r="96" spans="1:3" ht="14.25">
      <c r="A96" s="174"/>
      <c r="B96" s="82"/>
      <c r="C96" s="83"/>
    </row>
    <row r="97" spans="1:3" ht="14.25">
      <c r="A97" s="174"/>
      <c r="B97" s="82"/>
      <c r="C97" s="83"/>
    </row>
    <row r="98" spans="1:3" ht="14.25">
      <c r="A98" s="174"/>
      <c r="B98" s="82"/>
      <c r="C98" s="83"/>
    </row>
    <row r="99" spans="1:3" ht="14.25">
      <c r="A99" s="174"/>
      <c r="B99" s="82"/>
      <c r="C99" s="83"/>
    </row>
    <row r="100" spans="1:3" ht="14.25">
      <c r="A100" s="174"/>
      <c r="B100" s="82"/>
      <c r="C100" s="83"/>
    </row>
    <row r="101" spans="1:3" ht="14.25">
      <c r="A101" s="174"/>
      <c r="B101" s="82"/>
      <c r="C101" s="83"/>
    </row>
    <row r="102" spans="1:3" ht="14.25">
      <c r="A102" s="174"/>
      <c r="B102" s="82"/>
      <c r="C102" s="83"/>
    </row>
    <row r="103" spans="1:3" ht="12.75">
      <c r="A103" s="83"/>
      <c r="B103" s="82"/>
      <c r="C103" s="83"/>
    </row>
    <row r="104" spans="1:3" ht="12.75">
      <c r="A104" s="83"/>
      <c r="B104" s="82"/>
      <c r="C104" s="83"/>
    </row>
    <row r="105" spans="1:3" ht="12.75">
      <c r="A105" s="83"/>
      <c r="B105" s="82"/>
      <c r="C105" s="83"/>
    </row>
    <row r="106" spans="1:3" ht="12.75">
      <c r="A106" s="83"/>
      <c r="B106" s="82"/>
      <c r="C106" s="83"/>
    </row>
    <row r="107" spans="1:3" ht="12.75">
      <c r="A107" s="83"/>
      <c r="B107" s="82"/>
      <c r="C107" s="83"/>
    </row>
    <row r="108" spans="1:3" ht="12.75">
      <c r="A108" s="83"/>
      <c r="B108" s="82"/>
      <c r="C108" s="83"/>
    </row>
    <row r="109" spans="1:3" ht="12.75">
      <c r="A109" s="83"/>
      <c r="B109" s="82"/>
      <c r="C109" s="83"/>
    </row>
    <row r="110" spans="1:3" ht="12.75">
      <c r="A110" s="83"/>
      <c r="B110" s="82"/>
      <c r="C110" s="83"/>
    </row>
  </sheetData>
  <sheetProtection/>
  <mergeCells count="48">
    <mergeCell ref="A83:O83"/>
    <mergeCell ref="A79:B79"/>
    <mergeCell ref="A75:B75"/>
    <mergeCell ref="A78:B78"/>
    <mergeCell ref="A76:B76"/>
    <mergeCell ref="A42:B42"/>
    <mergeCell ref="A77:B77"/>
    <mergeCell ref="A80:B80"/>
    <mergeCell ref="A72:A73"/>
    <mergeCell ref="A81:C81"/>
    <mergeCell ref="A66:B66"/>
    <mergeCell ref="A68:A70"/>
    <mergeCell ref="A62:A64"/>
    <mergeCell ref="A65:B65"/>
    <mergeCell ref="A71:B71"/>
    <mergeCell ref="A58:B58"/>
    <mergeCell ref="A53:A54"/>
    <mergeCell ref="A41:B41"/>
    <mergeCell ref="A43:B43"/>
    <mergeCell ref="A49:B49"/>
    <mergeCell ref="A44:A48"/>
    <mergeCell ref="A30:B30"/>
    <mergeCell ref="A40:B40"/>
    <mergeCell ref="A33:B33"/>
    <mergeCell ref="A36:A39"/>
    <mergeCell ref="A51:B51"/>
    <mergeCell ref="A1:O1"/>
    <mergeCell ref="C2:C3"/>
    <mergeCell ref="D2:G2"/>
    <mergeCell ref="H2:K2"/>
    <mergeCell ref="L2:O2"/>
    <mergeCell ref="A2:B3"/>
    <mergeCell ref="A4:A7"/>
    <mergeCell ref="A26:B26"/>
    <mergeCell ref="A23:A25"/>
    <mergeCell ref="A8:A13"/>
    <mergeCell ref="A14:A15"/>
    <mergeCell ref="A16:A18"/>
    <mergeCell ref="A27:A29"/>
    <mergeCell ref="A19:B19"/>
    <mergeCell ref="A82:O82"/>
    <mergeCell ref="A20:B20"/>
    <mergeCell ref="A21:B21"/>
    <mergeCell ref="A22:B22"/>
    <mergeCell ref="A31:A32"/>
    <mergeCell ref="A74:B74"/>
    <mergeCell ref="A67:B67"/>
    <mergeCell ref="A34:A35"/>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G4" sqref="G4"/>
    </sheetView>
  </sheetViews>
  <sheetFormatPr defaultColWidth="11.421875" defaultRowHeight="15"/>
  <cols>
    <col min="1" max="1" width="24.8515625" style="43" customWidth="1"/>
    <col min="2" max="2" width="27.7109375" style="43" customWidth="1"/>
    <col min="3" max="3" width="9.00390625" style="62" customWidth="1"/>
    <col min="4" max="6" width="11.421875" style="57" customWidth="1"/>
    <col min="7" max="7" width="7.421875" style="57" customWidth="1"/>
    <col min="8" max="10" width="11.421875" style="57" customWidth="1"/>
    <col min="11" max="11" width="7.421875" style="57" customWidth="1"/>
    <col min="12" max="13" width="7.28125" style="57" customWidth="1"/>
    <col min="14" max="14" width="7.28125" style="94" customWidth="1"/>
    <col min="15" max="15" width="7.28125" style="57" customWidth="1"/>
    <col min="16" max="16384" width="11.421875" style="57" customWidth="1"/>
  </cols>
  <sheetData>
    <row r="1" spans="1:15" ht="12.75">
      <c r="A1" s="200" t="s">
        <v>84</v>
      </c>
      <c r="B1" s="201"/>
      <c r="C1" s="201"/>
      <c r="D1" s="201"/>
      <c r="E1" s="201"/>
      <c r="F1" s="201"/>
      <c r="G1" s="201"/>
      <c r="H1" s="201"/>
      <c r="I1" s="201"/>
      <c r="J1" s="201"/>
      <c r="K1" s="201"/>
      <c r="L1" s="201"/>
      <c r="M1" s="201"/>
      <c r="N1" s="201"/>
      <c r="O1" s="202"/>
    </row>
    <row r="2" spans="1:15" ht="12.75">
      <c r="A2" s="222" t="s">
        <v>45</v>
      </c>
      <c r="B2" s="223"/>
      <c r="C2" s="266" t="s">
        <v>46</v>
      </c>
      <c r="D2" s="268" t="s">
        <v>34</v>
      </c>
      <c r="E2" s="268"/>
      <c r="F2" s="268"/>
      <c r="G2" s="268"/>
      <c r="H2" s="268" t="s">
        <v>35</v>
      </c>
      <c r="I2" s="268"/>
      <c r="J2" s="268"/>
      <c r="K2" s="268"/>
      <c r="L2" s="268" t="s">
        <v>47</v>
      </c>
      <c r="M2" s="268"/>
      <c r="N2" s="268"/>
      <c r="O2" s="268"/>
    </row>
    <row r="3" spans="1:15" ht="25.5">
      <c r="A3" s="269"/>
      <c r="B3" s="270"/>
      <c r="C3" s="266"/>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10" t="s">
        <v>342</v>
      </c>
      <c r="B4" s="63" t="s">
        <v>41</v>
      </c>
      <c r="C4" s="103"/>
      <c r="D4" s="76">
        <v>70164244</v>
      </c>
      <c r="E4" s="76">
        <v>22316168</v>
      </c>
      <c r="F4" s="76">
        <v>28365775</v>
      </c>
      <c r="G4" s="61">
        <f>+IF(E4=0,"--",((F4/E4)-1)*100)</f>
        <v>27.108628147986693</v>
      </c>
      <c r="H4" s="76">
        <v>167788870</v>
      </c>
      <c r="I4" s="76">
        <v>53160346</v>
      </c>
      <c r="J4" s="95">
        <v>66341235</v>
      </c>
      <c r="K4" s="61">
        <f>+IF(I4=0,"--",((J4/I4)-1)*100)</f>
        <v>24.79458843251321</v>
      </c>
      <c r="L4" s="61">
        <f>+IF(D4=0,"--",(H4/D4))</f>
        <v>2.391372876475374</v>
      </c>
      <c r="M4" s="61">
        <f>+IF(E4=0,"--",(I4/E4))</f>
        <v>2.3821449094665357</v>
      </c>
      <c r="N4" s="61">
        <f>+IF(F4=0,"--",(J4/F4))</f>
        <v>2.338777452757769</v>
      </c>
      <c r="O4" s="61">
        <f>+IF(M4=0,"--",((N4/M4)-1)*100)</f>
        <v>-1.8205213518466712</v>
      </c>
    </row>
    <row r="5" spans="1:15" ht="12.75">
      <c r="A5" s="211"/>
      <c r="B5" s="79" t="s">
        <v>377</v>
      </c>
      <c r="C5" s="111">
        <v>8062010</v>
      </c>
      <c r="D5" s="76">
        <v>59575569</v>
      </c>
      <c r="E5" s="76">
        <v>19069513</v>
      </c>
      <c r="F5" s="76">
        <v>22716883</v>
      </c>
      <c r="G5" s="61">
        <f aca="true" t="shared" si="0" ref="G5:G66">+IF(E5=0,"--",((F5/E5)-1)*100)</f>
        <v>19.126707640619877</v>
      </c>
      <c r="H5" s="76">
        <v>136035078</v>
      </c>
      <c r="I5" s="76">
        <v>42656411</v>
      </c>
      <c r="J5" s="95">
        <v>49205524</v>
      </c>
      <c r="K5" s="61">
        <f aca="true" t="shared" si="1" ref="K5:K66">+IF(I5=0,"--",((J5/I5)-1)*100)</f>
        <v>15.353173993001889</v>
      </c>
      <c r="L5" s="61">
        <f aca="true" t="shared" si="2" ref="L5:L66">+IF(D5=0,"--",(H5/D5))</f>
        <v>2.2834037556569537</v>
      </c>
      <c r="M5" s="61">
        <f aca="true" t="shared" si="3" ref="M5:M66">+IF(E5=0,"--",(I5/E5))</f>
        <v>2.2368904229489237</v>
      </c>
      <c r="N5" s="61">
        <f aca="true" t="shared" si="4" ref="N5:N66">+IF(F5=0,"--",(J5/F5))</f>
        <v>2.1660332537698945</v>
      </c>
      <c r="O5" s="61">
        <f>+IF(M5=0,"--",((N5/M5)-1)*100)</f>
        <v>-3.1676638449556815</v>
      </c>
    </row>
    <row r="6" spans="1:15" ht="12.75">
      <c r="A6" s="212"/>
      <c r="B6" s="79" t="s">
        <v>343</v>
      </c>
      <c r="C6" s="111">
        <v>8062090</v>
      </c>
      <c r="D6" s="76">
        <v>10588675</v>
      </c>
      <c r="E6" s="76">
        <v>3246655</v>
      </c>
      <c r="F6" s="76">
        <v>5648892</v>
      </c>
      <c r="G6" s="61">
        <f t="shared" si="0"/>
        <v>73.99113857185317</v>
      </c>
      <c r="H6" s="76">
        <v>31753792</v>
      </c>
      <c r="I6" s="76">
        <v>10503935</v>
      </c>
      <c r="J6" s="95">
        <v>17135711</v>
      </c>
      <c r="K6" s="61">
        <f t="shared" si="1"/>
        <v>63.136110419571324</v>
      </c>
      <c r="L6" s="61">
        <f t="shared" si="2"/>
        <v>2.9988447090877752</v>
      </c>
      <c r="M6" s="61">
        <f t="shared" si="3"/>
        <v>3.2353098804769833</v>
      </c>
      <c r="N6" s="61">
        <f t="shared" si="4"/>
        <v>3.033464084638191</v>
      </c>
      <c r="O6" s="61">
        <f>+IF(M6=0,"--",((N6/M6)-1)*100)</f>
        <v>-6.238839656652429</v>
      </c>
    </row>
    <row r="7" spans="1:15" ht="12.75">
      <c r="A7" s="265" t="s">
        <v>242</v>
      </c>
      <c r="B7" s="86" t="s">
        <v>41</v>
      </c>
      <c r="C7" s="107">
        <v>8132000</v>
      </c>
      <c r="D7" s="76">
        <v>57965959</v>
      </c>
      <c r="E7" s="76">
        <v>20872533</v>
      </c>
      <c r="F7" s="76">
        <v>27058188</v>
      </c>
      <c r="G7" s="61">
        <f t="shared" si="0"/>
        <v>29.635382538381894</v>
      </c>
      <c r="H7" s="76">
        <v>112303101</v>
      </c>
      <c r="I7" s="76">
        <v>39954167</v>
      </c>
      <c r="J7" s="95">
        <v>48932005</v>
      </c>
      <c r="K7" s="61">
        <f t="shared" si="1"/>
        <v>22.47034207971348</v>
      </c>
      <c r="L7" s="61">
        <f t="shared" si="2"/>
        <v>1.9373974473535407</v>
      </c>
      <c r="M7" s="61">
        <f t="shared" si="3"/>
        <v>1.9141982911225963</v>
      </c>
      <c r="N7" s="61">
        <f t="shared" si="4"/>
        <v>1.808399180314661</v>
      </c>
      <c r="O7" s="61">
        <f>+IF(M7=0,"--",((N7/M7)-1)*100)</f>
        <v>-5.527071636130687</v>
      </c>
    </row>
    <row r="8" spans="1:15" ht="12.75">
      <c r="A8" s="265"/>
      <c r="B8" s="63" t="s">
        <v>155</v>
      </c>
      <c r="C8" s="107">
        <v>8132010</v>
      </c>
      <c r="D8" s="61" t="s">
        <v>81</v>
      </c>
      <c r="E8" s="61" t="s">
        <v>81</v>
      </c>
      <c r="F8" s="76">
        <v>862055</v>
      </c>
      <c r="G8" s="61" t="s">
        <v>184</v>
      </c>
      <c r="H8" s="61" t="s">
        <v>81</v>
      </c>
      <c r="I8" s="61" t="s">
        <v>81</v>
      </c>
      <c r="J8" s="95">
        <v>1201184</v>
      </c>
      <c r="K8" s="61" t="s">
        <v>184</v>
      </c>
      <c r="L8" s="61" t="s">
        <v>184</v>
      </c>
      <c r="M8" s="61" t="s">
        <v>184</v>
      </c>
      <c r="N8" s="61">
        <f t="shared" si="4"/>
        <v>1.3933960130154108</v>
      </c>
      <c r="O8" s="61" t="s">
        <v>184</v>
      </c>
    </row>
    <row r="9" spans="1:15" ht="12.75">
      <c r="A9" s="265"/>
      <c r="B9" s="63" t="s">
        <v>160</v>
      </c>
      <c r="C9" s="107">
        <v>8132090</v>
      </c>
      <c r="D9" s="61" t="s">
        <v>81</v>
      </c>
      <c r="E9" s="61" t="s">
        <v>81</v>
      </c>
      <c r="F9" s="76">
        <v>26196133</v>
      </c>
      <c r="G9" s="61" t="s">
        <v>184</v>
      </c>
      <c r="H9" s="61" t="s">
        <v>81</v>
      </c>
      <c r="I9" s="61" t="s">
        <v>81</v>
      </c>
      <c r="J9" s="95">
        <v>47730821</v>
      </c>
      <c r="K9" s="61" t="s">
        <v>184</v>
      </c>
      <c r="L9" s="61" t="s">
        <v>184</v>
      </c>
      <c r="M9" s="61" t="s">
        <v>184</v>
      </c>
      <c r="N9" s="61">
        <f t="shared" si="4"/>
        <v>1.8220559881872642</v>
      </c>
      <c r="O9" s="61" t="s">
        <v>184</v>
      </c>
    </row>
    <row r="10" spans="1:15" ht="12.75">
      <c r="A10" s="265" t="s">
        <v>243</v>
      </c>
      <c r="B10" s="63" t="s">
        <v>41</v>
      </c>
      <c r="C10" s="107">
        <v>8133000</v>
      </c>
      <c r="D10" s="76">
        <v>5268853</v>
      </c>
      <c r="E10" s="76">
        <v>2137522</v>
      </c>
      <c r="F10" s="76">
        <v>2385541</v>
      </c>
      <c r="G10" s="61">
        <f t="shared" si="0"/>
        <v>11.603108646367154</v>
      </c>
      <c r="H10" s="76">
        <v>32292833</v>
      </c>
      <c r="I10" s="76">
        <v>11440798</v>
      </c>
      <c r="J10" s="95">
        <v>15524922</v>
      </c>
      <c r="K10" s="61">
        <f t="shared" si="1"/>
        <v>35.697894500016524</v>
      </c>
      <c r="L10" s="61">
        <f t="shared" si="2"/>
        <v>6.129006256200353</v>
      </c>
      <c r="M10" s="61">
        <f t="shared" si="3"/>
        <v>5.352365028289768</v>
      </c>
      <c r="N10" s="61">
        <f t="shared" si="4"/>
        <v>6.50792503671075</v>
      </c>
      <c r="O10" s="61">
        <f>+IF(M10=0,"--",((N10/M10)-1)*100)</f>
        <v>21.589708517885153</v>
      </c>
    </row>
    <row r="11" spans="1:15" ht="12.75">
      <c r="A11" s="265"/>
      <c r="B11" s="63" t="s">
        <v>155</v>
      </c>
      <c r="C11" s="107">
        <v>8133010</v>
      </c>
      <c r="D11" s="61" t="s">
        <v>81</v>
      </c>
      <c r="E11" s="61" t="s">
        <v>81</v>
      </c>
      <c r="F11" s="76">
        <v>98299</v>
      </c>
      <c r="G11" s="61" t="s">
        <v>184</v>
      </c>
      <c r="H11" s="61" t="s">
        <v>81</v>
      </c>
      <c r="I11" s="61" t="s">
        <v>81</v>
      </c>
      <c r="J11" s="95">
        <v>768411</v>
      </c>
      <c r="K11" s="61" t="s">
        <v>184</v>
      </c>
      <c r="L11" s="61" t="s">
        <v>184</v>
      </c>
      <c r="M11" s="61" t="s">
        <v>184</v>
      </c>
      <c r="N11" s="61">
        <f t="shared" si="4"/>
        <v>7.817078505376453</v>
      </c>
      <c r="O11" s="61" t="s">
        <v>184</v>
      </c>
    </row>
    <row r="12" spans="1:15" ht="12.75">
      <c r="A12" s="265"/>
      <c r="B12" s="63" t="s">
        <v>156</v>
      </c>
      <c r="C12" s="107">
        <v>8133090</v>
      </c>
      <c r="D12" s="61" t="s">
        <v>81</v>
      </c>
      <c r="E12" s="61" t="s">
        <v>81</v>
      </c>
      <c r="F12" s="76">
        <v>2287242</v>
      </c>
      <c r="G12" s="61" t="s">
        <v>184</v>
      </c>
      <c r="H12" s="61" t="s">
        <v>81</v>
      </c>
      <c r="I12" s="61" t="s">
        <v>81</v>
      </c>
      <c r="J12" s="95">
        <v>14756511</v>
      </c>
      <c r="K12" s="61" t="s">
        <v>184</v>
      </c>
      <c r="L12" s="61" t="s">
        <v>184</v>
      </c>
      <c r="M12" s="61" t="s">
        <v>184</v>
      </c>
      <c r="N12" s="61">
        <f t="shared" si="4"/>
        <v>6.451661433289525</v>
      </c>
      <c r="O12" s="61" t="s">
        <v>184</v>
      </c>
    </row>
    <row r="13" spans="1:15" ht="12.75">
      <c r="A13" s="265" t="s">
        <v>86</v>
      </c>
      <c r="B13" s="63" t="s">
        <v>41</v>
      </c>
      <c r="C13" s="93">
        <v>12119042</v>
      </c>
      <c r="D13" s="76">
        <v>4121731</v>
      </c>
      <c r="E13" s="76">
        <v>978650</v>
      </c>
      <c r="F13" s="76">
        <v>809397</v>
      </c>
      <c r="G13" s="61">
        <f t="shared" si="0"/>
        <v>-17.294538394727432</v>
      </c>
      <c r="H13" s="76">
        <v>18612488</v>
      </c>
      <c r="I13" s="76">
        <v>4345580</v>
      </c>
      <c r="J13" s="95">
        <v>3784180</v>
      </c>
      <c r="K13" s="61">
        <f t="shared" si="1"/>
        <v>-12.918873890251703</v>
      </c>
      <c r="L13" s="61">
        <f t="shared" si="2"/>
        <v>4.515696924423258</v>
      </c>
      <c r="M13" s="61">
        <f t="shared" si="3"/>
        <v>4.440382159096715</v>
      </c>
      <c r="N13" s="61">
        <f t="shared" si="4"/>
        <v>4.675307667312826</v>
      </c>
      <c r="O13" s="61">
        <f>+IF(M13=0,"--",((N13/M13)-1)*100)</f>
        <v>5.290659672948084</v>
      </c>
    </row>
    <row r="14" spans="1:15" ht="12.75">
      <c r="A14" s="265" t="s">
        <v>86</v>
      </c>
      <c r="B14" s="63" t="s">
        <v>161</v>
      </c>
      <c r="C14" s="93">
        <v>12119072</v>
      </c>
      <c r="D14" s="61" t="s">
        <v>81</v>
      </c>
      <c r="E14" s="61" t="s">
        <v>81</v>
      </c>
      <c r="F14" s="76">
        <v>22338</v>
      </c>
      <c r="G14" s="61" t="s">
        <v>184</v>
      </c>
      <c r="H14" s="61" t="s">
        <v>81</v>
      </c>
      <c r="I14" s="61" t="s">
        <v>81</v>
      </c>
      <c r="J14" s="95">
        <v>139118</v>
      </c>
      <c r="K14" s="61" t="s">
        <v>184</v>
      </c>
      <c r="L14" s="61" t="s">
        <v>184</v>
      </c>
      <c r="M14" s="61" t="s">
        <v>184</v>
      </c>
      <c r="N14" s="61">
        <f t="shared" si="4"/>
        <v>6.227862834631569</v>
      </c>
      <c r="O14" s="61" t="s">
        <v>184</v>
      </c>
    </row>
    <row r="15" spans="1:15" ht="12.75">
      <c r="A15" s="265" t="s">
        <v>86</v>
      </c>
      <c r="B15" s="63" t="s">
        <v>156</v>
      </c>
      <c r="C15" s="93">
        <v>12119082</v>
      </c>
      <c r="D15" s="61" t="s">
        <v>81</v>
      </c>
      <c r="E15" s="61" t="s">
        <v>81</v>
      </c>
      <c r="F15" s="76">
        <v>787059</v>
      </c>
      <c r="G15" s="61" t="s">
        <v>184</v>
      </c>
      <c r="H15" s="61" t="s">
        <v>81</v>
      </c>
      <c r="I15" s="61" t="s">
        <v>81</v>
      </c>
      <c r="J15" s="95">
        <v>3645062</v>
      </c>
      <c r="K15" s="61" t="s">
        <v>184</v>
      </c>
      <c r="L15" s="61" t="s">
        <v>184</v>
      </c>
      <c r="M15" s="61" t="s">
        <v>184</v>
      </c>
      <c r="N15" s="61">
        <f t="shared" si="4"/>
        <v>4.631243655177058</v>
      </c>
      <c r="O15" s="61" t="s">
        <v>184</v>
      </c>
    </row>
    <row r="16" spans="1:15" ht="12.75">
      <c r="A16" s="266" t="s">
        <v>87</v>
      </c>
      <c r="B16" s="63" t="s">
        <v>41</v>
      </c>
      <c r="C16" s="93">
        <v>12119049</v>
      </c>
      <c r="D16" s="76">
        <v>1494474</v>
      </c>
      <c r="E16" s="76">
        <v>535229</v>
      </c>
      <c r="F16" s="76">
        <v>532646</v>
      </c>
      <c r="G16" s="61">
        <f t="shared" si="0"/>
        <v>-0.48259716868854774</v>
      </c>
      <c r="H16" s="76">
        <v>6007960</v>
      </c>
      <c r="I16" s="76">
        <v>2206690</v>
      </c>
      <c r="J16" s="95">
        <v>2178204</v>
      </c>
      <c r="K16" s="61">
        <f t="shared" si="1"/>
        <v>-1.2908926944881216</v>
      </c>
      <c r="L16" s="61">
        <f t="shared" si="2"/>
        <v>4.0201167768726656</v>
      </c>
      <c r="M16" s="61">
        <f t="shared" si="3"/>
        <v>4.122889454794116</v>
      </c>
      <c r="N16" s="61">
        <f t="shared" si="4"/>
        <v>4.089402717752503</v>
      </c>
      <c r="O16" s="61">
        <f>+IF(M16=0,"--",((N16/M16)-1)*100)</f>
        <v>-0.8122152536171878</v>
      </c>
    </row>
    <row r="17" spans="1:15" ht="12.75">
      <c r="A17" s="266"/>
      <c r="B17" s="63" t="s">
        <v>161</v>
      </c>
      <c r="C17" s="93">
        <v>12119079</v>
      </c>
      <c r="D17" s="61" t="s">
        <v>81</v>
      </c>
      <c r="E17" s="61" t="s">
        <v>81</v>
      </c>
      <c r="F17" s="76">
        <v>111104</v>
      </c>
      <c r="G17" s="61" t="s">
        <v>184</v>
      </c>
      <c r="H17" s="61" t="s">
        <v>81</v>
      </c>
      <c r="I17" s="61" t="s">
        <v>81</v>
      </c>
      <c r="J17" s="95">
        <v>532102</v>
      </c>
      <c r="K17" s="61" t="s">
        <v>184</v>
      </c>
      <c r="L17" s="61" t="s">
        <v>184</v>
      </c>
      <c r="M17" s="61" t="s">
        <v>184</v>
      </c>
      <c r="N17" s="61">
        <f t="shared" si="4"/>
        <v>4.789224510368664</v>
      </c>
      <c r="O17" s="61" t="s">
        <v>184</v>
      </c>
    </row>
    <row r="18" spans="1:15" ht="12.75">
      <c r="A18" s="266"/>
      <c r="B18" s="63" t="s">
        <v>156</v>
      </c>
      <c r="C18" s="93">
        <v>12119089</v>
      </c>
      <c r="D18" s="61" t="s">
        <v>81</v>
      </c>
      <c r="E18" s="61" t="s">
        <v>81</v>
      </c>
      <c r="F18" s="76">
        <v>421542</v>
      </c>
      <c r="G18" s="61" t="s">
        <v>184</v>
      </c>
      <c r="H18" s="61" t="s">
        <v>81</v>
      </c>
      <c r="I18" s="61" t="s">
        <v>81</v>
      </c>
      <c r="J18" s="95">
        <v>1646102</v>
      </c>
      <c r="K18" s="61" t="s">
        <v>184</v>
      </c>
      <c r="L18" s="61" t="s">
        <v>184</v>
      </c>
      <c r="M18" s="61" t="s">
        <v>184</v>
      </c>
      <c r="N18" s="61">
        <f t="shared" si="4"/>
        <v>3.904953717541787</v>
      </c>
      <c r="O18" s="61" t="s">
        <v>184</v>
      </c>
    </row>
    <row r="19" spans="1:15" ht="12.75">
      <c r="A19" s="265" t="s">
        <v>239</v>
      </c>
      <c r="B19" s="63" t="s">
        <v>41</v>
      </c>
      <c r="C19" s="93"/>
      <c r="D19" s="76">
        <v>1197538</v>
      </c>
      <c r="E19" s="76">
        <v>584489</v>
      </c>
      <c r="F19" s="76">
        <v>450309</v>
      </c>
      <c r="G19" s="61">
        <f t="shared" si="0"/>
        <v>-22.956805004029157</v>
      </c>
      <c r="H19" s="76">
        <v>6292686</v>
      </c>
      <c r="I19" s="76">
        <v>2943347</v>
      </c>
      <c r="J19" s="95">
        <v>2046041</v>
      </c>
      <c r="K19" s="61">
        <f t="shared" si="1"/>
        <v>-30.485906011081944</v>
      </c>
      <c r="L19" s="61">
        <f t="shared" si="2"/>
        <v>5.254685863830626</v>
      </c>
      <c r="M19" s="61">
        <f t="shared" si="3"/>
        <v>5.035761152049055</v>
      </c>
      <c r="N19" s="61">
        <f t="shared" si="4"/>
        <v>4.543637813146084</v>
      </c>
      <c r="O19" s="61">
        <f>+IF(M19=0,"--",((N19/M19)-1)*100)</f>
        <v>-9.772571097871186</v>
      </c>
    </row>
    <row r="20" spans="1:15" ht="25.5">
      <c r="A20" s="265"/>
      <c r="B20" s="74" t="s">
        <v>248</v>
      </c>
      <c r="C20" s="73">
        <v>7129020</v>
      </c>
      <c r="D20" s="76">
        <v>710924</v>
      </c>
      <c r="E20" s="76">
        <v>365640</v>
      </c>
      <c r="F20" s="76">
        <v>0</v>
      </c>
      <c r="G20" s="61">
        <f t="shared" si="0"/>
        <v>-100</v>
      </c>
      <c r="H20" s="76">
        <v>4056649</v>
      </c>
      <c r="I20" s="76">
        <v>1924948</v>
      </c>
      <c r="J20" s="95">
        <v>0</v>
      </c>
      <c r="K20" s="61">
        <f t="shared" si="1"/>
        <v>-100</v>
      </c>
      <c r="L20" s="61">
        <f t="shared" si="2"/>
        <v>5.706164090676359</v>
      </c>
      <c r="M20" s="61">
        <f t="shared" si="3"/>
        <v>5.2645990591838965</v>
      </c>
      <c r="N20" s="61" t="str">
        <f t="shared" si="4"/>
        <v>--</v>
      </c>
      <c r="O20" s="61" t="s">
        <v>184</v>
      </c>
    </row>
    <row r="21" spans="1:15" ht="12.75">
      <c r="A21" s="265"/>
      <c r="B21" s="63" t="s">
        <v>247</v>
      </c>
      <c r="C21" s="73">
        <v>9042020</v>
      </c>
      <c r="D21" s="76">
        <v>486090</v>
      </c>
      <c r="E21" s="76">
        <v>218725</v>
      </c>
      <c r="F21" s="76">
        <v>0</v>
      </c>
      <c r="G21" s="61">
        <f t="shared" si="0"/>
        <v>-100</v>
      </c>
      <c r="H21" s="76">
        <v>2228314</v>
      </c>
      <c r="I21" s="76">
        <v>1013937</v>
      </c>
      <c r="J21" s="95">
        <v>0</v>
      </c>
      <c r="K21" s="61">
        <f t="shared" si="1"/>
        <v>-100</v>
      </c>
      <c r="L21" s="61">
        <f t="shared" si="2"/>
        <v>4.584159312061552</v>
      </c>
      <c r="M21" s="61">
        <f t="shared" si="3"/>
        <v>4.635670362327123</v>
      </c>
      <c r="N21" s="61" t="str">
        <f t="shared" si="4"/>
        <v>--</v>
      </c>
      <c r="O21" s="61" t="s">
        <v>184</v>
      </c>
    </row>
    <row r="22" spans="1:15" ht="25.5">
      <c r="A22" s="265"/>
      <c r="B22" s="74" t="s">
        <v>249</v>
      </c>
      <c r="C22" s="73">
        <v>9042090</v>
      </c>
      <c r="D22" s="76">
        <v>524</v>
      </c>
      <c r="E22" s="76">
        <v>124</v>
      </c>
      <c r="F22" s="76">
        <v>0</v>
      </c>
      <c r="G22" s="61">
        <f t="shared" si="0"/>
        <v>-100</v>
      </c>
      <c r="H22" s="76">
        <v>7723</v>
      </c>
      <c r="I22" s="76">
        <v>4462</v>
      </c>
      <c r="J22" s="95">
        <v>0</v>
      </c>
      <c r="K22" s="61">
        <f t="shared" si="1"/>
        <v>-100</v>
      </c>
      <c r="L22" s="61">
        <f t="shared" si="2"/>
        <v>14.738549618320612</v>
      </c>
      <c r="M22" s="61">
        <f t="shared" si="3"/>
        <v>35.983870967741936</v>
      </c>
      <c r="N22" s="61" t="str">
        <f t="shared" si="4"/>
        <v>--</v>
      </c>
      <c r="O22" s="61" t="s">
        <v>184</v>
      </c>
    </row>
    <row r="23" spans="1:15" ht="25.5">
      <c r="A23" s="265"/>
      <c r="B23" s="74" t="s">
        <v>250</v>
      </c>
      <c r="C23" s="73">
        <v>9042220</v>
      </c>
      <c r="D23" s="61" t="s">
        <v>81</v>
      </c>
      <c r="E23" s="61" t="s">
        <v>81</v>
      </c>
      <c r="F23" s="76">
        <v>396262</v>
      </c>
      <c r="G23" s="61" t="s">
        <v>184</v>
      </c>
      <c r="H23" s="61" t="s">
        <v>81</v>
      </c>
      <c r="I23" s="61" t="s">
        <v>81</v>
      </c>
      <c r="J23" s="95">
        <v>1575125</v>
      </c>
      <c r="K23" s="61" t="s">
        <v>184</v>
      </c>
      <c r="L23" s="61" t="s">
        <v>184</v>
      </c>
      <c r="M23" s="61" t="s">
        <v>184</v>
      </c>
      <c r="N23" s="61">
        <f t="shared" si="4"/>
        <v>3.9749584870615906</v>
      </c>
      <c r="O23" s="61" t="s">
        <v>184</v>
      </c>
    </row>
    <row r="24" spans="1:15" ht="41.25" customHeight="1">
      <c r="A24" s="265"/>
      <c r="B24" s="104" t="s">
        <v>365</v>
      </c>
      <c r="C24" s="113">
        <v>9042290</v>
      </c>
      <c r="D24" s="61" t="s">
        <v>81</v>
      </c>
      <c r="E24" s="61" t="s">
        <v>81</v>
      </c>
      <c r="F24" s="76">
        <v>23361</v>
      </c>
      <c r="G24" s="61" t="s">
        <v>184</v>
      </c>
      <c r="H24" s="61" t="s">
        <v>81</v>
      </c>
      <c r="I24" s="61" t="s">
        <v>81</v>
      </c>
      <c r="J24" s="95">
        <v>189846</v>
      </c>
      <c r="K24" s="61" t="s">
        <v>184</v>
      </c>
      <c r="L24" s="61" t="s">
        <v>184</v>
      </c>
      <c r="M24" s="61" t="s">
        <v>184</v>
      </c>
      <c r="N24" s="61">
        <f t="shared" si="4"/>
        <v>8.12662129189675</v>
      </c>
      <c r="O24" s="61" t="s">
        <v>184</v>
      </c>
    </row>
    <row r="25" spans="1:15" ht="29.25" customHeight="1">
      <c r="A25" s="265"/>
      <c r="B25" s="75" t="s">
        <v>251</v>
      </c>
      <c r="C25" s="113">
        <v>9042100</v>
      </c>
      <c r="D25" s="61" t="s">
        <v>81</v>
      </c>
      <c r="E25" s="61" t="s">
        <v>81</v>
      </c>
      <c r="F25" s="76">
        <v>30686</v>
      </c>
      <c r="G25" s="61" t="s">
        <v>184</v>
      </c>
      <c r="H25" s="61" t="s">
        <v>81</v>
      </c>
      <c r="I25" s="61" t="s">
        <v>81</v>
      </c>
      <c r="J25" s="95">
        <v>281070</v>
      </c>
      <c r="K25" s="61" t="s">
        <v>184</v>
      </c>
      <c r="L25" s="61" t="s">
        <v>184</v>
      </c>
      <c r="M25" s="61" t="s">
        <v>184</v>
      </c>
      <c r="N25" s="61">
        <f t="shared" si="4"/>
        <v>9.159551587042952</v>
      </c>
      <c r="O25" s="61" t="s">
        <v>184</v>
      </c>
    </row>
    <row r="26" spans="1:15" ht="12.75">
      <c r="A26" s="266" t="s">
        <v>162</v>
      </c>
      <c r="B26" s="63" t="s">
        <v>41</v>
      </c>
      <c r="C26" s="107">
        <v>9042010</v>
      </c>
      <c r="D26" s="76">
        <v>1163112</v>
      </c>
      <c r="E26" s="76">
        <v>498734</v>
      </c>
      <c r="F26" s="76">
        <v>426318</v>
      </c>
      <c r="G26" s="61">
        <f t="shared" si="0"/>
        <v>-14.519964550241216</v>
      </c>
      <c r="H26" s="76">
        <v>7453289</v>
      </c>
      <c r="I26" s="76">
        <v>3183609</v>
      </c>
      <c r="J26" s="95">
        <v>2025612</v>
      </c>
      <c r="K26" s="61">
        <f t="shared" si="1"/>
        <v>-36.373719260122705</v>
      </c>
      <c r="L26" s="61">
        <f t="shared" si="2"/>
        <v>6.408057865450619</v>
      </c>
      <c r="M26" s="61">
        <f t="shared" si="3"/>
        <v>6.383380719982997</v>
      </c>
      <c r="N26" s="61">
        <f t="shared" si="4"/>
        <v>4.751410918610052</v>
      </c>
      <c r="O26" s="61">
        <f>+IF(M26=0,"--",((N26/M26)-1)*100)</f>
        <v>-25.56591676044182</v>
      </c>
    </row>
    <row r="27" spans="1:15" ht="12.75">
      <c r="A27" s="266"/>
      <c r="B27" s="63" t="s">
        <v>163</v>
      </c>
      <c r="C27" s="107">
        <v>9042211</v>
      </c>
      <c r="D27" s="76" t="s">
        <v>184</v>
      </c>
      <c r="E27" s="76" t="s">
        <v>184</v>
      </c>
      <c r="F27" s="76">
        <v>0</v>
      </c>
      <c r="G27" s="61" t="s">
        <v>184</v>
      </c>
      <c r="H27" s="76" t="s">
        <v>184</v>
      </c>
      <c r="I27" s="76" t="s">
        <v>184</v>
      </c>
      <c r="J27" s="95">
        <v>0</v>
      </c>
      <c r="K27" s="61" t="s">
        <v>184</v>
      </c>
      <c r="L27" s="61" t="s">
        <v>184</v>
      </c>
      <c r="M27" s="61" t="s">
        <v>184</v>
      </c>
      <c r="N27" s="61" t="str">
        <f t="shared" si="4"/>
        <v>--</v>
      </c>
      <c r="O27" s="61" t="s">
        <v>184</v>
      </c>
    </row>
    <row r="28" spans="1:15" ht="12.75">
      <c r="A28" s="266"/>
      <c r="B28" s="63" t="s">
        <v>164</v>
      </c>
      <c r="C28" s="107">
        <v>9042219</v>
      </c>
      <c r="D28" s="61" t="s">
        <v>81</v>
      </c>
      <c r="E28" s="61" t="s">
        <v>81</v>
      </c>
      <c r="F28" s="76">
        <v>426318</v>
      </c>
      <c r="G28" s="61" t="s">
        <v>184</v>
      </c>
      <c r="H28" s="61" t="s">
        <v>81</v>
      </c>
      <c r="I28" s="61" t="s">
        <v>81</v>
      </c>
      <c r="J28" s="95">
        <v>2025612</v>
      </c>
      <c r="K28" s="61" t="s">
        <v>184</v>
      </c>
      <c r="L28" s="61" t="s">
        <v>184</v>
      </c>
      <c r="M28" s="61" t="s">
        <v>184</v>
      </c>
      <c r="N28" s="61">
        <f t="shared" si="4"/>
        <v>4.751410918610052</v>
      </c>
      <c r="O28" s="61" t="s">
        <v>184</v>
      </c>
    </row>
    <row r="29" spans="1:15" ht="12.75">
      <c r="A29" s="265" t="s">
        <v>88</v>
      </c>
      <c r="B29" s="63" t="s">
        <v>245</v>
      </c>
      <c r="C29" s="107">
        <v>7123910</v>
      </c>
      <c r="D29" s="76">
        <v>138823</v>
      </c>
      <c r="E29" s="76">
        <v>100790</v>
      </c>
      <c r="F29" s="76">
        <v>17234</v>
      </c>
      <c r="G29" s="61">
        <f t="shared" si="0"/>
        <v>-82.9010814564937</v>
      </c>
      <c r="H29" s="76">
        <v>2121020</v>
      </c>
      <c r="I29" s="76">
        <v>1397069</v>
      </c>
      <c r="J29" s="95">
        <v>245001</v>
      </c>
      <c r="K29" s="61">
        <f t="shared" si="1"/>
        <v>-82.46321405743024</v>
      </c>
      <c r="L29" s="61">
        <f t="shared" si="2"/>
        <v>15.27859216412266</v>
      </c>
      <c r="M29" s="61">
        <f t="shared" si="3"/>
        <v>13.861186625657307</v>
      </c>
      <c r="N29" s="61">
        <f t="shared" si="4"/>
        <v>14.21614250899385</v>
      </c>
      <c r="O29" s="61">
        <f aca="true" t="shared" si="5" ref="O29:O35">+IF(M29=0,"--",((N29/M29)-1)*100)</f>
        <v>2.5607900169204223</v>
      </c>
    </row>
    <row r="30" spans="1:15" ht="12.75">
      <c r="A30" s="265"/>
      <c r="B30" s="70" t="s">
        <v>246</v>
      </c>
      <c r="C30" s="107">
        <v>7123920</v>
      </c>
      <c r="D30" s="76">
        <v>326285</v>
      </c>
      <c r="E30" s="76">
        <v>158280</v>
      </c>
      <c r="F30" s="76">
        <v>157424</v>
      </c>
      <c r="G30" s="61">
        <f t="shared" si="0"/>
        <v>-0.5408137477887265</v>
      </c>
      <c r="H30" s="76">
        <v>3356960</v>
      </c>
      <c r="I30" s="76">
        <v>1781979</v>
      </c>
      <c r="J30" s="95">
        <v>1710441</v>
      </c>
      <c r="K30" s="61">
        <f t="shared" si="1"/>
        <v>-4.014525423700277</v>
      </c>
      <c r="L30" s="61">
        <f t="shared" si="2"/>
        <v>10.288428827558729</v>
      </c>
      <c r="M30" s="61">
        <f t="shared" si="3"/>
        <v>11.258396512509476</v>
      </c>
      <c r="N30" s="61">
        <f t="shared" si="4"/>
        <v>10.865185740420774</v>
      </c>
      <c r="O30" s="61">
        <f t="shared" si="5"/>
        <v>-3.492600137611035</v>
      </c>
    </row>
    <row r="31" spans="1:15" ht="12.75">
      <c r="A31" s="265"/>
      <c r="B31" s="79" t="s">
        <v>174</v>
      </c>
      <c r="C31" s="107">
        <v>7123990</v>
      </c>
      <c r="D31" s="76">
        <v>53425</v>
      </c>
      <c r="E31" s="76">
        <v>30254</v>
      </c>
      <c r="F31" s="76">
        <v>12661</v>
      </c>
      <c r="G31" s="61">
        <f t="shared" si="0"/>
        <v>-58.15098829906788</v>
      </c>
      <c r="H31" s="76">
        <v>1049181</v>
      </c>
      <c r="I31" s="76">
        <v>441977</v>
      </c>
      <c r="J31" s="95">
        <v>209828</v>
      </c>
      <c r="K31" s="61">
        <f t="shared" si="1"/>
        <v>-52.52513139824018</v>
      </c>
      <c r="L31" s="61">
        <f t="shared" si="2"/>
        <v>19.638390266729058</v>
      </c>
      <c r="M31" s="61">
        <f t="shared" si="3"/>
        <v>14.608878164870761</v>
      </c>
      <c r="N31" s="61">
        <f t="shared" si="4"/>
        <v>16.572782560619224</v>
      </c>
      <c r="O31" s="61">
        <f t="shared" si="5"/>
        <v>13.4432252332076</v>
      </c>
    </row>
    <row r="32" spans="1:15" ht="12.75">
      <c r="A32" s="266" t="s">
        <v>359</v>
      </c>
      <c r="B32" s="63" t="s">
        <v>245</v>
      </c>
      <c r="C32" s="107">
        <v>7123110</v>
      </c>
      <c r="D32" s="76">
        <v>92172</v>
      </c>
      <c r="E32" s="76">
        <v>64000</v>
      </c>
      <c r="F32" s="76">
        <v>8633</v>
      </c>
      <c r="G32" s="61">
        <f t="shared" si="0"/>
        <v>-86.51093750000001</v>
      </c>
      <c r="H32" s="76">
        <v>1094167</v>
      </c>
      <c r="I32" s="76">
        <v>638566</v>
      </c>
      <c r="J32" s="95">
        <v>101380</v>
      </c>
      <c r="K32" s="61">
        <f t="shared" si="1"/>
        <v>-84.12380239474071</v>
      </c>
      <c r="L32" s="61">
        <f t="shared" si="2"/>
        <v>11.870926094692532</v>
      </c>
      <c r="M32" s="61">
        <f t="shared" si="3"/>
        <v>9.97759375</v>
      </c>
      <c r="N32" s="61">
        <f t="shared" si="4"/>
        <v>11.743310552530986</v>
      </c>
      <c r="O32" s="61">
        <f t="shared" si="5"/>
        <v>17.696819962538402</v>
      </c>
    </row>
    <row r="33" spans="1:15" ht="12.75">
      <c r="A33" s="266" t="s">
        <v>244</v>
      </c>
      <c r="B33" s="63" t="s">
        <v>246</v>
      </c>
      <c r="C33" s="107">
        <v>7123120</v>
      </c>
      <c r="D33" s="76">
        <v>98641</v>
      </c>
      <c r="E33" s="76">
        <v>57540</v>
      </c>
      <c r="F33" s="76">
        <v>122132</v>
      </c>
      <c r="G33" s="61">
        <f t="shared" si="0"/>
        <v>112.25582203684392</v>
      </c>
      <c r="H33" s="76">
        <v>974353</v>
      </c>
      <c r="I33" s="76">
        <v>575158</v>
      </c>
      <c r="J33" s="95">
        <v>1054488</v>
      </c>
      <c r="K33" s="61">
        <f t="shared" si="1"/>
        <v>83.33883906683033</v>
      </c>
      <c r="L33" s="61">
        <f t="shared" si="2"/>
        <v>9.877768879066513</v>
      </c>
      <c r="M33" s="61">
        <f t="shared" si="3"/>
        <v>9.995794230100799</v>
      </c>
      <c r="N33" s="61">
        <f t="shared" si="4"/>
        <v>8.634002554613042</v>
      </c>
      <c r="O33" s="61">
        <f t="shared" si="5"/>
        <v>-13.623646547134094</v>
      </c>
    </row>
    <row r="34" spans="1:15" ht="12.75">
      <c r="A34" s="266" t="s">
        <v>244</v>
      </c>
      <c r="B34" s="63" t="s">
        <v>174</v>
      </c>
      <c r="C34" s="107">
        <v>7123190</v>
      </c>
      <c r="D34" s="76">
        <v>25108</v>
      </c>
      <c r="E34" s="76">
        <v>2113</v>
      </c>
      <c r="F34" s="76">
        <v>54646</v>
      </c>
      <c r="G34" s="61">
        <f t="shared" si="0"/>
        <v>2486.1807856128726</v>
      </c>
      <c r="H34" s="76">
        <v>424340</v>
      </c>
      <c r="I34" s="76">
        <v>41891</v>
      </c>
      <c r="J34" s="95">
        <v>358014</v>
      </c>
      <c r="K34" s="61">
        <f t="shared" si="1"/>
        <v>754.6322599126304</v>
      </c>
      <c r="L34" s="61">
        <f t="shared" si="2"/>
        <v>16.900589453560617</v>
      </c>
      <c r="M34" s="61">
        <f t="shared" si="3"/>
        <v>19.825366777094178</v>
      </c>
      <c r="N34" s="61">
        <f t="shared" si="4"/>
        <v>6.551513377008381</v>
      </c>
      <c r="O34" s="61">
        <f t="shared" si="5"/>
        <v>-66.9538856422174</v>
      </c>
    </row>
    <row r="35" spans="1:15" ht="12.75">
      <c r="A35" s="217" t="s">
        <v>252</v>
      </c>
      <c r="B35" s="79" t="s">
        <v>41</v>
      </c>
      <c r="C35" s="107">
        <v>7129090</v>
      </c>
      <c r="D35" s="76">
        <v>117659</v>
      </c>
      <c r="E35" s="76">
        <v>69077</v>
      </c>
      <c r="F35" s="76">
        <v>96286</v>
      </c>
      <c r="G35" s="61">
        <f t="shared" si="0"/>
        <v>39.389377071963175</v>
      </c>
      <c r="H35" s="76">
        <v>986626</v>
      </c>
      <c r="I35" s="76">
        <v>727931</v>
      </c>
      <c r="J35" s="95">
        <v>1014720</v>
      </c>
      <c r="K35" s="61">
        <f t="shared" si="1"/>
        <v>39.39782754134664</v>
      </c>
      <c r="L35" s="61">
        <f t="shared" si="2"/>
        <v>8.385469874807708</v>
      </c>
      <c r="M35" s="61">
        <f t="shared" si="3"/>
        <v>10.537964879771849</v>
      </c>
      <c r="N35" s="61">
        <f t="shared" si="4"/>
        <v>10.5386037430156</v>
      </c>
      <c r="O35" s="61">
        <f t="shared" si="5"/>
        <v>0.006062491676894766</v>
      </c>
    </row>
    <row r="36" spans="1:15" ht="12.75">
      <c r="A36" s="218"/>
      <c r="B36" s="79" t="s">
        <v>155</v>
      </c>
      <c r="C36" s="107">
        <v>7129091</v>
      </c>
      <c r="D36" s="61" t="s">
        <v>81</v>
      </c>
      <c r="E36" s="61" t="s">
        <v>81</v>
      </c>
      <c r="F36" s="76">
        <v>0</v>
      </c>
      <c r="G36" s="61" t="s">
        <v>184</v>
      </c>
      <c r="H36" s="61" t="s">
        <v>81</v>
      </c>
      <c r="I36" s="61" t="s">
        <v>81</v>
      </c>
      <c r="J36" s="95">
        <v>0</v>
      </c>
      <c r="K36" s="61" t="s">
        <v>184</v>
      </c>
      <c r="L36" s="61" t="s">
        <v>184</v>
      </c>
      <c r="M36" s="61" t="s">
        <v>184</v>
      </c>
      <c r="N36" s="61" t="str">
        <f t="shared" si="4"/>
        <v>--</v>
      </c>
      <c r="O36" s="61" t="s">
        <v>184</v>
      </c>
    </row>
    <row r="37" spans="1:15" ht="12.75">
      <c r="A37" s="267"/>
      <c r="B37" s="79" t="s">
        <v>156</v>
      </c>
      <c r="C37" s="107">
        <v>7129099</v>
      </c>
      <c r="D37" s="61" t="s">
        <v>81</v>
      </c>
      <c r="E37" s="61" t="s">
        <v>81</v>
      </c>
      <c r="F37" s="76">
        <v>96286</v>
      </c>
      <c r="G37" s="61" t="s">
        <v>184</v>
      </c>
      <c r="H37" s="61" t="s">
        <v>81</v>
      </c>
      <c r="I37" s="61" t="s">
        <v>81</v>
      </c>
      <c r="J37" s="95">
        <v>1014720</v>
      </c>
      <c r="K37" s="61" t="s">
        <v>184</v>
      </c>
      <c r="L37" s="61" t="s">
        <v>184</v>
      </c>
      <c r="M37" s="61" t="s">
        <v>184</v>
      </c>
      <c r="N37" s="61">
        <f t="shared" si="4"/>
        <v>10.5386037430156</v>
      </c>
      <c r="O37" s="61" t="s">
        <v>184</v>
      </c>
    </row>
    <row r="38" spans="1:15" ht="12.75">
      <c r="A38" s="266" t="s">
        <v>255</v>
      </c>
      <c r="B38" s="63" t="s">
        <v>41</v>
      </c>
      <c r="C38" s="107">
        <v>7129030</v>
      </c>
      <c r="D38" s="76">
        <v>121009</v>
      </c>
      <c r="E38" s="76">
        <v>93131</v>
      </c>
      <c r="F38" s="76">
        <v>97848</v>
      </c>
      <c r="G38" s="61">
        <f t="shared" si="0"/>
        <v>5.064908569649207</v>
      </c>
      <c r="H38" s="76">
        <v>1160487</v>
      </c>
      <c r="I38" s="76">
        <v>901451</v>
      </c>
      <c r="J38" s="95">
        <v>985811</v>
      </c>
      <c r="K38" s="61">
        <f t="shared" si="1"/>
        <v>9.358245761555528</v>
      </c>
      <c r="L38" s="61">
        <f t="shared" si="2"/>
        <v>9.590088340536655</v>
      </c>
      <c r="M38" s="61">
        <f t="shared" si="3"/>
        <v>9.679387099891551</v>
      </c>
      <c r="N38" s="61">
        <f t="shared" si="4"/>
        <v>10.074922328509524</v>
      </c>
      <c r="O38" s="61">
        <f>+IF(M38=0,"--",((N38/M38)-1)*100)</f>
        <v>4.086366466554536</v>
      </c>
    </row>
    <row r="39" spans="1:15" ht="12.75">
      <c r="A39" s="266"/>
      <c r="B39" s="63" t="s">
        <v>157</v>
      </c>
      <c r="C39" s="108">
        <v>7129031</v>
      </c>
      <c r="D39" s="61" t="s">
        <v>81</v>
      </c>
      <c r="E39" s="61" t="s">
        <v>81</v>
      </c>
      <c r="F39" s="76">
        <v>255</v>
      </c>
      <c r="G39" s="61" t="s">
        <v>184</v>
      </c>
      <c r="H39" s="61" t="s">
        <v>81</v>
      </c>
      <c r="I39" s="61" t="s">
        <v>81</v>
      </c>
      <c r="J39" s="95">
        <v>3650</v>
      </c>
      <c r="K39" s="61" t="s">
        <v>184</v>
      </c>
      <c r="L39" s="61" t="s">
        <v>184</v>
      </c>
      <c r="M39" s="61" t="s">
        <v>184</v>
      </c>
      <c r="N39" s="61">
        <f t="shared" si="4"/>
        <v>14.313725490196079</v>
      </c>
      <c r="O39" s="61" t="s">
        <v>184</v>
      </c>
    </row>
    <row r="40" spans="1:15" ht="12.75">
      <c r="A40" s="266"/>
      <c r="B40" s="79" t="s">
        <v>164</v>
      </c>
      <c r="C40" s="107">
        <v>7129039</v>
      </c>
      <c r="D40" s="61" t="s">
        <v>81</v>
      </c>
      <c r="E40" s="61" t="s">
        <v>81</v>
      </c>
      <c r="F40" s="76">
        <v>97593</v>
      </c>
      <c r="G40" s="61" t="s">
        <v>184</v>
      </c>
      <c r="H40" s="61" t="s">
        <v>81</v>
      </c>
      <c r="I40" s="61" t="s">
        <v>81</v>
      </c>
      <c r="J40" s="95">
        <v>982161</v>
      </c>
      <c r="K40" s="61" t="s">
        <v>184</v>
      </c>
      <c r="L40" s="61" t="s">
        <v>184</v>
      </c>
      <c r="M40" s="61" t="s">
        <v>184</v>
      </c>
      <c r="N40" s="61">
        <f t="shared" si="4"/>
        <v>10.06384679229043</v>
      </c>
      <c r="O40" s="61" t="s">
        <v>184</v>
      </c>
    </row>
    <row r="41" spans="1:15" ht="12.75">
      <c r="A41" s="266" t="s">
        <v>50</v>
      </c>
      <c r="B41" s="63" t="s">
        <v>157</v>
      </c>
      <c r="C41" s="107">
        <v>8134041</v>
      </c>
      <c r="D41" s="61" t="s">
        <v>81</v>
      </c>
      <c r="E41" s="61" t="s">
        <v>81</v>
      </c>
      <c r="F41" s="76">
        <v>20</v>
      </c>
      <c r="G41" s="61" t="s">
        <v>184</v>
      </c>
      <c r="H41" s="61" t="s">
        <v>81</v>
      </c>
      <c r="I41" s="61" t="s">
        <v>81</v>
      </c>
      <c r="J41" s="95">
        <v>586</v>
      </c>
      <c r="K41" s="61" t="s">
        <v>184</v>
      </c>
      <c r="L41" s="61" t="s">
        <v>391</v>
      </c>
      <c r="M41" s="61" t="s">
        <v>184</v>
      </c>
      <c r="N41" s="61">
        <f t="shared" si="4"/>
        <v>29.3</v>
      </c>
      <c r="O41" s="61" t="s">
        <v>184</v>
      </c>
    </row>
    <row r="42" spans="1:15" ht="12.75">
      <c r="A42" s="266"/>
      <c r="B42" s="63" t="s">
        <v>164</v>
      </c>
      <c r="C42" s="107">
        <v>8134049</v>
      </c>
      <c r="D42" s="61" t="s">
        <v>81</v>
      </c>
      <c r="E42" s="61" t="s">
        <v>81</v>
      </c>
      <c r="F42" s="76">
        <v>43086</v>
      </c>
      <c r="G42" s="61" t="s">
        <v>184</v>
      </c>
      <c r="H42" s="61" t="s">
        <v>81</v>
      </c>
      <c r="I42" s="61" t="s">
        <v>81</v>
      </c>
      <c r="J42" s="95">
        <v>573928</v>
      </c>
      <c r="K42" s="61" t="s">
        <v>184</v>
      </c>
      <c r="L42" s="61" t="s">
        <v>184</v>
      </c>
      <c r="M42" s="61" t="s">
        <v>184</v>
      </c>
      <c r="N42" s="61">
        <f t="shared" si="4"/>
        <v>13.320521747203268</v>
      </c>
      <c r="O42" s="61" t="s">
        <v>184</v>
      </c>
    </row>
    <row r="43" spans="1:15" ht="12.75">
      <c r="A43" s="265" t="s">
        <v>107</v>
      </c>
      <c r="B43" s="79" t="s">
        <v>41</v>
      </c>
      <c r="C43" s="107">
        <v>8134090</v>
      </c>
      <c r="D43" s="76">
        <v>307319</v>
      </c>
      <c r="E43" s="76">
        <v>169932</v>
      </c>
      <c r="F43" s="76">
        <v>40987</v>
      </c>
      <c r="G43" s="61">
        <f t="shared" si="0"/>
        <v>-75.88035214085635</v>
      </c>
      <c r="H43" s="76">
        <v>4139127</v>
      </c>
      <c r="I43" s="76">
        <v>2798444</v>
      </c>
      <c r="J43" s="95">
        <v>505332</v>
      </c>
      <c r="K43" s="61">
        <f t="shared" si="1"/>
        <v>-81.94239370164277</v>
      </c>
      <c r="L43" s="61">
        <f t="shared" si="2"/>
        <v>13.468503411764322</v>
      </c>
      <c r="M43" s="61">
        <f t="shared" si="3"/>
        <v>16.468022503118895</v>
      </c>
      <c r="N43" s="61">
        <f t="shared" si="4"/>
        <v>12.32907995217996</v>
      </c>
      <c r="O43" s="61">
        <f>+IF(M43=0,"--",((N43/M43)-1)*100)</f>
        <v>-25.133209225060615</v>
      </c>
    </row>
    <row r="44" spans="1:15" ht="12.75">
      <c r="A44" s="265"/>
      <c r="B44" s="79" t="s">
        <v>157</v>
      </c>
      <c r="C44" s="107">
        <v>8134091</v>
      </c>
      <c r="D44" s="61" t="s">
        <v>81</v>
      </c>
      <c r="E44" s="61" t="s">
        <v>81</v>
      </c>
      <c r="F44" s="76">
        <v>1400</v>
      </c>
      <c r="G44" s="61" t="s">
        <v>184</v>
      </c>
      <c r="H44" s="61" t="s">
        <v>81</v>
      </c>
      <c r="I44" s="61" t="s">
        <v>81</v>
      </c>
      <c r="J44" s="95">
        <v>64500</v>
      </c>
      <c r="K44" s="61" t="s">
        <v>184</v>
      </c>
      <c r="L44" s="61" t="s">
        <v>184</v>
      </c>
      <c r="M44" s="61" t="s">
        <v>184</v>
      </c>
      <c r="N44" s="61">
        <f t="shared" si="4"/>
        <v>46.07142857142857</v>
      </c>
      <c r="O44" s="61" t="s">
        <v>184</v>
      </c>
    </row>
    <row r="45" spans="1:15" ht="12.75">
      <c r="A45" s="265"/>
      <c r="B45" s="79" t="s">
        <v>167</v>
      </c>
      <c r="C45" s="107">
        <v>8134099</v>
      </c>
      <c r="D45" s="61" t="s">
        <v>81</v>
      </c>
      <c r="E45" s="61" t="s">
        <v>81</v>
      </c>
      <c r="F45" s="76">
        <v>39587</v>
      </c>
      <c r="G45" s="61" t="s">
        <v>184</v>
      </c>
      <c r="H45" s="61" t="s">
        <v>81</v>
      </c>
      <c r="I45" s="61" t="s">
        <v>81</v>
      </c>
      <c r="J45" s="95">
        <v>440832</v>
      </c>
      <c r="K45" s="61" t="s">
        <v>184</v>
      </c>
      <c r="L45" s="61" t="s">
        <v>184</v>
      </c>
      <c r="M45" s="61" t="s">
        <v>184</v>
      </c>
      <c r="N45" s="61">
        <f t="shared" si="4"/>
        <v>11.135776896455907</v>
      </c>
      <c r="O45" s="61" t="s">
        <v>184</v>
      </c>
    </row>
    <row r="46" spans="1:15" ht="12.75">
      <c r="A46" s="264" t="s">
        <v>256</v>
      </c>
      <c r="B46" s="264"/>
      <c r="C46" s="107">
        <v>8134039</v>
      </c>
      <c r="D46" s="61" t="s">
        <v>81</v>
      </c>
      <c r="E46" s="61" t="s">
        <v>81</v>
      </c>
      <c r="F46" s="76">
        <v>12109</v>
      </c>
      <c r="G46" s="61" t="s">
        <v>184</v>
      </c>
      <c r="H46" s="61" t="s">
        <v>81</v>
      </c>
      <c r="I46" s="61" t="s">
        <v>81</v>
      </c>
      <c r="J46" s="95">
        <v>333091</v>
      </c>
      <c r="K46" s="61" t="s">
        <v>184</v>
      </c>
      <c r="L46" s="61" t="s">
        <v>184</v>
      </c>
      <c r="M46" s="61" t="s">
        <v>184</v>
      </c>
      <c r="N46" s="61">
        <f t="shared" si="4"/>
        <v>27.50772152944091</v>
      </c>
      <c r="O46" s="61" t="s">
        <v>184</v>
      </c>
    </row>
    <row r="47" spans="1:15" ht="12.75">
      <c r="A47" s="264" t="s">
        <v>257</v>
      </c>
      <c r="B47" s="264"/>
      <c r="C47" s="107">
        <v>8134020</v>
      </c>
      <c r="D47" s="76">
        <v>633445</v>
      </c>
      <c r="E47" s="76">
        <v>228725</v>
      </c>
      <c r="F47" s="76">
        <v>120500</v>
      </c>
      <c r="G47" s="61">
        <f t="shared" si="0"/>
        <v>-47.316646628046776</v>
      </c>
      <c r="H47" s="76">
        <v>2037860</v>
      </c>
      <c r="I47" s="76">
        <v>409908</v>
      </c>
      <c r="J47" s="95">
        <v>326878</v>
      </c>
      <c r="K47" s="61">
        <f t="shared" si="1"/>
        <v>-20.255764708178425</v>
      </c>
      <c r="L47" s="61">
        <f t="shared" si="2"/>
        <v>3.2171064575456434</v>
      </c>
      <c r="M47" s="61">
        <f t="shared" si="3"/>
        <v>1.7921434036506723</v>
      </c>
      <c r="N47" s="61">
        <f t="shared" si="4"/>
        <v>2.7126804979253114</v>
      </c>
      <c r="O47" s="61">
        <f>+IF(M47=0,"--",((N47/M47)-1)*100)</f>
        <v>51.36514703005719</v>
      </c>
    </row>
    <row r="48" spans="1:15" ht="12.75">
      <c r="A48" s="264" t="s">
        <v>62</v>
      </c>
      <c r="B48" s="264"/>
      <c r="C48" s="107">
        <v>8134010</v>
      </c>
      <c r="D48" s="76">
        <v>164349</v>
      </c>
      <c r="E48" s="76">
        <v>80770</v>
      </c>
      <c r="F48" s="76">
        <v>54086</v>
      </c>
      <c r="G48" s="61">
        <f t="shared" si="0"/>
        <v>-33.03701869506005</v>
      </c>
      <c r="H48" s="76">
        <v>1116757</v>
      </c>
      <c r="I48" s="76">
        <v>385671</v>
      </c>
      <c r="J48" s="95">
        <v>302619</v>
      </c>
      <c r="K48" s="61">
        <f t="shared" si="1"/>
        <v>-21.534416640089617</v>
      </c>
      <c r="L48" s="61">
        <f t="shared" si="2"/>
        <v>6.795033739176995</v>
      </c>
      <c r="M48" s="61">
        <f t="shared" si="3"/>
        <v>4.774928810201808</v>
      </c>
      <c r="N48" s="61">
        <f t="shared" si="4"/>
        <v>5.59514476944126</v>
      </c>
      <c r="O48" s="61">
        <f>+IF(M48=0,"--",((N48/M48)-1)*100)</f>
        <v>17.17755367340832</v>
      </c>
    </row>
    <row r="49" spans="1:15" ht="12.75">
      <c r="A49" s="264" t="s">
        <v>89</v>
      </c>
      <c r="B49" s="264"/>
      <c r="C49" s="107">
        <v>7122000</v>
      </c>
      <c r="D49" s="76">
        <v>244090</v>
      </c>
      <c r="E49" s="76">
        <v>129905</v>
      </c>
      <c r="F49" s="76">
        <v>95725</v>
      </c>
      <c r="G49" s="61">
        <f t="shared" si="0"/>
        <v>-26.311535352757787</v>
      </c>
      <c r="H49" s="76">
        <v>576540</v>
      </c>
      <c r="I49" s="76">
        <v>273727</v>
      </c>
      <c r="J49" s="95">
        <v>251377</v>
      </c>
      <c r="K49" s="61">
        <f t="shared" si="1"/>
        <v>-8.165069576621963</v>
      </c>
      <c r="L49" s="61">
        <f t="shared" si="2"/>
        <v>2.3619976238272766</v>
      </c>
      <c r="M49" s="61">
        <f t="shared" si="3"/>
        <v>2.1071321350217467</v>
      </c>
      <c r="N49" s="61">
        <f t="shared" si="4"/>
        <v>2.626032906764168</v>
      </c>
      <c r="O49" s="61">
        <f>+IF(M49=0,"--",((N49/M49)-1)*100)</f>
        <v>24.625924645065787</v>
      </c>
    </row>
    <row r="50" spans="1:15" ht="12.75">
      <c r="A50" s="265" t="s">
        <v>49</v>
      </c>
      <c r="B50" s="70" t="s">
        <v>155</v>
      </c>
      <c r="C50" s="107">
        <v>8134051</v>
      </c>
      <c r="D50" s="61" t="s">
        <v>81</v>
      </c>
      <c r="E50" s="61" t="s">
        <v>81</v>
      </c>
      <c r="F50" s="76">
        <v>20</v>
      </c>
      <c r="G50" s="61" t="s">
        <v>184</v>
      </c>
      <c r="H50" s="61" t="s">
        <v>81</v>
      </c>
      <c r="I50" s="61" t="s">
        <v>81</v>
      </c>
      <c r="J50" s="95">
        <v>607</v>
      </c>
      <c r="K50" s="61" t="s">
        <v>184</v>
      </c>
      <c r="L50" s="61" t="s">
        <v>184</v>
      </c>
      <c r="M50" s="61" t="s">
        <v>184</v>
      </c>
      <c r="N50" s="61">
        <f t="shared" si="4"/>
        <v>30.35</v>
      </c>
      <c r="O50" s="61" t="s">
        <v>184</v>
      </c>
    </row>
    <row r="51" spans="1:15" ht="12.75">
      <c r="A51" s="265"/>
      <c r="B51" s="70" t="s">
        <v>156</v>
      </c>
      <c r="C51" s="107">
        <v>8134059</v>
      </c>
      <c r="D51" s="61" t="s">
        <v>81</v>
      </c>
      <c r="E51" s="61" t="s">
        <v>81</v>
      </c>
      <c r="F51" s="76">
        <v>57211</v>
      </c>
      <c r="G51" s="61" t="s">
        <v>184</v>
      </c>
      <c r="H51" s="61" t="s">
        <v>81</v>
      </c>
      <c r="I51" s="61" t="s">
        <v>81</v>
      </c>
      <c r="J51" s="95">
        <v>220844</v>
      </c>
      <c r="K51" s="61" t="s">
        <v>184</v>
      </c>
      <c r="L51" s="61" t="s">
        <v>184</v>
      </c>
      <c r="M51" s="61" t="s">
        <v>184</v>
      </c>
      <c r="N51" s="61">
        <f t="shared" si="4"/>
        <v>3.8601667511492543</v>
      </c>
      <c r="O51" s="61" t="s">
        <v>184</v>
      </c>
    </row>
    <row r="52" spans="1:15" ht="12.75">
      <c r="A52" s="264" t="s">
        <v>90</v>
      </c>
      <c r="B52" s="264"/>
      <c r="C52" s="107">
        <v>7129050</v>
      </c>
      <c r="D52" s="76">
        <v>148284</v>
      </c>
      <c r="E52" s="76">
        <v>63454</v>
      </c>
      <c r="F52" s="76">
        <v>76243</v>
      </c>
      <c r="G52" s="61">
        <f t="shared" si="0"/>
        <v>20.15475777728748</v>
      </c>
      <c r="H52" s="76">
        <v>448404</v>
      </c>
      <c r="I52" s="76">
        <v>191710</v>
      </c>
      <c r="J52" s="95">
        <v>199019</v>
      </c>
      <c r="K52" s="61">
        <f t="shared" si="1"/>
        <v>3.8125293411924277</v>
      </c>
      <c r="L52" s="61">
        <f t="shared" si="2"/>
        <v>3.023954034150684</v>
      </c>
      <c r="M52" s="61">
        <f t="shared" si="3"/>
        <v>3.021243735619504</v>
      </c>
      <c r="N52" s="61">
        <f t="shared" si="4"/>
        <v>2.6103248822842753</v>
      </c>
      <c r="O52" s="61">
        <f>+IF(M52=0,"--",((N52/M52)-1)*100)</f>
        <v>-13.60098321398655</v>
      </c>
    </row>
    <row r="53" spans="1:15" ht="12.75">
      <c r="A53" s="271" t="s">
        <v>253</v>
      </c>
      <c r="B53" s="271"/>
      <c r="C53" s="108">
        <v>8135000</v>
      </c>
      <c r="D53" s="76">
        <v>10232</v>
      </c>
      <c r="E53" s="76">
        <v>4161</v>
      </c>
      <c r="F53" s="76">
        <v>15173</v>
      </c>
      <c r="G53" s="61">
        <f t="shared" si="0"/>
        <v>264.647921172795</v>
      </c>
      <c r="H53" s="76">
        <v>375039</v>
      </c>
      <c r="I53" s="76">
        <v>130238</v>
      </c>
      <c r="J53" s="95">
        <v>198973</v>
      </c>
      <c r="K53" s="61">
        <f t="shared" si="1"/>
        <v>52.77645541239884</v>
      </c>
      <c r="L53" s="61">
        <f t="shared" si="2"/>
        <v>36.653537920250194</v>
      </c>
      <c r="M53" s="61">
        <f t="shared" si="3"/>
        <v>31.29968757510214</v>
      </c>
      <c r="N53" s="61">
        <f t="shared" si="4"/>
        <v>13.113622882752257</v>
      </c>
      <c r="O53" s="61">
        <f>+IF(M53=0,"--",((N53/M53)-1)*100)</f>
        <v>-58.10302306920243</v>
      </c>
    </row>
    <row r="54" spans="1:15" ht="12.75">
      <c r="A54" s="264" t="s">
        <v>254</v>
      </c>
      <c r="B54" s="264"/>
      <c r="C54" s="107">
        <v>8134069</v>
      </c>
      <c r="D54" s="61" t="s">
        <v>81</v>
      </c>
      <c r="E54" s="61" t="s">
        <v>81</v>
      </c>
      <c r="F54" s="76">
        <v>46311</v>
      </c>
      <c r="G54" s="61" t="s">
        <v>184</v>
      </c>
      <c r="H54" s="61" t="s">
        <v>81</v>
      </c>
      <c r="I54" s="61" t="s">
        <v>81</v>
      </c>
      <c r="J54" s="95">
        <v>99648</v>
      </c>
      <c r="K54" s="61" t="s">
        <v>184</v>
      </c>
      <c r="L54" s="61" t="s">
        <v>184</v>
      </c>
      <c r="M54" s="61" t="s">
        <v>184</v>
      </c>
      <c r="N54" s="61">
        <f t="shared" si="4"/>
        <v>2.151713415819136</v>
      </c>
      <c r="O54" s="61" t="s">
        <v>184</v>
      </c>
    </row>
    <row r="55" spans="1:15" s="83" customFormat="1" ht="15" customHeight="1">
      <c r="A55" s="260" t="s">
        <v>403</v>
      </c>
      <c r="B55" s="146" t="s">
        <v>41</v>
      </c>
      <c r="C55" s="114"/>
      <c r="D55" s="95">
        <v>0</v>
      </c>
      <c r="E55" s="95">
        <v>0</v>
      </c>
      <c r="F55" s="95">
        <f>+SUM(F56:F57)</f>
        <v>105000</v>
      </c>
      <c r="G55" s="95" t="s">
        <v>184</v>
      </c>
      <c r="H55" s="95">
        <v>0</v>
      </c>
      <c r="I55" s="95">
        <v>0</v>
      </c>
      <c r="J55" s="95">
        <f>+SUM(J56:J57)</f>
        <v>69449</v>
      </c>
      <c r="K55" s="95" t="s">
        <v>184</v>
      </c>
      <c r="L55" s="95" t="s">
        <v>184</v>
      </c>
      <c r="M55" s="95" t="s">
        <v>184</v>
      </c>
      <c r="N55" s="158">
        <f t="shared" si="4"/>
        <v>0.6614190476190476</v>
      </c>
      <c r="O55" s="158" t="s">
        <v>184</v>
      </c>
    </row>
    <row r="56" spans="1:15" s="83" customFormat="1" ht="15" customHeight="1">
      <c r="A56" s="261"/>
      <c r="B56" s="186" t="s">
        <v>155</v>
      </c>
      <c r="C56" s="162">
        <v>12119071</v>
      </c>
      <c r="D56" s="158" t="s">
        <v>184</v>
      </c>
      <c r="E56" s="158" t="s">
        <v>184</v>
      </c>
      <c r="F56" s="95">
        <v>100000</v>
      </c>
      <c r="G56" s="158" t="s">
        <v>184</v>
      </c>
      <c r="H56" s="158" t="s">
        <v>184</v>
      </c>
      <c r="I56" s="158" t="s">
        <v>184</v>
      </c>
      <c r="J56" s="95">
        <v>65135</v>
      </c>
      <c r="K56" s="95" t="s">
        <v>184</v>
      </c>
      <c r="L56" s="95" t="s">
        <v>184</v>
      </c>
      <c r="M56" s="95" t="s">
        <v>184</v>
      </c>
      <c r="N56" s="158">
        <f t="shared" si="4"/>
        <v>0.65135</v>
      </c>
      <c r="O56" s="158" t="s">
        <v>184</v>
      </c>
    </row>
    <row r="57" spans="1:15" s="83" customFormat="1" ht="15">
      <c r="A57" s="262"/>
      <c r="B57" s="186" t="s">
        <v>156</v>
      </c>
      <c r="C57" s="162">
        <v>12119081</v>
      </c>
      <c r="D57" s="158" t="s">
        <v>184</v>
      </c>
      <c r="E57" s="158" t="s">
        <v>184</v>
      </c>
      <c r="F57" s="95">
        <v>5000</v>
      </c>
      <c r="G57" s="158" t="s">
        <v>184</v>
      </c>
      <c r="H57" s="158" t="s">
        <v>184</v>
      </c>
      <c r="I57" s="158" t="s">
        <v>184</v>
      </c>
      <c r="J57" s="95">
        <v>4314</v>
      </c>
      <c r="K57" s="95" t="s">
        <v>184</v>
      </c>
      <c r="L57" s="95" t="s">
        <v>184</v>
      </c>
      <c r="M57" s="95" t="s">
        <v>184</v>
      </c>
      <c r="N57" s="158">
        <f t="shared" si="4"/>
        <v>0.8628</v>
      </c>
      <c r="O57" s="158" t="s">
        <v>184</v>
      </c>
    </row>
    <row r="58" spans="1:15" s="83" customFormat="1" ht="12.75">
      <c r="A58" s="250" t="s">
        <v>402</v>
      </c>
      <c r="B58" s="234"/>
      <c r="C58" s="114">
        <v>8134031</v>
      </c>
      <c r="D58" s="95">
        <v>0</v>
      </c>
      <c r="E58" s="95">
        <v>0</v>
      </c>
      <c r="F58" s="95">
        <v>3180</v>
      </c>
      <c r="G58" s="158" t="str">
        <f t="shared" si="0"/>
        <v>--</v>
      </c>
      <c r="H58" s="95">
        <v>0</v>
      </c>
      <c r="I58" s="95">
        <v>0</v>
      </c>
      <c r="J58" s="95">
        <v>60038</v>
      </c>
      <c r="K58" s="158" t="str">
        <f t="shared" si="1"/>
        <v>--</v>
      </c>
      <c r="L58" s="158" t="s">
        <v>184</v>
      </c>
      <c r="M58" s="158" t="s">
        <v>184</v>
      </c>
      <c r="N58" s="158">
        <f t="shared" si="4"/>
        <v>18.879874213836477</v>
      </c>
      <c r="O58" s="158" t="s">
        <v>184</v>
      </c>
    </row>
    <row r="59" spans="1:15" ht="12.75">
      <c r="A59" s="264" t="s">
        <v>61</v>
      </c>
      <c r="B59" s="264"/>
      <c r="C59" s="107">
        <v>8131000</v>
      </c>
      <c r="D59" s="76">
        <v>9580</v>
      </c>
      <c r="E59" s="76">
        <v>6580</v>
      </c>
      <c r="F59" s="76">
        <v>3800</v>
      </c>
      <c r="G59" s="61">
        <f t="shared" si="0"/>
        <v>-42.24924012158054</v>
      </c>
      <c r="H59" s="76">
        <v>73009</v>
      </c>
      <c r="I59" s="76">
        <v>45301</v>
      </c>
      <c r="J59" s="95">
        <v>31099</v>
      </c>
      <c r="K59" s="61">
        <f t="shared" si="1"/>
        <v>-31.350301317851702</v>
      </c>
      <c r="L59" s="61">
        <f t="shared" si="2"/>
        <v>7.62098121085595</v>
      </c>
      <c r="M59" s="61">
        <f t="shared" si="3"/>
        <v>6.884650455927051</v>
      </c>
      <c r="N59" s="61">
        <f t="shared" si="4"/>
        <v>8.183947368421052</v>
      </c>
      <c r="O59" s="61">
        <f>+IF(M59=0,"--",((N59/M59)-1)*100)</f>
        <v>18.87237298119362</v>
      </c>
    </row>
    <row r="60" spans="1:15" ht="12.75">
      <c r="A60" s="264" t="s">
        <v>91</v>
      </c>
      <c r="B60" s="264"/>
      <c r="C60" s="107">
        <v>7129040</v>
      </c>
      <c r="D60" s="76">
        <v>6652</v>
      </c>
      <c r="E60" s="76">
        <v>1363</v>
      </c>
      <c r="F60" s="76">
        <v>5502</v>
      </c>
      <c r="G60" s="61">
        <f t="shared" si="0"/>
        <v>303.66837857666906</v>
      </c>
      <c r="H60" s="76">
        <v>32995</v>
      </c>
      <c r="I60" s="76">
        <v>7343</v>
      </c>
      <c r="J60" s="95">
        <v>26425</v>
      </c>
      <c r="K60" s="61">
        <f t="shared" si="1"/>
        <v>259.8665395614871</v>
      </c>
      <c r="L60" s="61">
        <f t="shared" si="2"/>
        <v>4.9601623571858084</v>
      </c>
      <c r="M60" s="61">
        <f t="shared" si="3"/>
        <v>5.387380777696258</v>
      </c>
      <c r="N60" s="61">
        <f t="shared" si="4"/>
        <v>4.802798982188295</v>
      </c>
      <c r="O60" s="61">
        <f>+IF(M60=0,"--",((N60/M60)-1)*100)</f>
        <v>-10.850946306378228</v>
      </c>
    </row>
    <row r="61" spans="1:15" ht="12.75">
      <c r="A61" s="264" t="s">
        <v>92</v>
      </c>
      <c r="B61" s="264"/>
      <c r="C61" s="111">
        <v>7129010</v>
      </c>
      <c r="D61" s="76">
        <v>7658</v>
      </c>
      <c r="E61" s="76">
        <v>3374</v>
      </c>
      <c r="F61" s="76">
        <v>3566</v>
      </c>
      <c r="G61" s="61">
        <f t="shared" si="0"/>
        <v>5.690574985180796</v>
      </c>
      <c r="H61" s="76">
        <v>49974</v>
      </c>
      <c r="I61" s="76">
        <v>18465</v>
      </c>
      <c r="J61" s="95">
        <v>23951</v>
      </c>
      <c r="K61" s="61">
        <f t="shared" si="1"/>
        <v>29.710262659084762</v>
      </c>
      <c r="L61" s="61">
        <f t="shared" si="2"/>
        <v>6.525724732306085</v>
      </c>
      <c r="M61" s="61">
        <f t="shared" si="3"/>
        <v>5.472732661529342</v>
      </c>
      <c r="N61" s="61">
        <f t="shared" si="4"/>
        <v>6.716489063376332</v>
      </c>
      <c r="O61" s="61">
        <f>+IF(M61=0,"--",((N61/M61)-1)*100)</f>
        <v>22.726423503015127</v>
      </c>
    </row>
    <row r="62" spans="1:15" ht="12.75">
      <c r="A62" s="264" t="s">
        <v>258</v>
      </c>
      <c r="B62" s="264"/>
      <c r="C62" s="107">
        <v>8011100</v>
      </c>
      <c r="D62" s="76">
        <v>15720</v>
      </c>
      <c r="E62" s="76">
        <v>6570</v>
      </c>
      <c r="F62" s="76">
        <v>4411</v>
      </c>
      <c r="G62" s="61">
        <f t="shared" si="0"/>
        <v>-32.861491628614914</v>
      </c>
      <c r="H62" s="76">
        <v>62530</v>
      </c>
      <c r="I62" s="76">
        <v>24358</v>
      </c>
      <c r="J62" s="95">
        <v>20544</v>
      </c>
      <c r="K62" s="61">
        <f t="shared" si="1"/>
        <v>-15.658100008210852</v>
      </c>
      <c r="L62" s="61">
        <f t="shared" si="2"/>
        <v>3.977735368956743</v>
      </c>
      <c r="M62" s="61">
        <f t="shared" si="3"/>
        <v>3.7074581430745814</v>
      </c>
      <c r="N62" s="61">
        <f t="shared" si="4"/>
        <v>4.657447290863749</v>
      </c>
      <c r="O62" s="61">
        <f>+IF(M62=0,"--",((N62/M62)-1)*100)</f>
        <v>25.62373224802872</v>
      </c>
    </row>
    <row r="63" spans="1:15" ht="12.75">
      <c r="A63" s="264" t="s">
        <v>366</v>
      </c>
      <c r="B63" s="264"/>
      <c r="C63" s="107">
        <v>7123390</v>
      </c>
      <c r="D63" s="76">
        <v>6195</v>
      </c>
      <c r="E63" s="76">
        <v>6195</v>
      </c>
      <c r="F63" s="76">
        <v>0</v>
      </c>
      <c r="G63" s="61">
        <f t="shared" si="0"/>
        <v>-100</v>
      </c>
      <c r="H63" s="76">
        <v>66807</v>
      </c>
      <c r="I63" s="76">
        <v>66807</v>
      </c>
      <c r="J63" s="95">
        <v>0</v>
      </c>
      <c r="K63" s="61">
        <f t="shared" si="1"/>
        <v>-100</v>
      </c>
      <c r="L63" s="61">
        <f t="shared" si="2"/>
        <v>10.784019370460049</v>
      </c>
      <c r="M63" s="61">
        <f t="shared" si="3"/>
        <v>10.784019370460049</v>
      </c>
      <c r="N63" s="61" t="str">
        <f t="shared" si="4"/>
        <v>--</v>
      </c>
      <c r="O63" s="61" t="s">
        <v>184</v>
      </c>
    </row>
    <row r="64" spans="1:15" ht="12.75">
      <c r="A64" s="264" t="s">
        <v>259</v>
      </c>
      <c r="B64" s="264"/>
      <c r="C64" s="93">
        <v>12119041</v>
      </c>
      <c r="D64" s="76">
        <v>285150</v>
      </c>
      <c r="E64" s="76">
        <v>225150</v>
      </c>
      <c r="F64" s="76">
        <v>0</v>
      </c>
      <c r="G64" s="61">
        <f t="shared" si="0"/>
        <v>-100</v>
      </c>
      <c r="H64" s="76">
        <v>262386</v>
      </c>
      <c r="I64" s="76">
        <v>224575</v>
      </c>
      <c r="J64" s="95">
        <v>0</v>
      </c>
      <c r="K64" s="61">
        <f t="shared" si="1"/>
        <v>-100</v>
      </c>
      <c r="L64" s="61">
        <f t="shared" si="2"/>
        <v>0.9201683324566018</v>
      </c>
      <c r="M64" s="61">
        <f t="shared" si="3"/>
        <v>0.9974461470131024</v>
      </c>
      <c r="N64" s="61" t="str">
        <f t="shared" si="4"/>
        <v>--</v>
      </c>
      <c r="O64" s="61" t="s">
        <v>184</v>
      </c>
    </row>
    <row r="65" spans="1:15" ht="12.75">
      <c r="A65" s="264" t="s">
        <v>260</v>
      </c>
      <c r="B65" s="264"/>
      <c r="C65" s="93">
        <v>12119043</v>
      </c>
      <c r="D65" s="76">
        <v>242</v>
      </c>
      <c r="E65" s="76">
        <v>242</v>
      </c>
      <c r="F65" s="76">
        <v>0</v>
      </c>
      <c r="G65" s="61">
        <f t="shared" si="0"/>
        <v>-100</v>
      </c>
      <c r="H65" s="76">
        <v>6198</v>
      </c>
      <c r="I65" s="76">
        <v>6198</v>
      </c>
      <c r="J65" s="95">
        <v>0</v>
      </c>
      <c r="K65" s="61">
        <f t="shared" si="1"/>
        <v>-100</v>
      </c>
      <c r="L65" s="61">
        <f t="shared" si="2"/>
        <v>25.611570247933884</v>
      </c>
      <c r="M65" s="61">
        <f t="shared" si="3"/>
        <v>25.611570247933884</v>
      </c>
      <c r="N65" s="61" t="str">
        <f t="shared" si="4"/>
        <v>--</v>
      </c>
      <c r="O65" s="61" t="s">
        <v>184</v>
      </c>
    </row>
    <row r="66" spans="1:15" ht="12.75">
      <c r="A66" s="263" t="s">
        <v>41</v>
      </c>
      <c r="B66" s="263"/>
      <c r="C66" s="264"/>
      <c r="D66" s="95">
        <v>144187949</v>
      </c>
      <c r="E66" s="95">
        <v>49424931</v>
      </c>
      <c r="F66" s="95">
        <v>61281968</v>
      </c>
      <c r="G66" s="61">
        <f t="shared" si="0"/>
        <v>23.989992014354055</v>
      </c>
      <c r="H66" s="95">
        <v>371165987</v>
      </c>
      <c r="I66" s="95">
        <v>128323304</v>
      </c>
      <c r="J66" s="95">
        <v>149756290</v>
      </c>
      <c r="K66" s="61">
        <f t="shared" si="1"/>
        <v>16.70233335014504</v>
      </c>
      <c r="L66" s="61">
        <f t="shared" si="2"/>
        <v>2.574181750792502</v>
      </c>
      <c r="M66" s="61">
        <f t="shared" si="3"/>
        <v>2.596327428357968</v>
      </c>
      <c r="N66" s="61">
        <f t="shared" si="4"/>
        <v>2.443725208041622</v>
      </c>
      <c r="O66" s="61">
        <f>+IF(M66=0,"--",((N66/M66)-1)*100)</f>
        <v>-5.877618464049361</v>
      </c>
    </row>
    <row r="67" spans="1:15" ht="12.75">
      <c r="A67" s="229" t="s">
        <v>150</v>
      </c>
      <c r="B67" s="227"/>
      <c r="C67" s="227"/>
      <c r="D67" s="227"/>
      <c r="E67" s="227"/>
      <c r="F67" s="227"/>
      <c r="G67" s="227"/>
      <c r="H67" s="227"/>
      <c r="I67" s="227"/>
      <c r="J67" s="227"/>
      <c r="K67" s="227"/>
      <c r="L67" s="227"/>
      <c r="M67" s="227"/>
      <c r="N67" s="227"/>
      <c r="O67" s="228"/>
    </row>
  </sheetData>
  <sheetProtection/>
  <mergeCells count="38">
    <mergeCell ref="A63:B63"/>
    <mergeCell ref="A64:B64"/>
    <mergeCell ref="A65:B65"/>
    <mergeCell ref="A46:B46"/>
    <mergeCell ref="A62:B62"/>
    <mergeCell ref="A61:B61"/>
    <mergeCell ref="A60:B60"/>
    <mergeCell ref="A59:B59"/>
    <mergeCell ref="A53:B53"/>
    <mergeCell ref="A58:B58"/>
    <mergeCell ref="A43:A45"/>
    <mergeCell ref="A49:B49"/>
    <mergeCell ref="A52:B52"/>
    <mergeCell ref="A54:B54"/>
    <mergeCell ref="A38:A40"/>
    <mergeCell ref="A47:B47"/>
    <mergeCell ref="A48:B48"/>
    <mergeCell ref="A50:A51"/>
    <mergeCell ref="A41:A42"/>
    <mergeCell ref="A1:O1"/>
    <mergeCell ref="C2:C3"/>
    <mergeCell ref="D2:G2"/>
    <mergeCell ref="H2:K2"/>
    <mergeCell ref="L2:O2"/>
    <mergeCell ref="A32:A34"/>
    <mergeCell ref="A2:B3"/>
    <mergeCell ref="A29:A31"/>
    <mergeCell ref="A4:A6"/>
    <mergeCell ref="A55:A57"/>
    <mergeCell ref="A66:C66"/>
    <mergeCell ref="A67:O67"/>
    <mergeCell ref="A7:A9"/>
    <mergeCell ref="A10:A12"/>
    <mergeCell ref="A13:A15"/>
    <mergeCell ref="A16:A18"/>
    <mergeCell ref="A26:A28"/>
    <mergeCell ref="A19:A25"/>
    <mergeCell ref="A35:A37"/>
  </mergeCells>
  <printOptions/>
  <pageMargins left="0.7086614173228347" right="0.7086614173228347" top="0.7480314960629921" bottom="0.7480314960629921" header="0.31496062992125984" footer="0.31496062992125984"/>
  <pageSetup fitToHeight="2" fitToWidth="1" horizontalDpi="600" verticalDpi="600" orientation="landscape" scale="68"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P12" sqref="P12"/>
    </sheetView>
  </sheetViews>
  <sheetFormatPr defaultColWidth="11.421875" defaultRowHeight="15"/>
  <cols>
    <col min="1" max="1" width="24.00390625" style="43" customWidth="1"/>
    <col min="2" max="2" width="29.7109375" style="43" customWidth="1"/>
    <col min="3" max="3" width="9.7109375" style="62" customWidth="1"/>
    <col min="4" max="6" width="10.8515625" style="57" customWidth="1"/>
    <col min="7" max="7" width="9.28125" style="57" customWidth="1"/>
    <col min="8" max="10" width="10.8515625" style="57" customWidth="1"/>
    <col min="11" max="11" width="8.8515625" style="57" customWidth="1"/>
    <col min="12" max="15" width="7.140625" style="57" customWidth="1"/>
    <col min="16" max="16384" width="11.421875" style="57" customWidth="1"/>
  </cols>
  <sheetData>
    <row r="1" spans="1:15" ht="12.75">
      <c r="A1" s="200" t="s">
        <v>357</v>
      </c>
      <c r="B1" s="201"/>
      <c r="C1" s="201"/>
      <c r="D1" s="201"/>
      <c r="E1" s="201"/>
      <c r="F1" s="201"/>
      <c r="G1" s="201"/>
      <c r="H1" s="201"/>
      <c r="I1" s="201"/>
      <c r="J1" s="201"/>
      <c r="K1" s="201"/>
      <c r="L1" s="201"/>
      <c r="M1" s="201"/>
      <c r="N1" s="201"/>
      <c r="O1" s="202"/>
    </row>
    <row r="2" spans="1:15" ht="12.75">
      <c r="A2" s="266" t="s">
        <v>45</v>
      </c>
      <c r="B2" s="266"/>
      <c r="C2" s="272" t="s">
        <v>183</v>
      </c>
      <c r="D2" s="268" t="s">
        <v>34</v>
      </c>
      <c r="E2" s="268"/>
      <c r="F2" s="268"/>
      <c r="G2" s="268"/>
      <c r="H2" s="268" t="s">
        <v>35</v>
      </c>
      <c r="I2" s="268"/>
      <c r="J2" s="268"/>
      <c r="K2" s="268"/>
      <c r="L2" s="268" t="s">
        <v>47</v>
      </c>
      <c r="M2" s="268"/>
      <c r="N2" s="268"/>
      <c r="O2" s="268"/>
    </row>
    <row r="3" spans="1:15" ht="25.5">
      <c r="A3" s="266"/>
      <c r="B3" s="266"/>
      <c r="C3" s="272"/>
      <c r="D3" s="59">
        <v>2011</v>
      </c>
      <c r="E3" s="59" t="s">
        <v>394</v>
      </c>
      <c r="F3" s="59" t="s">
        <v>395</v>
      </c>
      <c r="G3" s="59" t="s">
        <v>151</v>
      </c>
      <c r="H3" s="59">
        <v>2011</v>
      </c>
      <c r="I3" s="59" t="s">
        <v>394</v>
      </c>
      <c r="J3" s="59" t="s">
        <v>396</v>
      </c>
      <c r="K3" s="59" t="s">
        <v>151</v>
      </c>
      <c r="L3" s="59">
        <v>2011</v>
      </c>
      <c r="M3" s="59" t="s">
        <v>392</v>
      </c>
      <c r="N3" s="59" t="s">
        <v>393</v>
      </c>
      <c r="O3" s="59" t="s">
        <v>151</v>
      </c>
    </row>
    <row r="4" spans="1:15" ht="12.75">
      <c r="A4" s="218" t="s">
        <v>261</v>
      </c>
      <c r="B4" s="177" t="s">
        <v>41</v>
      </c>
      <c r="C4" s="111">
        <v>15091000</v>
      </c>
      <c r="D4" s="65">
        <v>6649962</v>
      </c>
      <c r="E4" s="65">
        <v>1758086</v>
      </c>
      <c r="F4" s="65">
        <f>SUM(F5:F8)</f>
        <v>2329225</v>
      </c>
      <c r="G4" s="61">
        <f>+IF(E4=0,"--",((F4/E4)-1)*100)</f>
        <v>32.48640851471429</v>
      </c>
      <c r="H4" s="65">
        <v>24119367</v>
      </c>
      <c r="I4" s="65">
        <v>7047273</v>
      </c>
      <c r="J4" s="138">
        <f>SUM(J5:J8)</f>
        <v>9256432</v>
      </c>
      <c r="K4" s="61">
        <f>+IF(I4=0,"--",((J4/I4)-1)*100)</f>
        <v>31.34771421512974</v>
      </c>
      <c r="L4" s="60">
        <v>3.6269932068784754</v>
      </c>
      <c r="M4" s="60">
        <v>4.008491621001475</v>
      </c>
      <c r="N4" s="60" t="s">
        <v>81</v>
      </c>
      <c r="O4" s="60" t="s">
        <v>184</v>
      </c>
    </row>
    <row r="5" spans="1:17" ht="25.5">
      <c r="A5" s="218"/>
      <c r="B5" s="74" t="s">
        <v>176</v>
      </c>
      <c r="C5" s="107">
        <v>15091011</v>
      </c>
      <c r="D5" s="65">
        <v>0</v>
      </c>
      <c r="E5" s="65">
        <v>0</v>
      </c>
      <c r="F5" s="65">
        <v>121885</v>
      </c>
      <c r="G5" s="60" t="s">
        <v>81</v>
      </c>
      <c r="H5" s="65">
        <v>0</v>
      </c>
      <c r="I5" s="65">
        <v>0</v>
      </c>
      <c r="J5" s="138">
        <v>798896</v>
      </c>
      <c r="K5" s="60" t="s">
        <v>81</v>
      </c>
      <c r="L5" s="60" t="s">
        <v>184</v>
      </c>
      <c r="M5" s="60" t="s">
        <v>81</v>
      </c>
      <c r="N5" s="60">
        <v>6.554506296919227</v>
      </c>
      <c r="O5" s="60" t="s">
        <v>184</v>
      </c>
      <c r="Q5" s="89"/>
    </row>
    <row r="6" spans="1:17" ht="25.5">
      <c r="A6" s="218"/>
      <c r="B6" s="74" t="s">
        <v>178</v>
      </c>
      <c r="C6" s="107">
        <v>15091019</v>
      </c>
      <c r="D6" s="65">
        <v>0</v>
      </c>
      <c r="E6" s="65">
        <v>0</v>
      </c>
      <c r="F6" s="65">
        <v>385882</v>
      </c>
      <c r="G6" s="60" t="s">
        <v>81</v>
      </c>
      <c r="H6" s="65">
        <v>0</v>
      </c>
      <c r="I6" s="65">
        <v>0</v>
      </c>
      <c r="J6" s="138">
        <v>1083701</v>
      </c>
      <c r="K6" s="60" t="s">
        <v>81</v>
      </c>
      <c r="L6" s="60" t="s">
        <v>184</v>
      </c>
      <c r="M6" s="60" t="s">
        <v>81</v>
      </c>
      <c r="N6" s="60">
        <v>2.8083740625372524</v>
      </c>
      <c r="O6" s="60" t="s">
        <v>184</v>
      </c>
      <c r="Q6" s="89"/>
    </row>
    <row r="7" spans="1:17" ht="25.5">
      <c r="A7" s="218"/>
      <c r="B7" s="74" t="s">
        <v>177</v>
      </c>
      <c r="C7" s="107">
        <v>15091091</v>
      </c>
      <c r="D7" s="65">
        <v>0</v>
      </c>
      <c r="E7" s="65">
        <v>0</v>
      </c>
      <c r="F7" s="65">
        <v>835092</v>
      </c>
      <c r="G7" s="60" t="s">
        <v>81</v>
      </c>
      <c r="H7" s="65">
        <v>0</v>
      </c>
      <c r="I7" s="65">
        <v>0</v>
      </c>
      <c r="J7" s="138">
        <v>4322055</v>
      </c>
      <c r="K7" s="60" t="s">
        <v>81</v>
      </c>
      <c r="L7" s="60" t="s">
        <v>184</v>
      </c>
      <c r="M7" s="60" t="s">
        <v>81</v>
      </c>
      <c r="N7" s="60">
        <v>5.175543532928108</v>
      </c>
      <c r="O7" s="60" t="s">
        <v>184</v>
      </c>
      <c r="Q7" s="89"/>
    </row>
    <row r="8" spans="1:17" ht="25.5">
      <c r="A8" s="267"/>
      <c r="B8" s="74" t="s">
        <v>169</v>
      </c>
      <c r="C8" s="107">
        <v>15091099</v>
      </c>
      <c r="D8" s="65">
        <v>0</v>
      </c>
      <c r="E8" s="65">
        <v>0</v>
      </c>
      <c r="F8" s="65">
        <v>986366</v>
      </c>
      <c r="G8" s="60" t="s">
        <v>81</v>
      </c>
      <c r="H8" s="65">
        <v>0</v>
      </c>
      <c r="I8" s="65">
        <v>0</v>
      </c>
      <c r="J8" s="138">
        <v>3051780</v>
      </c>
      <c r="K8" s="60" t="s">
        <v>81</v>
      </c>
      <c r="L8" s="60" t="s">
        <v>184</v>
      </c>
      <c r="M8" s="60" t="s">
        <v>81</v>
      </c>
      <c r="N8" s="60">
        <v>3.093963092807335</v>
      </c>
      <c r="O8" s="60" t="s">
        <v>184</v>
      </c>
      <c r="Q8" s="89"/>
    </row>
    <row r="9" spans="1:15" ht="12.75">
      <c r="A9" s="264" t="s">
        <v>93</v>
      </c>
      <c r="B9" s="264"/>
      <c r="C9" s="107">
        <v>15159090</v>
      </c>
      <c r="D9" s="65">
        <v>1423701</v>
      </c>
      <c r="E9" s="65">
        <v>781787</v>
      </c>
      <c r="F9" s="65">
        <v>520449</v>
      </c>
      <c r="G9" s="61">
        <f>+IF(E9=0,"--",((F9/E9)-1)*100)</f>
        <v>-33.428286732831324</v>
      </c>
      <c r="H9" s="65">
        <v>4235652</v>
      </c>
      <c r="I9" s="65">
        <v>2330261</v>
      </c>
      <c r="J9" s="138">
        <v>2129923</v>
      </c>
      <c r="K9" s="61">
        <f>+IF(I9=0,"--",((J9/I9)-1)*100)</f>
        <v>-8.597234387049346</v>
      </c>
      <c r="L9" s="60">
        <v>2.975099406406261</v>
      </c>
      <c r="M9" s="60">
        <v>2.9806852761685727</v>
      </c>
      <c r="N9" s="60">
        <v>4.092472076995056</v>
      </c>
      <c r="O9" s="61">
        <f>+IF(M9=0,"--",((N9/M9)-1)*100)</f>
        <v>37.29970452484655</v>
      </c>
    </row>
    <row r="10" spans="1:15" ht="12.75">
      <c r="A10" s="266" t="s">
        <v>170</v>
      </c>
      <c r="B10" s="74" t="s">
        <v>41</v>
      </c>
      <c r="C10" s="107">
        <v>15159010</v>
      </c>
      <c r="D10" s="65">
        <v>267816</v>
      </c>
      <c r="E10" s="65">
        <v>126849</v>
      </c>
      <c r="F10" s="65">
        <f>SUM(F11:F12)</f>
        <v>121291</v>
      </c>
      <c r="G10" s="61">
        <f>+IF(E10=0,"--",((F10/E10)-1)*100)</f>
        <v>-4.381587556858946</v>
      </c>
      <c r="H10" s="65">
        <v>4485402</v>
      </c>
      <c r="I10" s="65">
        <v>2100771</v>
      </c>
      <c r="J10" s="138">
        <f>SUM(J11:J12)</f>
        <v>2042233</v>
      </c>
      <c r="K10" s="61">
        <f>+IF(I10=0,"--",((J10/I10)-1)*100)</f>
        <v>-2.7865007656712737</v>
      </c>
      <c r="L10" s="60">
        <v>16.748073304059503</v>
      </c>
      <c r="M10" s="60">
        <v>16.561194806423384</v>
      </c>
      <c r="N10" s="60" t="s">
        <v>81</v>
      </c>
      <c r="O10" s="60" t="s">
        <v>184</v>
      </c>
    </row>
    <row r="11" spans="1:15" ht="12.75">
      <c r="A11" s="266"/>
      <c r="B11" s="178" t="s">
        <v>163</v>
      </c>
      <c r="C11" s="107">
        <v>15159011</v>
      </c>
      <c r="D11" s="65">
        <v>0</v>
      </c>
      <c r="E11" s="65">
        <v>0</v>
      </c>
      <c r="F11" s="65">
        <v>43652</v>
      </c>
      <c r="G11" s="60" t="s">
        <v>81</v>
      </c>
      <c r="H11" s="65">
        <v>0</v>
      </c>
      <c r="I11" s="65">
        <v>0</v>
      </c>
      <c r="J11" s="138">
        <v>961072</v>
      </c>
      <c r="K11" s="60" t="s">
        <v>81</v>
      </c>
      <c r="L11" s="60" t="s">
        <v>184</v>
      </c>
      <c r="M11" s="60" t="s">
        <v>81</v>
      </c>
      <c r="N11" s="60">
        <v>22.016677357280308</v>
      </c>
      <c r="O11" s="60" t="s">
        <v>184</v>
      </c>
    </row>
    <row r="12" spans="1:15" ht="12.75">
      <c r="A12" s="217"/>
      <c r="B12" s="179" t="s">
        <v>164</v>
      </c>
      <c r="C12" s="107">
        <v>15159019</v>
      </c>
      <c r="D12" s="65">
        <v>0</v>
      </c>
      <c r="E12" s="65">
        <v>0</v>
      </c>
      <c r="F12" s="65">
        <v>77639</v>
      </c>
      <c r="G12" s="60" t="s">
        <v>81</v>
      </c>
      <c r="H12" s="65">
        <v>0</v>
      </c>
      <c r="I12" s="65">
        <v>0</v>
      </c>
      <c r="J12" s="138">
        <v>1081161</v>
      </c>
      <c r="K12" s="60" t="s">
        <v>81</v>
      </c>
      <c r="L12" s="60" t="s">
        <v>184</v>
      </c>
      <c r="M12" s="60" t="s">
        <v>81</v>
      </c>
      <c r="N12" s="60">
        <v>13.925488478728473</v>
      </c>
      <c r="O12" s="60" t="s">
        <v>184</v>
      </c>
    </row>
    <row r="13" spans="1:15" ht="12.75" customHeight="1">
      <c r="A13" s="266" t="s">
        <v>374</v>
      </c>
      <c r="B13" s="77" t="s">
        <v>41</v>
      </c>
      <c r="C13" s="107">
        <v>15099000</v>
      </c>
      <c r="D13" s="65">
        <v>1916</v>
      </c>
      <c r="E13" s="65">
        <v>360</v>
      </c>
      <c r="F13" s="65">
        <f>SUM(F14:F15)</f>
        <v>621483</v>
      </c>
      <c r="G13" s="61">
        <f>+IF(E13=0,"--",((F13/E13)-1)*100)</f>
        <v>172534.16666666666</v>
      </c>
      <c r="H13" s="65">
        <v>11330</v>
      </c>
      <c r="I13" s="65">
        <v>1851</v>
      </c>
      <c r="J13" s="138">
        <f>SUM(J14:J15)</f>
        <v>1665946</v>
      </c>
      <c r="K13" s="61">
        <f>+IF(I13=0,"--",((J13/I13)-1)*100)</f>
        <v>89902.48514316586</v>
      </c>
      <c r="L13" s="60">
        <v>5.913361169102297</v>
      </c>
      <c r="M13" s="60">
        <v>5.141666666666667</v>
      </c>
      <c r="N13" s="60" t="s">
        <v>81</v>
      </c>
      <c r="O13" s="60" t="s">
        <v>184</v>
      </c>
    </row>
    <row r="14" spans="1:15" ht="12.75">
      <c r="A14" s="266"/>
      <c r="B14" s="178" t="s">
        <v>163</v>
      </c>
      <c r="C14" s="107">
        <v>15099010</v>
      </c>
      <c r="D14" s="65" t="s">
        <v>184</v>
      </c>
      <c r="E14" s="65" t="s">
        <v>184</v>
      </c>
      <c r="F14" s="65">
        <v>0</v>
      </c>
      <c r="G14" s="60" t="s">
        <v>184</v>
      </c>
      <c r="H14" s="65" t="s">
        <v>184</v>
      </c>
      <c r="I14" s="65" t="s">
        <v>184</v>
      </c>
      <c r="J14" s="138">
        <v>0</v>
      </c>
      <c r="K14" s="60" t="s">
        <v>184</v>
      </c>
      <c r="L14" s="60" t="s">
        <v>184</v>
      </c>
      <c r="M14" s="60" t="s">
        <v>184</v>
      </c>
      <c r="N14" s="60" t="s">
        <v>81</v>
      </c>
      <c r="O14" s="60" t="s">
        <v>184</v>
      </c>
    </row>
    <row r="15" spans="1:15" ht="12.75">
      <c r="A15" s="266"/>
      <c r="B15" s="178" t="s">
        <v>164</v>
      </c>
      <c r="C15" s="107">
        <v>15099090</v>
      </c>
      <c r="D15" s="65">
        <v>0</v>
      </c>
      <c r="E15" s="65">
        <v>0</v>
      </c>
      <c r="F15" s="65">
        <v>621483</v>
      </c>
      <c r="G15" s="60" t="s">
        <v>81</v>
      </c>
      <c r="H15" s="65">
        <v>0</v>
      </c>
      <c r="I15" s="65">
        <v>0</v>
      </c>
      <c r="J15" s="138">
        <v>1665946</v>
      </c>
      <c r="K15" s="60" t="s">
        <v>81</v>
      </c>
      <c r="L15" s="60" t="s">
        <v>184</v>
      </c>
      <c r="M15" s="60" t="s">
        <v>81</v>
      </c>
      <c r="N15" s="60">
        <v>2.680597860279364</v>
      </c>
      <c r="O15" s="60" t="s">
        <v>184</v>
      </c>
    </row>
    <row r="16" spans="1:15" ht="12.75">
      <c r="A16" s="210" t="s">
        <v>375</v>
      </c>
      <c r="B16" s="180" t="s">
        <v>157</v>
      </c>
      <c r="C16" s="107">
        <v>15159021</v>
      </c>
      <c r="D16" s="65">
        <v>0</v>
      </c>
      <c r="E16" s="65">
        <v>0</v>
      </c>
      <c r="F16" s="65">
        <v>555</v>
      </c>
      <c r="G16" s="60" t="s">
        <v>81</v>
      </c>
      <c r="H16" s="65">
        <v>0</v>
      </c>
      <c r="I16" s="65">
        <v>0</v>
      </c>
      <c r="J16" s="138">
        <v>14186</v>
      </c>
      <c r="K16" s="60" t="s">
        <v>81</v>
      </c>
      <c r="L16" s="60" t="s">
        <v>184</v>
      </c>
      <c r="M16" s="60" t="s">
        <v>81</v>
      </c>
      <c r="N16" s="60">
        <v>25.56036036036036</v>
      </c>
      <c r="O16" s="60" t="s">
        <v>184</v>
      </c>
    </row>
    <row r="17" spans="1:15" ht="12.75">
      <c r="A17" s="212"/>
      <c r="B17" s="178" t="s">
        <v>164</v>
      </c>
      <c r="C17" s="107">
        <v>15159029</v>
      </c>
      <c r="D17" s="65">
        <v>0</v>
      </c>
      <c r="E17" s="65">
        <v>0</v>
      </c>
      <c r="F17" s="65">
        <v>3956</v>
      </c>
      <c r="G17" s="60" t="s">
        <v>81</v>
      </c>
      <c r="H17" s="65">
        <v>0</v>
      </c>
      <c r="I17" s="65">
        <v>0</v>
      </c>
      <c r="J17" s="138">
        <v>50370</v>
      </c>
      <c r="K17" s="60" t="s">
        <v>81</v>
      </c>
      <c r="L17" s="60" t="s">
        <v>184</v>
      </c>
      <c r="M17" s="60" t="s">
        <v>81</v>
      </c>
      <c r="N17" s="60">
        <v>12.732558139534884</v>
      </c>
      <c r="O17" s="60" t="s">
        <v>184</v>
      </c>
    </row>
    <row r="18" spans="1:15" ht="12.75">
      <c r="A18" s="264" t="s">
        <v>185</v>
      </c>
      <c r="B18" s="264"/>
      <c r="C18" s="107">
        <v>33011200</v>
      </c>
      <c r="D18" s="65">
        <v>266</v>
      </c>
      <c r="E18" s="65">
        <v>266</v>
      </c>
      <c r="F18" s="65">
        <v>89</v>
      </c>
      <c r="G18" s="61">
        <f>+IF(E18=0,"--",((F18/E18)-1)*100)</f>
        <v>-66.54135338345864</v>
      </c>
      <c r="H18" s="65">
        <v>45001</v>
      </c>
      <c r="I18" s="65">
        <v>45001</v>
      </c>
      <c r="J18" s="138">
        <v>7864</v>
      </c>
      <c r="K18" s="61">
        <f>+IF(I18=0,"--",((J18/I18)-1)*100)</f>
        <v>-82.52483278149374</v>
      </c>
      <c r="L18" s="60">
        <v>169.1766917293233</v>
      </c>
      <c r="M18" s="60">
        <v>169.1766917293233</v>
      </c>
      <c r="N18" s="60">
        <v>88.35955056179775</v>
      </c>
      <c r="O18" s="61">
        <f>+IF(M18=0,"--",((N18/M18)-1)*100)</f>
        <v>-47.7708485379476</v>
      </c>
    </row>
    <row r="19" spans="1:15" ht="12.75">
      <c r="A19" s="264" t="s">
        <v>383</v>
      </c>
      <c r="B19" s="264"/>
      <c r="C19" s="107">
        <v>33011300</v>
      </c>
      <c r="D19" s="65">
        <v>0</v>
      </c>
      <c r="E19" s="65">
        <v>0</v>
      </c>
      <c r="F19" s="65">
        <v>20</v>
      </c>
      <c r="G19" s="60" t="s">
        <v>81</v>
      </c>
      <c r="H19" s="65">
        <v>0</v>
      </c>
      <c r="I19" s="65">
        <v>0</v>
      </c>
      <c r="J19" s="138">
        <v>6694</v>
      </c>
      <c r="K19" s="60" t="s">
        <v>81</v>
      </c>
      <c r="L19" s="60" t="s">
        <v>184</v>
      </c>
      <c r="M19" s="60" t="s">
        <v>81</v>
      </c>
      <c r="N19" s="60">
        <v>334.7</v>
      </c>
      <c r="O19" s="60" t="s">
        <v>184</v>
      </c>
    </row>
    <row r="20" spans="1:15" ht="12.75">
      <c r="A20" s="213" t="s">
        <v>95</v>
      </c>
      <c r="B20" s="214"/>
      <c r="C20" s="107">
        <v>15100000</v>
      </c>
      <c r="D20" s="65">
        <v>20055</v>
      </c>
      <c r="E20" s="65">
        <v>20055</v>
      </c>
      <c r="F20" s="65">
        <v>0</v>
      </c>
      <c r="G20" s="61">
        <f>+IF(E20=0,"--",((F20/E20)-1)*100)</f>
        <v>-100</v>
      </c>
      <c r="H20" s="65">
        <v>44100</v>
      </c>
      <c r="I20" s="65">
        <v>44100</v>
      </c>
      <c r="J20" s="138">
        <v>0</v>
      </c>
      <c r="K20" s="60">
        <v>-100</v>
      </c>
      <c r="L20" s="60">
        <v>2.1989528795811517</v>
      </c>
      <c r="M20" s="60">
        <v>2.1989528795811517</v>
      </c>
      <c r="N20" s="60" t="s">
        <v>81</v>
      </c>
      <c r="O20" s="60" t="s">
        <v>184</v>
      </c>
    </row>
    <row r="21" spans="1:15" ht="12.75">
      <c r="A21" s="264" t="s">
        <v>94</v>
      </c>
      <c r="B21" s="264"/>
      <c r="C21" s="107">
        <v>33011900</v>
      </c>
      <c r="D21" s="65">
        <v>439</v>
      </c>
      <c r="E21" s="65">
        <v>75</v>
      </c>
      <c r="F21" s="65">
        <v>0</v>
      </c>
      <c r="G21" s="61">
        <f>+IF(E21=0,"--",((F21/E21)-1)*100)</f>
        <v>-100</v>
      </c>
      <c r="H21" s="65">
        <v>67565</v>
      </c>
      <c r="I21" s="65">
        <v>5070</v>
      </c>
      <c r="J21" s="138">
        <v>0</v>
      </c>
      <c r="K21" s="60">
        <v>-100</v>
      </c>
      <c r="L21" s="60">
        <v>153.90660592255125</v>
      </c>
      <c r="M21" s="60">
        <v>67.6</v>
      </c>
      <c r="N21" s="60" t="s">
        <v>81</v>
      </c>
      <c r="O21" s="60" t="s">
        <v>184</v>
      </c>
    </row>
    <row r="22" spans="1:15" ht="12.75">
      <c r="A22" s="78" t="s">
        <v>41</v>
      </c>
      <c r="B22" s="181"/>
      <c r="C22" s="105"/>
      <c r="D22" s="64">
        <v>8364155</v>
      </c>
      <c r="E22" s="64">
        <v>2687478</v>
      </c>
      <c r="F22" s="64">
        <f>SUM(F4,F9,F10,F13,F16:F17,F18:F21)</f>
        <v>3597068</v>
      </c>
      <c r="G22" s="61">
        <f>+IF(E22=0,"--",((F22/E22)-1)*100)</f>
        <v>33.84548636305116</v>
      </c>
      <c r="H22" s="64">
        <v>33008417</v>
      </c>
      <c r="I22" s="64">
        <v>11574327</v>
      </c>
      <c r="J22" s="64">
        <f>SUM(J4,J9,J10,J13,J16:J17,J18:J21)</f>
        <v>15173648</v>
      </c>
      <c r="K22" s="61">
        <f>+IF(I22=0,"--",((J22/I22)-1)*100)</f>
        <v>31.09745387356</v>
      </c>
      <c r="L22" s="60">
        <v>3.9464138337943284</v>
      </c>
      <c r="M22" s="60">
        <v>4.306761580932012</v>
      </c>
      <c r="N22" s="60">
        <v>4.218337824027792</v>
      </c>
      <c r="O22" s="61">
        <f>+IF(M22=0,"--",((N22/M22)-1)*100)</f>
        <v>-2.0531379609150413</v>
      </c>
    </row>
    <row r="23" spans="1:15" ht="12.75">
      <c r="A23" s="229" t="s">
        <v>150</v>
      </c>
      <c r="B23" s="227"/>
      <c r="C23" s="227"/>
      <c r="D23" s="227"/>
      <c r="E23" s="227"/>
      <c r="F23" s="227"/>
      <c r="G23" s="227"/>
      <c r="H23" s="227"/>
      <c r="I23" s="227"/>
      <c r="J23" s="227"/>
      <c r="K23" s="227"/>
      <c r="L23" s="227"/>
      <c r="M23" s="227"/>
      <c r="N23" s="227"/>
      <c r="O23" s="228"/>
    </row>
    <row r="38" ht="12.75">
      <c r="C38" s="57"/>
    </row>
    <row r="39" ht="12.75">
      <c r="C39" s="57"/>
    </row>
    <row r="40" spans="3:8" ht="12.75">
      <c r="C40" s="57"/>
      <c r="H40" s="140"/>
    </row>
    <row r="41" ht="12.75">
      <c r="H41" s="140"/>
    </row>
    <row r="42" ht="12.75">
      <c r="H42" s="140"/>
    </row>
    <row r="43" ht="12.75">
      <c r="H43" s="140"/>
    </row>
    <row r="44" ht="12.75">
      <c r="H44" s="140"/>
    </row>
    <row r="45" ht="12.75">
      <c r="H45" s="140"/>
    </row>
    <row r="46" ht="12.75">
      <c r="H46" s="140"/>
    </row>
    <row r="47" ht="12.75">
      <c r="H47" s="140"/>
    </row>
    <row r="48" ht="12.75">
      <c r="H48" s="140"/>
    </row>
    <row r="49" ht="12.75">
      <c r="H49" s="140"/>
    </row>
    <row r="50" ht="12.75">
      <c r="H50" s="140"/>
    </row>
    <row r="51" ht="12.75">
      <c r="H51" s="140"/>
    </row>
    <row r="52" ht="12.75">
      <c r="H52" s="140"/>
    </row>
    <row r="53" ht="12.75">
      <c r="H53" s="140"/>
    </row>
    <row r="54" ht="12.75">
      <c r="H54" s="140"/>
    </row>
    <row r="55" ht="12.75">
      <c r="H55" s="140"/>
    </row>
    <row r="56" ht="12.75">
      <c r="H56" s="140"/>
    </row>
  </sheetData>
  <sheetProtection/>
  <mergeCells count="16">
    <mergeCell ref="A9:B9"/>
    <mergeCell ref="A21:B21"/>
    <mergeCell ref="A18:B18"/>
    <mergeCell ref="A2:B3"/>
    <mergeCell ref="A23:O23"/>
    <mergeCell ref="A13:A15"/>
    <mergeCell ref="A10:A12"/>
    <mergeCell ref="A20:B20"/>
    <mergeCell ref="A16:A17"/>
    <mergeCell ref="A19:B19"/>
    <mergeCell ref="A1:O1"/>
    <mergeCell ref="C2:C3"/>
    <mergeCell ref="D2:G2"/>
    <mergeCell ref="H2:K2"/>
    <mergeCell ref="L2:O2"/>
    <mergeCell ref="A4:A8"/>
  </mergeCells>
  <printOptions/>
  <pageMargins left="0.7086614173228347" right="0.7086614173228347" top="0.7480314960629921" bottom="0.7480314960629921" header="0.31496062992125984" footer="0.31496062992125984"/>
  <pageSetup fitToHeight="2" fitToWidth="1" orientation="landscape" scale="65"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2012-07-26T20:59:26Z</cp:lastPrinted>
  <dcterms:created xsi:type="dcterms:W3CDTF">2011-12-16T17:59:21Z</dcterms:created>
  <dcterms:modified xsi:type="dcterms:W3CDTF">2019-01-25T18:30:50Z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