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B5631722-BC75-44F2-A334-F666D46E2E2D}" xr6:coauthVersionLast="36" xr6:coauthVersionMax="36" xr10:uidLastSave="{00000000-0000-0000-0000-000000000000}"/>
  <bookViews>
    <workbookView xWindow="0" yWindow="0" windowWidth="28800" windowHeight="12225" tabRatio="520" firstSheet="1" xr2:uid="{00000000-000D-0000-FFFF-FFFF00000000}"/>
  </bookViews>
  <sheets>
    <sheet name="Portada" sheetId="1" r:id="rId1"/>
    <sheet name="Contenido" sheetId="2" r:id="rId2"/>
    <sheet name="4" sheetId="3" r:id="rId3"/>
    <sheet name="5" sheetId="4" r:id="rId4"/>
    <sheet name="6" sheetId="5" r:id="rId5"/>
    <sheet name="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7" r:id="rId15"/>
    <sheet name="17" sheetId="15" r:id="rId16"/>
  </sheets>
  <definedNames>
    <definedName name="_xlnm.Print_Area" localSheetId="8">'10'!$A$1:$F$36</definedName>
    <definedName name="_xlnm.Print_Area" localSheetId="9">'11'!$A$1:$L$48</definedName>
    <definedName name="_xlnm.Print_Area" localSheetId="10">'12'!$A$1:$G$18</definedName>
    <definedName name="_xlnm.Print_Area" localSheetId="11">'13'!$A$1:$E$43</definedName>
    <definedName name="_xlnm.Print_Area" localSheetId="12">'14'!$A$1:$D$31</definedName>
    <definedName name="_xlnm.Print_Area" localSheetId="13">'15'!$A$1:$F$52</definedName>
    <definedName name="_xlnm.Print_Area" localSheetId="14">'16'!$A$1:$F$6</definedName>
    <definedName name="_xlnm.Print_Area" localSheetId="15">'17'!$A$1:$E$27</definedName>
    <definedName name="_xlnm.Print_Area" localSheetId="2">'4'!$A$1:$J$43</definedName>
    <definedName name="_xlnm.Print_Area" localSheetId="3">'5'!$A$1:$G$37</definedName>
    <definedName name="_xlnm.Print_Area" localSheetId="4">'6'!$A$1:$G$34</definedName>
    <definedName name="_xlnm.Print_Area" localSheetId="5">'7'!$A$1:$F$33</definedName>
    <definedName name="_xlnm.Print_Area" localSheetId="6">'8'!$A$1:$F$35</definedName>
    <definedName name="_xlnm.Print_Area" localSheetId="7">'9'!$A$1:$F$32</definedName>
    <definedName name="_xlnm.Print_Area" localSheetId="1">Contenido!$A$1:$G$43</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Z_5CDC6F58_B038_4A0E_A13D_C643B013E119_.wvu.Cols" localSheetId="2" hidden="1">'4'!$M:$M</definedName>
    <definedName name="Z_5CDC6F58_B038_4A0E_A13D_C643B013E119_.wvu.Cols" localSheetId="0" hidden="1">Portada!$G:$M</definedName>
    <definedName name="Z_5CDC6F58_B038_4A0E_A13D_C643B013E119_.wvu.PrintArea" localSheetId="8" hidden="1">'10'!$A$1:$F$36</definedName>
    <definedName name="Z_5CDC6F58_B038_4A0E_A13D_C643B013E119_.wvu.PrintArea" localSheetId="9" hidden="1">'11'!$A$1:$L$48</definedName>
    <definedName name="Z_5CDC6F58_B038_4A0E_A13D_C643B013E119_.wvu.PrintArea" localSheetId="10" hidden="1">'12'!$A$1:$G$18</definedName>
    <definedName name="Z_5CDC6F58_B038_4A0E_A13D_C643B013E119_.wvu.PrintArea" localSheetId="11" hidden="1">'13'!$A$1:$E$43</definedName>
    <definedName name="Z_5CDC6F58_B038_4A0E_A13D_C643B013E119_.wvu.PrintArea" localSheetId="12" hidden="1">'14'!$A$1:$D$31</definedName>
    <definedName name="Z_5CDC6F58_B038_4A0E_A13D_C643B013E119_.wvu.PrintArea" localSheetId="13" hidden="1">'15'!$A$1:$F$52</definedName>
    <definedName name="Z_5CDC6F58_B038_4A0E_A13D_C643B013E119_.wvu.PrintArea" localSheetId="14" hidden="1">'16'!$A$1:$F$6</definedName>
    <definedName name="Z_5CDC6F58_B038_4A0E_A13D_C643B013E119_.wvu.PrintArea" localSheetId="15" hidden="1">'17'!$A$1:$E$27</definedName>
    <definedName name="Z_5CDC6F58_B038_4A0E_A13D_C643B013E119_.wvu.PrintArea" localSheetId="2" hidden="1">'4'!$A$1:$J$43</definedName>
    <definedName name="Z_5CDC6F58_B038_4A0E_A13D_C643B013E119_.wvu.PrintArea" localSheetId="3" hidden="1">'5'!$A$1:$G$37</definedName>
    <definedName name="Z_5CDC6F58_B038_4A0E_A13D_C643B013E119_.wvu.PrintArea" localSheetId="4" hidden="1">'6'!$A$1:$G$34</definedName>
    <definedName name="Z_5CDC6F58_B038_4A0E_A13D_C643B013E119_.wvu.PrintArea" localSheetId="5" hidden="1">'7'!$A$1:$F$33</definedName>
    <definedName name="Z_5CDC6F58_B038_4A0E_A13D_C643B013E119_.wvu.PrintArea" localSheetId="6" hidden="1">'8'!$A$1:$F$35</definedName>
    <definedName name="Z_5CDC6F58_B038_4A0E_A13D_C643B013E119_.wvu.PrintArea" localSheetId="7" hidden="1">'9'!$A$1:$F$32</definedName>
    <definedName name="Z_5CDC6F58_B038_4A0E_A13D_C643B013E119_.wvu.PrintArea" localSheetId="1" hidden="1">Contenido!$A$1:$G$43</definedName>
    <definedName name="Z_5CDC6F58_B038_4A0E_A13D_C643B013E119_.wvu.PrintArea" localSheetId="0" hidden="1">Portada!$A$1:$M$86</definedName>
    <definedName name="Z_5CDC6F58_B038_4A0E_A13D_C643B013E119_.wvu.Rows" localSheetId="10" hidden="1">'12'!$20:$20</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1" i="10" l="1"/>
  <c r="D41" i="10"/>
  <c r="E41" i="10"/>
  <c r="F41" i="10"/>
  <c r="G41" i="10"/>
  <c r="H41" i="10"/>
  <c r="I41" i="10"/>
  <c r="J41" i="10"/>
  <c r="K41" i="10"/>
  <c r="B41" i="10"/>
  <c r="L38" i="10"/>
  <c r="D13" i="5" l="1"/>
  <c r="E16" i="4" l="1"/>
  <c r="J17" i="3"/>
  <c r="C21" i="3"/>
  <c r="D21" i="3"/>
  <c r="E21" i="3"/>
  <c r="F21" i="3"/>
  <c r="G21" i="3"/>
  <c r="B21" i="3"/>
  <c r="N30" i="10" l="1"/>
  <c r="L41" i="10"/>
  <c r="L37" i="10"/>
  <c r="F14" i="5"/>
  <c r="E14" i="5"/>
  <c r="C14" i="5"/>
  <c r="E15" i="4"/>
  <c r="Y2" i="3"/>
  <c r="J16" i="3"/>
  <c r="A47" i="1"/>
  <c r="B15" i="7"/>
  <c r="B14" i="7"/>
  <c r="D24" i="15"/>
  <c r="L36" i="10"/>
  <c r="I15" i="3"/>
  <c r="J15" i="3" s="1"/>
  <c r="I14" i="3"/>
  <c r="J14" i="3" s="1"/>
  <c r="L35" i="10"/>
  <c r="C15" i="15"/>
  <c r="D15" i="15"/>
  <c r="E15" i="15" s="1"/>
  <c r="D6" i="15"/>
  <c r="E6" i="15" s="1"/>
  <c r="C6" i="15"/>
  <c r="L34" i="10"/>
  <c r="E12" i="4"/>
  <c r="J13" i="3"/>
  <c r="L33" i="10"/>
  <c r="I12" i="3"/>
  <c r="E11" i="4" s="1"/>
  <c r="L32" i="10"/>
  <c r="E6" i="4"/>
  <c r="E7" i="4"/>
  <c r="E8" i="4"/>
  <c r="E10" i="4"/>
  <c r="I10" i="3"/>
  <c r="H11" i="3"/>
  <c r="H21" i="3" s="1"/>
  <c r="D22" i="3" s="1"/>
  <c r="E13" i="5"/>
  <c r="F13" i="5"/>
  <c r="G13" i="5" s="1"/>
  <c r="J40" i="10"/>
  <c r="H40" i="10"/>
  <c r="F40" i="10"/>
  <c r="D40" i="10"/>
  <c r="B40" i="10"/>
  <c r="L31" i="10"/>
  <c r="L30" i="10"/>
  <c r="L29" i="10"/>
  <c r="L28" i="10"/>
  <c r="Y1" i="3"/>
  <c r="Z1" i="3"/>
  <c r="X1" i="3"/>
  <c r="AH36" i="3"/>
  <c r="F19" i="3"/>
  <c r="D19" i="3"/>
  <c r="B19" i="3"/>
  <c r="J9" i="3"/>
  <c r="J8" i="3"/>
  <c r="J7" i="3"/>
  <c r="D19" i="10"/>
  <c r="E19" i="10"/>
  <c r="F19" i="10"/>
  <c r="G19" i="10"/>
  <c r="H19" i="10"/>
  <c r="I19" i="10"/>
  <c r="F9" i="5"/>
  <c r="G9" i="5" s="1"/>
  <c r="F10" i="5"/>
  <c r="F11" i="5"/>
  <c r="G11" i="5" s="1"/>
  <c r="G12" i="5"/>
  <c r="F12" i="5"/>
  <c r="E9" i="5"/>
  <c r="E10" i="5"/>
  <c r="E11" i="5"/>
  <c r="E12" i="5"/>
  <c r="C11" i="5"/>
  <c r="C12" i="5"/>
  <c r="C13" i="5"/>
  <c r="C9" i="5"/>
  <c r="C10" i="5"/>
  <c r="AL26" i="5"/>
  <c r="AM26" i="5"/>
  <c r="AN26" i="5"/>
  <c r="AL27" i="5"/>
  <c r="AM27" i="5"/>
  <c r="AN27" i="5"/>
  <c r="AL28" i="5"/>
  <c r="AM28" i="5"/>
  <c r="AN28" i="5"/>
  <c r="AL29" i="5"/>
  <c r="AM29" i="5"/>
  <c r="AN29" i="5"/>
  <c r="AL30" i="5"/>
  <c r="AM30" i="5"/>
  <c r="AN30" i="5"/>
  <c r="AL31" i="5"/>
  <c r="AM31" i="5"/>
  <c r="AN31" i="5"/>
  <c r="AL33" i="5"/>
  <c r="AM33" i="5"/>
  <c r="AN33" i="5"/>
  <c r="Z2" i="3"/>
  <c r="J11" i="3"/>
  <c r="X2" i="3"/>
  <c r="G14" i="5" l="1"/>
  <c r="E14" i="4"/>
  <c r="I21" i="3"/>
  <c r="C22" i="3" s="1"/>
  <c r="F22" i="3"/>
  <c r="H19" i="3"/>
  <c r="J12" i="3"/>
  <c r="G22" i="3"/>
  <c r="B13" i="6"/>
  <c r="E13" i="4"/>
  <c r="B22" i="3"/>
  <c r="E9" i="4"/>
  <c r="J10" i="3"/>
  <c r="G10" i="5"/>
  <c r="E22" i="3" l="1"/>
  <c r="J21" i="3"/>
  <c r="B20" i="3"/>
  <c r="D20" i="3"/>
  <c r="F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mmunoz</author>
  </authors>
  <commentList>
    <comment ref="E5" authorId="0" shapeId="0" xr:uid="{00000000-0006-0000-0700-000001000000}">
      <text>
        <r>
          <rPr>
            <b/>
            <sz val="10"/>
            <color indexed="81"/>
            <rFont val="Tahoma"/>
            <family val="2"/>
          </rPr>
          <t>MY export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mmunoz</author>
  </authors>
  <commentList>
    <comment ref="E5" authorId="0" shapeId="0" xr:uid="{00000000-0006-0000-0800-000001000000}">
      <text>
        <r>
          <rPr>
            <b/>
            <sz val="10"/>
            <color indexed="81"/>
            <rFont val="Tahoma"/>
            <family val="2"/>
          </rPr>
          <t>MY export</t>
        </r>
      </text>
    </comment>
  </commentList>
</comments>
</file>

<file path=xl/sharedStrings.xml><?xml version="1.0" encoding="utf-8"?>
<sst xmlns="http://schemas.openxmlformats.org/spreadsheetml/2006/main" count="315" uniqueCount="202">
  <si>
    <t>Cuadro Nº 1</t>
  </si>
  <si>
    <t>Cuadro Nº 2</t>
  </si>
  <si>
    <t>Cuadro Nº 3</t>
  </si>
  <si>
    <t>Cuadro Nº 5</t>
  </si>
  <si>
    <t>Cuadro Nº 7</t>
  </si>
  <si>
    <t>Cuadro Nº 8</t>
  </si>
  <si>
    <t>Cuadro Nº 9</t>
  </si>
  <si>
    <t>Años</t>
  </si>
  <si>
    <t>Producción</t>
  </si>
  <si>
    <t>00</t>
  </si>
  <si>
    <t>01</t>
  </si>
  <si>
    <t>02</t>
  </si>
  <si>
    <t>Meses</t>
  </si>
  <si>
    <t>Ene</t>
  </si>
  <si>
    <t>Feb</t>
  </si>
  <si>
    <t>Mar</t>
  </si>
  <si>
    <t>Abr</t>
  </si>
  <si>
    <t>May</t>
  </si>
  <si>
    <t>Jun</t>
  </si>
  <si>
    <t>Jul</t>
  </si>
  <si>
    <t>Ago</t>
  </si>
  <si>
    <t>Sep</t>
  </si>
  <si>
    <t>Oct</t>
  </si>
  <si>
    <t>Nov</t>
  </si>
  <si>
    <t>Dic</t>
  </si>
  <si>
    <t>País</t>
  </si>
  <si>
    <t>Var. %</t>
  </si>
  <si>
    <t>Año</t>
  </si>
  <si>
    <t>Argentina</t>
  </si>
  <si>
    <t>Estados Unidos</t>
  </si>
  <si>
    <t>Toneladas</t>
  </si>
  <si>
    <t>Total año</t>
  </si>
  <si>
    <t>var prod</t>
  </si>
  <si>
    <t>var rec</t>
  </si>
  <si>
    <t>Promedio año</t>
  </si>
  <si>
    <t xml:space="preserve"> </t>
  </si>
  <si>
    <t>Importación</t>
  </si>
  <si>
    <t>Año agrícola</t>
  </si>
  <si>
    <t>Región</t>
  </si>
  <si>
    <t>04 Coquimbo</t>
  </si>
  <si>
    <t>05 Valparaíso</t>
  </si>
  <si>
    <t>06 O'Higgins</t>
  </si>
  <si>
    <t>07 Maule</t>
  </si>
  <si>
    <t>08 Bío Bío</t>
  </si>
  <si>
    <t>09 Araucanía</t>
  </si>
  <si>
    <t>13 Metropolitana</t>
  </si>
  <si>
    <t>2009/10</t>
  </si>
  <si>
    <t>Stock inicial</t>
  </si>
  <si>
    <t>Demanda</t>
  </si>
  <si>
    <t>Comercio</t>
  </si>
  <si>
    <t xml:space="preserve">Stock final </t>
  </si>
  <si>
    <t>Fuente: elaborado por Odepa con información de USDA. World Agricultural Supply and Demand Estimates (WASDE).</t>
  </si>
  <si>
    <t>$/kilo nominal</t>
  </si>
  <si>
    <t>FUENTE: elaborado por Odepa con antecedentes de Cotrisa</t>
  </si>
  <si>
    <t>Paraguay</t>
  </si>
  <si>
    <t>2010-11</t>
  </si>
  <si>
    <t>Maíz partido</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</si>
  <si>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</si>
  <si>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</si>
  <si>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</si>
  <si>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</si>
  <si>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</si>
  <si>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</si>
  <si>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</si>
  <si>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</si>
  <si>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</si>
  <si>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</si>
  <si>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</si>
  <si>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</si>
  <si>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</si>
  <si>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Sorgo</t>
  </si>
  <si>
    <t>Importaciones de maíz y productos sustitutos</t>
  </si>
  <si>
    <t>Maíz amarillo, FOB puerto argentino</t>
  </si>
  <si>
    <t>Maíz yellow n° 2, FOB Golfo, EE.UU.</t>
  </si>
  <si>
    <t>Precio maíz nacional</t>
  </si>
  <si>
    <t>Semana</t>
  </si>
  <si>
    <t>Fecha</t>
  </si>
  <si>
    <t>US$/tonelada</t>
  </si>
  <si>
    <t>Región Metropolitana</t>
  </si>
  <si>
    <t>Consumo</t>
  </si>
  <si>
    <t xml:space="preserve">Evolución de los precios en los mercados de Argentina, Estados Unidos y Chile </t>
  </si>
  <si>
    <t>Evolución de los precios del maíz en el mercado de futuros de Chicago</t>
  </si>
  <si>
    <t xml:space="preserve">(precios diarios en US$/tonelada) </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</si>
  <si>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</si>
  <si>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</si>
  <si>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</si>
  <si>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</si>
  <si>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</si>
  <si>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</si>
  <si>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</si>
  <si>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</si>
  <si>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</si>
  <si>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</si>
  <si>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</si>
  <si>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</si>
  <si>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</si>
  <si>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</si>
  <si>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</si>
  <si>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</si>
  <si>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Participación por país en las importaciones de maíz</t>
  </si>
  <si>
    <t>Cuadros</t>
  </si>
  <si>
    <t>Evolución mensual de las importaciones de maíz (toneladas)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</si>
  <si>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</si>
  <si>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</si>
  <si>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</si>
  <si>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</si>
  <si>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</si>
  <si>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Participación año</t>
  </si>
  <si>
    <t>Producción (toneladas)</t>
  </si>
  <si>
    <t>Rendimiento (quintales/hectárea)</t>
  </si>
  <si>
    <t>Precios promedio nacionales informados por la industria</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</si>
  <si>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</si>
  <si>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</si>
  <si>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</si>
  <si>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Superficie (hectáreas)</t>
  </si>
  <si>
    <t xml:space="preserve"> FUENTE : elaborado por Odepa con información del INE</t>
  </si>
  <si>
    <t>2010/11 estimado</t>
  </si>
  <si>
    <t>2011/12 proyectado</t>
  </si>
  <si>
    <t>(millones de toneladas)</t>
  </si>
  <si>
    <t>Alimentos preparados</t>
  </si>
  <si>
    <t>Proyección del balance mundial de oferta y demanda de maíz temporada 2011/12 por mes</t>
  </si>
  <si>
    <t>Mes de la proyección</t>
  </si>
  <si>
    <t>FUENTE: elaborado por Odepa con información del Servicio Nacional de Aduanas.</t>
  </si>
  <si>
    <t>Variación  anual</t>
  </si>
  <si>
    <t xml:space="preserve"> (%)</t>
  </si>
  <si>
    <t>aparente</t>
  </si>
  <si>
    <t>Maíz grano</t>
  </si>
  <si>
    <t>Fuente: elaborado por Odepa</t>
  </si>
  <si>
    <t>s/c</t>
  </si>
  <si>
    <t>s/c: sin información de compras</t>
  </si>
  <si>
    <t>(precios semanales nominales en $/kg)</t>
  </si>
  <si>
    <t>Superficie, producción y rendimiento regional de maíz (Coquimbo a Los Lagos)</t>
  </si>
  <si>
    <t>Cuadro Nº 6</t>
  </si>
  <si>
    <t>Proyecciones de la relación entre producción y demanda mundial de maíz</t>
  </si>
  <si>
    <t>Cuadro Nº 10</t>
  </si>
  <si>
    <t>Cuadro Nº 11</t>
  </si>
  <si>
    <t xml:space="preserve">  Nº 10</t>
  </si>
  <si>
    <t xml:space="preserve">  Nº 11</t>
  </si>
  <si>
    <t>20010/11</t>
  </si>
  <si>
    <t>Mes</t>
  </si>
  <si>
    <t>Costo alternativo de importación desde Argentina (Odepa)</t>
  </si>
  <si>
    <t>Importaciones de maíz y productos sustitutos (volumen)</t>
  </si>
  <si>
    <t>Cuadro Nº 12</t>
  </si>
  <si>
    <t xml:space="preserve">  Nº 12</t>
  </si>
  <si>
    <t>NOTA: los precios pueden tener distintas condiciones de pago. Para más detalle ver en www.cotrisa.cl</t>
  </si>
  <si>
    <t>Importaciones de maíz por principal país de origen</t>
  </si>
  <si>
    <t>Marcelo Muñoz V.</t>
  </si>
  <si>
    <t>Publicación de la Oficina de Estudios y Políticas Agrarias (Odepa)</t>
  </si>
  <si>
    <t>del Ministerio de Agricultura, Gobierno de Chile</t>
  </si>
  <si>
    <t>Director y Representante Legal</t>
  </si>
  <si>
    <t>Gustavo Rojas Le-Bert</t>
  </si>
  <si>
    <t>Se puede reproducir total o parcialmente citando la fuente</t>
  </si>
  <si>
    <t>Maíz: producción, precios y comercio exterior</t>
  </si>
  <si>
    <t xml:space="preserve">Costo promedio ponderado de importación </t>
  </si>
  <si>
    <t>Otras</t>
  </si>
  <si>
    <t>Importaciones de maíz y productos sustitutos (costo promedio ponderado de importación)</t>
  </si>
  <si>
    <t>Importaciones de maíz y productos sustitutos  (costo promedio ponderado de importación)</t>
  </si>
  <si>
    <t xml:space="preserve"> Fuente: elaborado por Odepa con información del INE, Aduana y SAG</t>
  </si>
  <si>
    <t>Volumen (toneladas)</t>
  </si>
  <si>
    <t>Fuente: elaborado por Odepa con información del Servicio Nacional de Aduanas.</t>
  </si>
  <si>
    <t>Código aduana</t>
  </si>
  <si>
    <t>Proyección del balance mundial de oferta y demanda de maíz temporada 2011/12, por mes</t>
  </si>
  <si>
    <t>US$ CIF / ton</t>
  </si>
  <si>
    <t>Precios promedio informados por la industria, por regiones</t>
  </si>
  <si>
    <t>Cuadro Nº 4</t>
  </si>
  <si>
    <t>Cuadro Nº 8b</t>
  </si>
  <si>
    <t xml:space="preserve">  Nº 4</t>
  </si>
  <si>
    <t xml:space="preserve">  Nº 8b</t>
  </si>
  <si>
    <t>2011 estimado</t>
  </si>
  <si>
    <t>2012 proyectado</t>
  </si>
  <si>
    <t>Producción, importación y consumo aparente de maíz grano</t>
  </si>
  <si>
    <t xml:space="preserve">       Maíz: producción, precios y comercio exterior</t>
  </si>
  <si>
    <t xml:space="preserve">          Avance noviembre de 2011</t>
  </si>
  <si>
    <t xml:space="preserve">          Diciembre 2011</t>
  </si>
  <si>
    <t>Total  ene-nov</t>
  </si>
  <si>
    <t>Participación ene-nov</t>
  </si>
  <si>
    <t>A nov 2011</t>
  </si>
  <si>
    <t>A nov 2010</t>
  </si>
  <si>
    <t>Promedio ene-nov</t>
  </si>
  <si>
    <t>Se mantiene la información del informe anterior, las proyecciones de siembra en Chile para esta temporada son de  135.800 hectareas de maíz.</t>
  </si>
  <si>
    <t xml:space="preserve">En Noviembre de 2011, debido a la baja en los precios internacionales del maíz, entró una gran cantidad de maíz entero, llegando a 528 mil toneladas el acumulado  a noviembre de 2011. Esta cifra es levemente inferior a la importada a noviembre de 2010, que alcanzó las  551 mil toneladas.
</t>
  </si>
  <si>
    <t>Las restriciones a las exportaciones de maíz ocurridas en Argentina, han llevado a la industria ha buscar otros mercados, apareciendo nuevamente Paraguay como una alternativa. Lo anterior, a pesar de tener Paraguay un precio superior al grano argentino.
Se espera que el mercado argentino vuelva a abrir sus fronteras para la salida de maíz, ya que el gobierno liberará un cupo de 2 millones de toneladas de maíz para la exportación.</t>
  </si>
  <si>
    <t>Noviembre marcó un alza en las importaciones de maíz en el 2011. A las 41 mil toneladas importadas desde Argentina ese mes, se sumaron 90 mil toneladas importadas desde Paraguay, totalizando importaciones por 132 mil toneladas de maíz, la cifra más alta desaduanada en un mes en los últimos tres años.
Esta alza en las importaciones de maíz, coincide con la caida internacional de los precios del grano ese mes.</t>
  </si>
  <si>
    <t>La baja en los precios internacionales del maíz cambiaron los pronósticos de importaciones del grano para el 2011. Se espera que este año termine con importaciones de maíz por un volumen cercano a las  554 mil toneladas, cifra superior a la pronosticada el mes pasado, provocando una leve alza en el consumo aparente del grano.
Para 2012, de mantenerse las actuales condiciones, se proyecta una importacion de maíz grano de alrededor de 450 mil toneladas, manteniendose el alza en el consumo de maíz basado en un aumento en la producción de maíz nacional.</t>
  </si>
  <si>
    <t>Período 2006-2011</t>
  </si>
  <si>
    <t>Período 2006 - 2012</t>
  </si>
  <si>
    <t xml:space="preserve">(US$ / tonelada CIF)   </t>
  </si>
  <si>
    <t>Período 2009-2011</t>
  </si>
  <si>
    <t>Diciembre de 2011 (millones de toneladas)</t>
  </si>
  <si>
    <t>En noviembre, el costo promedio de importación de maíz bajó a US$284 por tonelada Cif en noviembre de 2011,  US$ 5 menor que  el mes anterior. Se espera que esta cifra disminuya nuevamente en diciembre.
El costo de importación del maíz partido cayó en US$ 33 en noviembre, pasando de US$ 503 a US$ 470, lo que hace aún mas atractivo para la industria remplazar maíz entero por maíz partido.</t>
  </si>
  <si>
    <t>El informe WASDE del USDA de diciembre de 2011 aumenta la proyección de producción mundial para la temporada 2011/12. Se espera una producción de 867,52 millones de toneladas, 8,5 millones de toneladas más que la proyección de noviembre.  Dicha producción esperada prácticamente iguala la demanda mundial estimada del grano,  de 868,61 millones de toneladas, la cual es sólo algo mas de 1 millon de toneladas mayor que la oferta. Este aumento en las proyecciones de la relación producción demanda de maíz, ha llevado a un aumento en los stocks finales del grano, los cuales llegan a 127,19 millones de toneladas.
Estas proyecciones de disminución de la brecha entre producción y demanda mundial de maíz, junto al alza en los stocks, son la principal causa de la caida de los precios internacionales del maíz.</t>
  </si>
  <si>
    <t xml:space="preserve">De acuerdo al informe Wasde de diciembre del USDA, fue China el principal país responsable del aumento mundial de la producción de maíz. Dicho  país aumentó su proyección de producción en 7,25 millones de toneladas para el 2012. 
</t>
  </si>
  <si>
    <t>En noviembre aumentó el precio del maíz en la Región del Bío Bío, de $138,75 a $144,55 por kilo, de acuerdo a los antecedentes informados por la industria. Dicho incremento implicó un leve aumento en el precio promedio nacional.</t>
  </si>
  <si>
    <t>A partir de mediados de noviembre y posterior al informe del USDA de ese mes, comenzó una caida de los precios internacionales del maíz. Dicha caida se vió reforzada por el informe que Estados Unidos hizo en diciembre, a través de su Departamento de Agricultura, proyectando un alza en la producción mundial de maíz y un aumento de las reservas de este grano. 
El precio nacional del maíz, de acuerdo a lo informado por la industria, se ha mantenido estable alrededor de los $140 por kilo durante el mes de noviembre y en la primera quincena de diciembre.</t>
  </si>
  <si>
    <t>Costo real de importación de maíz por país de origen</t>
  </si>
  <si>
    <t xml:space="preserve">El maíz procedente de Argentina sigue siendo el más conveniente en términos de precio. El  maíz desaduanado en noviembre, procedente del país trasandino,  tuvo un costo promedio de importación de  US$ 306,35 por tonelada CIF.
Ese mes se comenzó nuevamente a traer maíz desde Paraguay, producto de las restricciones a las exportaciones de maíz argentino, a un promedio de US$ 338,81, US$32,46  más que el maíz trasandino. </t>
  </si>
  <si>
    <t>Los precios futuros del maíz (bolsa de Chicago) sigue la misma tendencia a la baja que los precios internacionales. Llama la atención que las cotizaciones a septiembre de 2012 estén más bajas que las cotizaciones para antes de esa fecha. Es decir, el mercado está pagando más por un maíz puesto en mayo o julio de 2012, que por un maíz entregado en septiembre o diciembre de 2012. Por ejemplo, en la segunda semana de diciembre el precio promedio del maíz puesto en Chicago en diciembre de 2011 era de US$ 230,17 y de US$ 237,6 promedio por tonelada para el maíz puesto en mayo de 2012. Esto indica una expectativa de alza en los precios intrenacionales de US$ 7,38 por tonelada de maíz ($ 3,8 por kilo). Sin embargo, en esa misma semana el precio promedio del maíz para entregar en septiembre de 2012 era de US$ 226,3 por tonelada, una caida en el precio de US$ 11,22 dólares en relación al precio promedio del grano puesto en mayo de 2012, unos $5,7 menos por kilo de maíz. La explicación a la menor expectativa de precios a septiembre del 2012, es por la mayor oferta de ese grano que se producirá para la cosecha 2012 del hemisferio norte, inducida principalmente por la mayor producción de China.
En Chile, las expectativas de precio para mayo de 2012 son menores a las del informe anterior. El costo alternativo de importación podría llegar a los US$ 305,6  por kilo de maíz, considerando los precios Fob del maíz cotizado en la segunda semana de diciembre y puesto en mayo de 2012. Con un dólar a $ 515, el precio de importación de maíz sería de $157,8 por kilo, por lo que el precio pagado por la industria se podría ubicar entre los $145 y $150 por kilo.
Las proyecciones de menores precios que el mercado está mostrando a partir de septiembre de 2012, disminuyen las expectativas de rentabilidad de los agricultores.</t>
  </si>
  <si>
    <t>Precios promedio informados por la industria por región</t>
  </si>
  <si>
    <t>Evolución mensual del precio interno del maíz, en dólares</t>
  </si>
  <si>
    <t>Años agrícolas 2009/10, 2010/11 y 2011/12</t>
  </si>
  <si>
    <t>2011/12</t>
  </si>
  <si>
    <t>Período 2006 - 2011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</si>
</sst>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mm/yy"/>
    <numFmt numFmtId="165" formatCode="0.0"/>
    <numFmt numFmtId="166" formatCode="#,##0.0_);\(#,##0.0\)"/>
    <numFmt numFmtId="167" formatCode="0.0_)"/>
    <numFmt numFmtId="168" formatCode="0.0%"/>
    <numFmt numFmtId="169" formatCode="#,##0.0"/>
    <numFmt numFmtId="170" formatCode="_-* #,##0_-;\-* #,##0_-;_-* \-_-;_-@_-"/>
    <numFmt numFmtId="171" formatCode="_-* #,##0.00_-;\-* #,##0.00_-;_-* \-??_-;_-@_-"/>
    <numFmt numFmtId="172" formatCode="_(* #,##0.0_);_(* \(#,##0.0\);_(* &quot;-&quot;_);_(@_)"/>
    <numFmt numFmtId="173" formatCode="_-* #,##0_-;\-* #,##0_-;_-* \-??_-;_-@_-"/>
    <numFmt numFmtId="174" formatCode="dd/mm/yy;@"/>
    <numFmt numFmtId="175" formatCode="_-* #,##0.00\ _p_t_a_-;\-* #,##0.00\ _p_t_a_-;_-* &quot;-&quot;??\ _p_t_a_-;_-@_-"/>
    <numFmt numFmtId="176" formatCode="#,##0.00_ ;\-#,##0.00\ "/>
    <numFmt numFmtId="177" formatCode="mmm/yyyy;@"/>
    <numFmt numFmtId="178" formatCode="#,##0_);\(#,##0\)"/>
  </numFmts>
  <fonts count="58">
    <font>
      <sz val="14"/>
      <name val="Arial MT"/>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color indexed="81"/>
      <name val="Tahoma"/>
      <family val="2"/>
    </font>
    <font>
      <sz val="8"/>
      <name val="Verdana"/>
      <family val="2"/>
    </font>
    <font>
      <sz val="7"/>
      <name val="Verdana"/>
      <family val="2"/>
    </font>
    <font>
      <b/>
      <sz val="10"/>
      <name val="Arial"/>
      <family val="2"/>
    </font>
    <font>
      <b/>
      <sz val="9"/>
      <name val="Verdana"/>
      <family val="2"/>
    </font>
    <font>
      <b/>
      <sz val="8"/>
      <name val="Arial"/>
      <family val="2"/>
    </font>
    <font>
      <sz val="9"/>
      <name val="Verdana"/>
      <family val="2"/>
    </font>
    <font>
      <b/>
      <sz val="10"/>
      <name val="Arial MT"/>
      <family val="2"/>
    </font>
    <font>
      <sz val="10"/>
      <name val="Arial MT"/>
    </font>
    <font>
      <b/>
      <sz val="9"/>
      <name val="Arial MT"/>
      <family val="2"/>
    </font>
    <font>
      <sz val="10"/>
      <color indexed="10"/>
      <name val="Arial"/>
      <family val="2"/>
    </font>
    <font>
      <sz val="10"/>
      <name val="Verdana"/>
      <family val="2"/>
    </font>
    <font>
      <sz val="16"/>
      <name val="Verdana"/>
      <family val="2"/>
    </font>
    <font>
      <sz val="11"/>
      <color theme="1"/>
      <name val="Arial"/>
      <family val="2"/>
      <scheme val="minor"/>
    </font>
    <font>
      <b/>
      <sz val="7"/>
      <color rgb="FF0066CC"/>
      <name val="Verdana"/>
      <family val="2"/>
    </font>
    <font>
      <b/>
      <sz val="10"/>
      <color theme="1"/>
      <name val="Verdana"/>
      <family val="2"/>
    </font>
    <font>
      <sz val="10"/>
      <color theme="1"/>
      <name val="Arial"/>
      <family val="2"/>
    </font>
    <font>
      <sz val="10"/>
      <color rgb="FFFF0000"/>
      <name val="Arial"/>
      <family val="2"/>
    </font>
    <font>
      <sz val="9"/>
      <color rgb="FFFF0000"/>
      <name val="Arial"/>
      <family val="2"/>
    </font>
    <font>
      <sz val="10"/>
      <color rgb="FF3A434E"/>
      <name val="Arial"/>
      <family val="2"/>
    </font>
    <font>
      <sz val="11"/>
      <color theme="1"/>
      <name val="Verdana"/>
      <family val="2"/>
    </font>
    <font>
      <sz val="10"/>
      <color theme="1"/>
      <name val="Verdana"/>
      <family val="2"/>
    </font>
    <font>
      <sz val="12"/>
      <color theme="1"/>
      <name val="Verdana"/>
      <family val="2"/>
    </font>
    <font>
      <sz val="12"/>
      <color rgb="FF333333"/>
      <name val="Verdana"/>
      <family val="2"/>
    </font>
    <font>
      <b/>
      <sz val="12"/>
      <color rgb="FF333333"/>
      <name val="Verdana"/>
      <family val="2"/>
    </font>
    <font>
      <sz val="7"/>
      <color theme="1"/>
      <name val="Verdana"/>
      <family val="2"/>
    </font>
    <font>
      <sz val="9"/>
      <color rgb="FFFF0000"/>
      <name val="Arial MT"/>
      <family val="2"/>
    </font>
    <font>
      <sz val="10"/>
      <color rgb="FFFF0000"/>
      <name val="Verdana"/>
      <family val="2"/>
    </font>
    <font>
      <b/>
      <sz val="10"/>
      <color rgb="FF000000"/>
      <name val="Arial"/>
      <family val="2"/>
    </font>
  </fonts>
  <fills count="20">
    <fill>
      <patternFill patternType="none"/>
    </fill>
    <fill>
      <patternFill patternType="gray125"/>
    </fill>
    <fill>
      <patternFill patternType="solid">
        <fgColor indexed="41"/>
        <bgColor indexed="47"/>
      </patternFill>
    </fill>
    <fill>
      <patternFill patternType="solid">
        <fgColor indexed="29"/>
        <bgColor indexed="33"/>
      </patternFill>
    </fill>
    <fill>
      <patternFill patternType="solid">
        <fgColor indexed="26"/>
        <bgColor indexed="32"/>
      </patternFill>
    </fill>
    <fill>
      <patternFill patternType="solid">
        <fgColor indexed="27"/>
        <bgColor indexed="42"/>
      </patternFill>
    </fill>
    <fill>
      <patternFill patternType="solid">
        <fgColor indexed="22"/>
        <bgColor indexed="34"/>
      </patternFill>
    </fill>
    <fill>
      <patternFill patternType="solid">
        <fgColor indexed="43"/>
        <bgColor indexed="26"/>
      </patternFill>
    </fill>
    <fill>
      <patternFill patternType="solid">
        <fgColor indexed="44"/>
        <bgColor indexed="35"/>
      </patternFill>
    </fill>
    <fill>
      <patternFill patternType="solid">
        <fgColor indexed="49"/>
        <bgColor indexed="40"/>
      </patternFill>
    </fill>
    <fill>
      <patternFill patternType="solid">
        <fgColor indexed="42"/>
        <bgColor indexed="27"/>
      </patternFill>
    </fill>
    <fill>
      <patternFill patternType="solid">
        <fgColor indexed="9"/>
        <bgColor indexed="26"/>
      </patternFill>
    </fill>
    <fill>
      <patternFill patternType="solid">
        <fgColor indexed="55"/>
        <bgColor indexed="3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3"/>
        <bgColor indexed="37"/>
      </patternFill>
    </fill>
    <fill>
      <patternFill patternType="solid">
        <fgColor indexed="45"/>
        <bgColor indexed="46"/>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s>
  <cellStyleXfs count="6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5" fillId="11" borderId="1" applyNumberFormat="0" applyAlignment="0" applyProtection="0"/>
    <xf numFmtId="0" fontId="6" fillId="1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9" fillId="7" borderId="1" applyNumberFormat="0" applyAlignment="0" applyProtection="0"/>
    <xf numFmtId="0" fontId="28" fillId="0" borderId="0" applyNumberFormat="0" applyFill="0" applyBorder="0" applyAlignment="0" applyProtection="0">
      <alignment vertical="top"/>
      <protection locked="0"/>
    </xf>
    <xf numFmtId="0" fontId="10" fillId="17" borderId="0" applyNumberFormat="0" applyBorder="0" applyAlignment="0" applyProtection="0"/>
    <xf numFmtId="171" fontId="27" fillId="0" borderId="0" applyFill="0" applyBorder="0" applyAlignment="0" applyProtection="0"/>
    <xf numFmtId="170" fontId="27" fillId="0" borderId="0" applyFill="0" applyBorder="0" applyAlignment="0" applyProtection="0"/>
    <xf numFmtId="175" fontId="13" fillId="0" borderId="0" applyFont="0" applyFill="0" applyBorder="0" applyAlignment="0" applyProtection="0"/>
    <xf numFmtId="0" fontId="11" fillId="7" borderId="0" applyNumberFormat="0" applyBorder="0" applyAlignment="0" applyProtection="0"/>
    <xf numFmtId="0" fontId="12" fillId="0" borderId="0"/>
    <xf numFmtId="0" fontId="42" fillId="0" borderId="0"/>
    <xf numFmtId="0" fontId="1" fillId="0" borderId="0"/>
    <xf numFmtId="0" fontId="4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7" fillId="4" borderId="4" applyNumberFormat="0" applyAlignment="0" applyProtection="0"/>
    <xf numFmtId="9" fontId="27" fillId="0" borderId="0" applyFill="0" applyBorder="0" applyAlignment="0" applyProtection="0"/>
    <xf numFmtId="9" fontId="13" fillId="0" borderId="0" applyFont="0" applyFill="0" applyBorder="0" applyAlignment="0" applyProtection="0"/>
    <xf numFmtId="0" fontId="14" fillId="11"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8" fillId="0" borderId="8" applyNumberFormat="0" applyFill="0" applyAlignment="0" applyProtection="0"/>
    <xf numFmtId="0" fontId="20" fillId="0" borderId="9" applyNumberFormat="0" applyFill="0" applyAlignment="0" applyProtection="0"/>
  </cellStyleXfs>
  <cellXfs count="355">
    <xf numFmtId="0" fontId="0" fillId="0" borderId="0" xfId="0"/>
    <xf numFmtId="0" fontId="23" fillId="0" borderId="0" xfId="0" applyFont="1" applyBorder="1" applyAlignment="1">
      <alignment horizontal="center"/>
    </xf>
    <xf numFmtId="0" fontId="24" fillId="0" borderId="0" xfId="0" applyFont="1"/>
    <xf numFmtId="0" fontId="24" fillId="0" borderId="0" xfId="0" applyFont="1" applyBorder="1"/>
    <xf numFmtId="0" fontId="24" fillId="0" borderId="0" xfId="0" applyFont="1" applyBorder="1" applyAlignment="1" applyProtection="1">
      <alignment horizontal="center" vertical="center"/>
    </xf>
    <xf numFmtId="0" fontId="24" fillId="0" borderId="0" xfId="0" applyFont="1" applyAlignment="1" applyProtection="1">
      <alignment horizontal="center" vertical="center"/>
    </xf>
    <xf numFmtId="166" fontId="24" fillId="0" borderId="0" xfId="0" applyNumberFormat="1" applyFont="1" applyBorder="1" applyAlignment="1" applyProtection="1">
      <alignment horizontal="right"/>
    </xf>
    <xf numFmtId="0" fontId="24" fillId="0" borderId="0" xfId="0" applyFont="1" applyBorder="1" applyAlignment="1" applyProtection="1">
      <alignment horizontal="center"/>
    </xf>
    <xf numFmtId="0" fontId="24" fillId="0" borderId="0" xfId="0" applyFont="1" applyAlignment="1" applyProtection="1">
      <alignment horizontal="right"/>
    </xf>
    <xf numFmtId="0" fontId="24" fillId="0" borderId="0" xfId="0" applyFont="1" applyBorder="1" applyProtection="1"/>
    <xf numFmtId="3" fontId="24" fillId="0" borderId="0" xfId="0" applyNumberFormat="1" applyFont="1"/>
    <xf numFmtId="0" fontId="25" fillId="0" borderId="0" xfId="0" applyFont="1"/>
    <xf numFmtId="3" fontId="25" fillId="0" borderId="0" xfId="0" applyNumberFormat="1" applyFont="1"/>
    <xf numFmtId="3" fontId="25" fillId="0" borderId="0" xfId="0" applyNumberFormat="1" applyFont="1" applyBorder="1"/>
    <xf numFmtId="0" fontId="25" fillId="0" borderId="0" xfId="0" applyFont="1" applyBorder="1"/>
    <xf numFmtId="0" fontId="24" fillId="0" borderId="0" xfId="0" applyFont="1" applyBorder="1" applyAlignment="1">
      <alignment horizontal="center"/>
    </xf>
    <xf numFmtId="0" fontId="24" fillId="0" borderId="0" xfId="0" applyFont="1" applyAlignment="1">
      <alignment horizontal="center"/>
    </xf>
    <xf numFmtId="165" fontId="24" fillId="0" borderId="0" xfId="0" applyNumberFormat="1" applyFont="1" applyBorder="1"/>
    <xf numFmtId="3" fontId="23" fillId="0" borderId="0" xfId="0" applyNumberFormat="1" applyFont="1" applyBorder="1"/>
    <xf numFmtId="165" fontId="23" fillId="0" borderId="0" xfId="0" applyNumberFormat="1" applyFont="1" applyBorder="1"/>
    <xf numFmtId="2" fontId="24" fillId="0" borderId="0" xfId="0" applyNumberFormat="1" applyFont="1" applyBorder="1" applyAlignment="1">
      <alignment horizontal="center"/>
    </xf>
    <xf numFmtId="165" fontId="24" fillId="0" borderId="0" xfId="0" applyNumberFormat="1" applyFont="1" applyBorder="1" applyAlignment="1" applyProtection="1">
      <alignment horizontal="right"/>
    </xf>
    <xf numFmtId="0" fontId="24" fillId="0" borderId="0" xfId="0" applyFont="1" applyBorder="1" applyAlignment="1" applyProtection="1">
      <alignment horizontal="left"/>
    </xf>
    <xf numFmtId="0" fontId="25" fillId="0" borderId="0" xfId="0" applyNumberFormat="1" applyFont="1" applyBorder="1"/>
    <xf numFmtId="0" fontId="24" fillId="11" borderId="0" xfId="0" applyFont="1" applyFill="1" applyBorder="1" applyAlignment="1" applyProtection="1">
      <alignment horizontal="center"/>
    </xf>
    <xf numFmtId="0" fontId="24" fillId="0" borderId="10" xfId="0" applyFont="1" applyBorder="1" applyProtection="1"/>
    <xf numFmtId="0" fontId="24" fillId="0" borderId="11" xfId="0" applyFont="1" applyBorder="1" applyProtection="1"/>
    <xf numFmtId="0" fontId="24" fillId="0" borderId="12" xfId="0" applyFont="1" applyBorder="1" applyProtection="1"/>
    <xf numFmtId="2" fontId="22" fillId="0" borderId="0" xfId="0" applyNumberFormat="1" applyFont="1"/>
    <xf numFmtId="168" fontId="26" fillId="0" borderId="0" xfId="50" applyNumberFormat="1" applyFont="1" applyBorder="1" applyAlignment="1" applyProtection="1">
      <alignment horizontal="right"/>
    </xf>
    <xf numFmtId="0" fontId="13" fillId="0" borderId="0" xfId="0" applyFont="1" applyAlignment="1">
      <alignment vertical="center"/>
    </xf>
    <xf numFmtId="0" fontId="13" fillId="18" borderId="13" xfId="0" quotePrefix="1" applyFont="1" applyFill="1" applyBorder="1" applyAlignment="1">
      <alignment vertical="center"/>
    </xf>
    <xf numFmtId="3" fontId="13" fillId="18" borderId="13" xfId="34" applyNumberFormat="1" applyFont="1" applyFill="1" applyBorder="1" applyAlignment="1">
      <alignment vertical="center"/>
    </xf>
    <xf numFmtId="169" fontId="13" fillId="18" borderId="13" xfId="34" applyNumberFormat="1" applyFont="1" applyFill="1" applyBorder="1" applyAlignment="1">
      <alignment vertical="center"/>
    </xf>
    <xf numFmtId="0" fontId="24" fillId="0" borderId="0" xfId="0" applyFont="1" applyBorder="1" applyAlignment="1"/>
    <xf numFmtId="4" fontId="24" fillId="0" borderId="0" xfId="0" applyNumberFormat="1" applyFont="1"/>
    <xf numFmtId="0" fontId="24" fillId="0" borderId="0" xfId="0" applyFont="1" applyAlignment="1"/>
    <xf numFmtId="173" fontId="22" fillId="0" borderId="0" xfId="33" applyNumberFormat="1" applyFont="1"/>
    <xf numFmtId="174" fontId="22" fillId="0" borderId="0" xfId="33" applyNumberFormat="1" applyFont="1"/>
    <xf numFmtId="0" fontId="24" fillId="0" borderId="0" xfId="0" applyFont="1" applyAlignment="1">
      <alignment vertical="top" wrapText="1"/>
    </xf>
    <xf numFmtId="37" fontId="24" fillId="0" borderId="0" xfId="0" applyNumberFormat="1" applyFont="1"/>
    <xf numFmtId="9" fontId="27" fillId="0" borderId="0" xfId="50"/>
    <xf numFmtId="3" fontId="24" fillId="0" borderId="0" xfId="0" applyNumberFormat="1" applyFont="1" applyBorder="1" applyAlignment="1"/>
    <xf numFmtId="9" fontId="22" fillId="0" borderId="0" xfId="50" applyFont="1"/>
    <xf numFmtId="0" fontId="42" fillId="0" borderId="0" xfId="38"/>
    <xf numFmtId="0" fontId="30" fillId="0" borderId="0" xfId="38" applyFont="1"/>
    <xf numFmtId="0" fontId="31" fillId="0" borderId="0" xfId="38" applyFont="1"/>
    <xf numFmtId="0" fontId="43" fillId="0" borderId="0" xfId="38" applyFont="1"/>
    <xf numFmtId="0" fontId="32" fillId="0" borderId="0" xfId="38" applyFont="1"/>
    <xf numFmtId="0" fontId="25" fillId="0" borderId="0" xfId="48" applyFont="1" applyBorder="1" applyProtection="1"/>
    <xf numFmtId="0" fontId="32" fillId="0" borderId="14" xfId="48" applyFont="1" applyBorder="1" applyAlignment="1" applyProtection="1">
      <alignment horizontal="left"/>
    </xf>
    <xf numFmtId="0" fontId="32" fillId="0" borderId="14" xfId="48" applyFont="1" applyBorder="1" applyProtection="1"/>
    <xf numFmtId="0" fontId="32" fillId="0" borderId="14" xfId="48" applyFont="1" applyBorder="1" applyAlignment="1" applyProtection="1">
      <alignment horizontal="center"/>
    </xf>
    <xf numFmtId="17" fontId="44" fillId="0" borderId="0" xfId="38" applyNumberFormat="1" applyFont="1" applyAlignment="1">
      <alignment horizontal="left"/>
    </xf>
    <xf numFmtId="0" fontId="13" fillId="0" borderId="0" xfId="48" applyFont="1" applyBorder="1" applyProtection="1"/>
    <xf numFmtId="0" fontId="13" fillId="0" borderId="0" xfId="48" applyFont="1" applyBorder="1" applyAlignment="1" applyProtection="1">
      <alignment horizontal="center"/>
    </xf>
    <xf numFmtId="0" fontId="30" fillId="0" borderId="0" xfId="48" applyFont="1" applyBorder="1" applyAlignment="1" applyProtection="1">
      <alignment horizontal="center"/>
    </xf>
    <xf numFmtId="0" fontId="30" fillId="0" borderId="0" xfId="48" applyFont="1" applyBorder="1" applyAlignment="1" applyProtection="1">
      <alignment horizontal="left"/>
    </xf>
    <xf numFmtId="0" fontId="25" fillId="0" borderId="0" xfId="48" applyFont="1" applyBorder="1" applyAlignment="1" applyProtection="1">
      <alignment horizontal="left"/>
    </xf>
    <xf numFmtId="0" fontId="25" fillId="0" borderId="0" xfId="48" applyFont="1" applyBorder="1" applyAlignment="1" applyProtection="1">
      <alignment horizontal="right"/>
    </xf>
    <xf numFmtId="0" fontId="34" fillId="0" borderId="14" xfId="48" applyFont="1" applyBorder="1" applyAlignment="1" applyProtection="1">
      <alignment horizontal="left"/>
    </xf>
    <xf numFmtId="0" fontId="34" fillId="0" borderId="14" xfId="48" applyFont="1" applyBorder="1" applyProtection="1"/>
    <xf numFmtId="0" fontId="34" fillId="0" borderId="0" xfId="48" applyFont="1" applyBorder="1" applyAlignment="1" applyProtection="1">
      <alignment horizontal="left"/>
    </xf>
    <xf numFmtId="0" fontId="25" fillId="0" borderId="11" xfId="48" applyFont="1" applyBorder="1" applyAlignment="1" applyProtection="1">
      <alignment horizontal="left"/>
    </xf>
    <xf numFmtId="0" fontId="25" fillId="0" borderId="11" xfId="48" applyFont="1" applyBorder="1" applyProtection="1"/>
    <xf numFmtId="0" fontId="25" fillId="0" borderId="11" xfId="48" applyFont="1" applyBorder="1" applyAlignment="1" applyProtection="1">
      <alignment horizontal="right"/>
    </xf>
    <xf numFmtId="0" fontId="30" fillId="0" borderId="0" xfId="38" applyFont="1" applyBorder="1" applyAlignment="1">
      <alignment horizontal="justify" vertical="center" wrapText="1"/>
    </xf>
    <xf numFmtId="0" fontId="35" fillId="0" borderId="0" xfId="38" applyFont="1" applyBorder="1" applyAlignment="1">
      <alignment horizontal="justify" vertical="top" wrapText="1"/>
    </xf>
    <xf numFmtId="0" fontId="42" fillId="0" borderId="0" xfId="38" applyBorder="1"/>
    <xf numFmtId="0" fontId="13" fillId="0" borderId="0" xfId="0" applyFont="1"/>
    <xf numFmtId="0" fontId="26" fillId="0" borderId="0" xfId="0" applyFont="1"/>
    <xf numFmtId="0" fontId="13" fillId="0" borderId="13" xfId="0" applyFont="1" applyBorder="1" applyAlignment="1">
      <alignment horizontal="center"/>
    </xf>
    <xf numFmtId="0" fontId="13" fillId="0" borderId="13" xfId="0" applyFont="1" applyBorder="1" applyAlignment="1">
      <alignment horizontal="right"/>
    </xf>
    <xf numFmtId="0" fontId="13" fillId="0" borderId="15" xfId="0" applyFont="1" applyBorder="1" applyAlignment="1">
      <alignment horizontal="center"/>
    </xf>
    <xf numFmtId="3" fontId="13" fillId="0" borderId="15" xfId="0" applyNumberFormat="1" applyFont="1" applyBorder="1"/>
    <xf numFmtId="0" fontId="13" fillId="0" borderId="16" xfId="0" applyFont="1" applyBorder="1" applyAlignment="1">
      <alignment horizontal="center"/>
    </xf>
    <xf numFmtId="3" fontId="13" fillId="0" borderId="16" xfId="0" applyNumberFormat="1" applyFont="1" applyBorder="1"/>
    <xf numFmtId="0" fontId="13" fillId="0" borderId="0" xfId="0" applyFont="1" applyAlignment="1"/>
    <xf numFmtId="0" fontId="13" fillId="0" borderId="17" xfId="0" applyFont="1" applyBorder="1" applyAlignment="1">
      <alignment horizontal="left" vertical="center"/>
    </xf>
    <xf numFmtId="0" fontId="13" fillId="0" borderId="18" xfId="0" applyFont="1" applyBorder="1" applyAlignment="1">
      <alignment horizontal="left"/>
    </xf>
    <xf numFmtId="0" fontId="13" fillId="0" borderId="19" xfId="0" applyFont="1" applyBorder="1" applyAlignment="1">
      <alignment horizontal="center"/>
    </xf>
    <xf numFmtId="0" fontId="13" fillId="0" borderId="20" xfId="0" applyFont="1" applyBorder="1" applyAlignment="1">
      <alignment horizontal="center"/>
    </xf>
    <xf numFmtId="0" fontId="13" fillId="0" borderId="18" xfId="0" applyFont="1" applyBorder="1" applyAlignment="1">
      <alignment horizontal="center"/>
    </xf>
    <xf numFmtId="0" fontId="13" fillId="0" borderId="21" xfId="0" applyFont="1" applyBorder="1" applyAlignment="1">
      <alignment horizontal="center"/>
    </xf>
    <xf numFmtId="0" fontId="13" fillId="0" borderId="18" xfId="0" applyFont="1" applyBorder="1" applyAlignment="1" applyProtection="1">
      <alignment horizontal="center"/>
    </xf>
    <xf numFmtId="0" fontId="13" fillId="0" borderId="22" xfId="0" applyFont="1" applyBorder="1" applyAlignment="1">
      <alignment horizontal="left"/>
    </xf>
    <xf numFmtId="3" fontId="45" fillId="0" borderId="23" xfId="0" applyNumberFormat="1" applyFont="1" applyFill="1" applyBorder="1"/>
    <xf numFmtId="3" fontId="45" fillId="0" borderId="24" xfId="0" applyNumberFormat="1" applyFont="1" applyFill="1" applyBorder="1"/>
    <xf numFmtId="3" fontId="45" fillId="0" borderId="25" xfId="0" applyNumberFormat="1" applyFont="1" applyFill="1" applyBorder="1"/>
    <xf numFmtId="3" fontId="13" fillId="0" borderId="20" xfId="0" applyNumberFormat="1" applyFont="1" applyBorder="1" applyAlignment="1">
      <alignment horizontal="right"/>
    </xf>
    <xf numFmtId="167" fontId="13" fillId="0" borderId="20" xfId="0" applyNumberFormat="1" applyFont="1" applyBorder="1" applyAlignment="1" applyProtection="1">
      <alignment horizontal="right"/>
    </xf>
    <xf numFmtId="3" fontId="45" fillId="0" borderId="15" xfId="0" applyNumberFormat="1" applyFont="1" applyFill="1" applyBorder="1"/>
    <xf numFmtId="4" fontId="13" fillId="0" borderId="20" xfId="0" applyNumberFormat="1" applyFont="1" applyBorder="1" applyAlignment="1">
      <alignment horizontal="center"/>
    </xf>
    <xf numFmtId="3" fontId="45" fillId="0" borderId="10" xfId="0" applyNumberFormat="1" applyFont="1" applyFill="1" applyBorder="1"/>
    <xf numFmtId="4" fontId="13" fillId="0" borderId="16" xfId="0" applyNumberFormat="1" applyFont="1" applyBorder="1" applyAlignment="1">
      <alignment horizontal="center"/>
    </xf>
    <xf numFmtId="0" fontId="13" fillId="0" borderId="26" xfId="0" applyFont="1" applyBorder="1" applyAlignment="1">
      <alignment horizontal="left"/>
    </xf>
    <xf numFmtId="3" fontId="13" fillId="0" borderId="27" xfId="0" applyNumberFormat="1" applyFont="1" applyBorder="1" applyAlignment="1">
      <alignment horizontal="center"/>
    </xf>
    <xf numFmtId="167" fontId="13" fillId="0" borderId="27" xfId="0" applyNumberFormat="1" applyFont="1" applyBorder="1" applyAlignment="1" applyProtection="1">
      <alignment horizontal="right"/>
    </xf>
    <xf numFmtId="0" fontId="13" fillId="0" borderId="13" xfId="0" applyFont="1" applyBorder="1" applyAlignment="1"/>
    <xf numFmtId="168" fontId="13" fillId="0" borderId="13" xfId="0" applyNumberFormat="1" applyFont="1" applyBorder="1" applyAlignment="1"/>
    <xf numFmtId="167" fontId="13" fillId="0" borderId="28" xfId="0" applyNumberFormat="1" applyFont="1" applyBorder="1" applyAlignment="1" applyProtection="1">
      <alignment horizontal="right"/>
    </xf>
    <xf numFmtId="0" fontId="13" fillId="0" borderId="17" xfId="0" applyFont="1" applyBorder="1"/>
    <xf numFmtId="0" fontId="13" fillId="0" borderId="14" xfId="0" applyFont="1" applyBorder="1"/>
    <xf numFmtId="0" fontId="13" fillId="0" borderId="29" xfId="0" applyFont="1" applyBorder="1"/>
    <xf numFmtId="0" fontId="32" fillId="0" borderId="0" xfId="0" applyFont="1"/>
    <xf numFmtId="0" fontId="36" fillId="0" borderId="0" xfId="0" applyFont="1"/>
    <xf numFmtId="0" fontId="32" fillId="0" borderId="0" xfId="0" applyFont="1" applyBorder="1" applyAlignment="1">
      <alignment horizontal="center"/>
    </xf>
    <xf numFmtId="0" fontId="32" fillId="0" borderId="0" xfId="0" applyFont="1" applyAlignment="1"/>
    <xf numFmtId="4" fontId="32" fillId="0" borderId="0" xfId="0" applyNumberFormat="1" applyFont="1"/>
    <xf numFmtId="0" fontId="13" fillId="0" borderId="19" xfId="0" applyFont="1" applyBorder="1" applyAlignment="1" applyProtection="1">
      <alignment horizontal="center"/>
    </xf>
    <xf numFmtId="37" fontId="13" fillId="0" borderId="20" xfId="0" applyNumberFormat="1" applyFont="1" applyBorder="1" applyAlignment="1" applyProtection="1"/>
    <xf numFmtId="37" fontId="13" fillId="0" borderId="19" xfId="0" applyNumberFormat="1" applyFont="1" applyBorder="1" applyAlignment="1" applyProtection="1">
      <alignment horizontal="right"/>
    </xf>
    <xf numFmtId="37" fontId="13" fillId="0" borderId="19" xfId="0" applyNumberFormat="1" applyFont="1" applyBorder="1" applyAlignment="1" applyProtection="1"/>
    <xf numFmtId="0" fontId="13" fillId="0" borderId="30" xfId="0" applyFont="1" applyBorder="1" applyProtection="1"/>
    <xf numFmtId="0" fontId="13" fillId="0" borderId="31" xfId="0" applyFont="1" applyBorder="1" applyProtection="1"/>
    <xf numFmtId="0" fontId="32" fillId="0" borderId="0" xfId="0" applyFont="1" applyBorder="1" applyAlignment="1" applyProtection="1">
      <alignment vertical="center"/>
    </xf>
    <xf numFmtId="0" fontId="13" fillId="0" borderId="17" xfId="0" applyFont="1" applyBorder="1" applyAlignment="1">
      <alignment horizontal="center" vertical="center" wrapText="1"/>
    </xf>
    <xf numFmtId="0" fontId="13" fillId="0" borderId="13" xfId="0" applyFont="1" applyBorder="1" applyAlignment="1">
      <alignment horizontal="center" vertical="center" wrapText="1"/>
    </xf>
    <xf numFmtId="3" fontId="13" fillId="0" borderId="20" xfId="0" applyNumberFormat="1" applyFont="1" applyBorder="1" applyAlignment="1"/>
    <xf numFmtId="3" fontId="13" fillId="0" borderId="15" xfId="0" applyNumberFormat="1" applyFont="1" applyBorder="1" applyAlignment="1"/>
    <xf numFmtId="3" fontId="13" fillId="0" borderId="32" xfId="0" applyNumberFormat="1" applyFont="1" applyBorder="1" applyAlignment="1"/>
    <xf numFmtId="3" fontId="13" fillId="0" borderId="16" xfId="0" applyNumberFormat="1" applyFont="1" applyBorder="1" applyAlignment="1"/>
    <xf numFmtId="0" fontId="13" fillId="0" borderId="13" xfId="0" applyFont="1" applyBorder="1" applyAlignment="1">
      <alignment horizontal="center" vertical="center"/>
    </xf>
    <xf numFmtId="0" fontId="23" fillId="0" borderId="0" xfId="0" applyFont="1"/>
    <xf numFmtId="0" fontId="32" fillId="0" borderId="0" xfId="0" applyFont="1" applyAlignment="1">
      <alignment horizontal="center"/>
    </xf>
    <xf numFmtId="0" fontId="13" fillId="0" borderId="16" xfId="0" applyFont="1" applyBorder="1" applyAlignment="1">
      <alignment horizontal="center" wrapText="1"/>
    </xf>
    <xf numFmtId="0" fontId="32" fillId="0" borderId="0" xfId="0" applyFont="1" applyAlignment="1">
      <alignment vertical="center"/>
    </xf>
    <xf numFmtId="0" fontId="32" fillId="0" borderId="0" xfId="0" applyFont="1" applyBorder="1" applyAlignment="1">
      <alignment vertical="center"/>
    </xf>
    <xf numFmtId="0" fontId="32" fillId="0" borderId="13" xfId="0" applyFont="1" applyBorder="1" applyAlignment="1">
      <alignment horizontal="center" vertical="center"/>
    </xf>
    <xf numFmtId="174" fontId="26" fillId="0" borderId="0" xfId="33" applyNumberFormat="1" applyFont="1"/>
    <xf numFmtId="173" fontId="26" fillId="0" borderId="0" xfId="33" applyNumberFormat="1" applyFont="1"/>
    <xf numFmtId="174" fontId="36" fillId="0" borderId="0" xfId="33" applyNumberFormat="1" applyFont="1"/>
    <xf numFmtId="173" fontId="36" fillId="0" borderId="0" xfId="33" applyNumberFormat="1" applyFont="1"/>
    <xf numFmtId="0" fontId="32" fillId="0" borderId="0" xfId="0" applyFont="1" applyBorder="1"/>
    <xf numFmtId="0" fontId="32" fillId="0" borderId="0" xfId="0" applyFont="1" applyBorder="1" applyAlignment="1"/>
    <xf numFmtId="0" fontId="37" fillId="0" borderId="13" xfId="0" applyFont="1" applyBorder="1" applyAlignment="1">
      <alignment horizontal="center"/>
    </xf>
    <xf numFmtId="173" fontId="38" fillId="0" borderId="0" xfId="33" applyNumberFormat="1" applyFont="1"/>
    <xf numFmtId="174" fontId="36" fillId="0" borderId="13" xfId="33" applyNumberFormat="1" applyFont="1" applyBorder="1" applyAlignment="1">
      <alignment horizontal="center" vertical="center"/>
    </xf>
    <xf numFmtId="0" fontId="13" fillId="0" borderId="33" xfId="0" applyFont="1" applyBorder="1" applyAlignment="1">
      <alignment horizontal="center"/>
    </xf>
    <xf numFmtId="173" fontId="26" fillId="0" borderId="33" xfId="33" applyNumberFormat="1" applyFont="1" applyBorder="1" applyAlignment="1">
      <alignment horizontal="center"/>
    </xf>
    <xf numFmtId="0" fontId="13" fillId="0" borderId="33" xfId="0" applyFont="1" applyBorder="1" applyAlignment="1">
      <alignment horizontal="left"/>
    </xf>
    <xf numFmtId="0" fontId="13" fillId="0" borderId="19" xfId="0" applyFont="1" applyBorder="1" applyAlignment="1">
      <alignment horizontal="left"/>
    </xf>
    <xf numFmtId="0" fontId="13" fillId="0" borderId="33" xfId="0" applyFont="1" applyBorder="1" applyAlignment="1" applyProtection="1">
      <alignment horizontal="center"/>
    </xf>
    <xf numFmtId="4" fontId="13" fillId="0" borderId="19" xfId="0" applyNumberFormat="1" applyFont="1" applyBorder="1" applyAlignment="1">
      <alignment horizontal="center"/>
    </xf>
    <xf numFmtId="4" fontId="13" fillId="0" borderId="27" xfId="0" applyNumberFormat="1" applyFont="1" applyBorder="1" applyAlignment="1">
      <alignment horizontal="center"/>
    </xf>
    <xf numFmtId="4" fontId="13" fillId="0" borderId="34" xfId="0" applyNumberFormat="1" applyFont="1" applyBorder="1" applyAlignment="1">
      <alignment horizontal="center"/>
    </xf>
    <xf numFmtId="2" fontId="13" fillId="0" borderId="14" xfId="0" applyNumberFormat="1" applyFont="1" applyBorder="1" applyAlignment="1">
      <alignment horizontal="center"/>
    </xf>
    <xf numFmtId="165" fontId="13" fillId="0" borderId="29" xfId="0" applyNumberFormat="1" applyFont="1" applyBorder="1" applyAlignment="1" applyProtection="1">
      <alignment horizontal="right"/>
    </xf>
    <xf numFmtId="0" fontId="13" fillId="0" borderId="26" xfId="0" applyFont="1" applyBorder="1" applyAlignment="1">
      <alignment horizontal="center" wrapText="1"/>
    </xf>
    <xf numFmtId="3" fontId="13" fillId="0" borderId="20" xfId="0" applyNumberFormat="1" applyFont="1" applyBorder="1" applyAlignment="1" applyProtection="1">
      <alignment horizontal="right"/>
    </xf>
    <xf numFmtId="3" fontId="13" fillId="0" borderId="27" xfId="0" applyNumberFormat="1" applyFont="1" applyBorder="1" applyAlignment="1" applyProtection="1">
      <alignment horizontal="right"/>
    </xf>
    <xf numFmtId="3" fontId="13" fillId="0" borderId="34" xfId="0" applyNumberFormat="1" applyFont="1" applyBorder="1" applyAlignment="1" applyProtection="1">
      <alignment horizontal="right"/>
    </xf>
    <xf numFmtId="0" fontId="33" fillId="0" borderId="0" xfId="48" applyFont="1" applyBorder="1" applyAlignment="1" applyProtection="1">
      <alignment horizontal="center" vertical="center"/>
    </xf>
    <xf numFmtId="3" fontId="13" fillId="0" borderId="27" xfId="0" applyNumberFormat="1" applyFont="1" applyBorder="1" applyAlignment="1">
      <alignment horizontal="right"/>
    </xf>
    <xf numFmtId="3" fontId="13" fillId="0" borderId="26" xfId="0" applyNumberFormat="1" applyFont="1" applyBorder="1" applyAlignment="1">
      <alignment horizontal="right"/>
    </xf>
    <xf numFmtId="168" fontId="13" fillId="0" borderId="13" xfId="0" applyNumberFormat="1" applyFont="1" applyBorder="1" applyAlignment="1">
      <alignment horizontal="right"/>
    </xf>
    <xf numFmtId="0" fontId="46" fillId="0" borderId="0" xfId="0" applyFont="1"/>
    <xf numFmtId="0" fontId="1" fillId="0" borderId="23" xfId="0" applyFont="1" applyBorder="1" applyProtection="1"/>
    <xf numFmtId="0" fontId="47" fillId="0" borderId="0" xfId="0" applyFont="1"/>
    <xf numFmtId="0" fontId="1" fillId="0" borderId="17" xfId="0" applyFont="1" applyBorder="1" applyAlignment="1">
      <alignment horizontal="center" vertical="center" wrapText="1"/>
    </xf>
    <xf numFmtId="173" fontId="36" fillId="0" borderId="13" xfId="33" applyNumberFormat="1" applyFont="1" applyBorder="1" applyAlignment="1">
      <alignment horizontal="center" vertical="center" wrapText="1"/>
    </xf>
    <xf numFmtId="173" fontId="36" fillId="0" borderId="14" xfId="33" applyNumberFormat="1" applyFont="1" applyBorder="1" applyAlignment="1">
      <alignment horizontal="center" vertical="center" wrapText="1"/>
    </xf>
    <xf numFmtId="173" fontId="36" fillId="0" borderId="29" xfId="33" applyNumberFormat="1" applyFont="1" applyBorder="1" applyAlignment="1">
      <alignment horizontal="center" vertical="center" wrapText="1"/>
    </xf>
    <xf numFmtId="0" fontId="1" fillId="0" borderId="0" xfId="0" applyFont="1"/>
    <xf numFmtId="17" fontId="37" fillId="0" borderId="13" xfId="0" applyNumberFormat="1" applyFont="1" applyBorder="1" applyAlignment="1">
      <alignment horizontal="center" vertical="center"/>
    </xf>
    <xf numFmtId="165" fontId="37" fillId="0" borderId="0" xfId="0" applyNumberFormat="1" applyFont="1" applyBorder="1" applyAlignment="1">
      <alignment horizontal="center" vertical="center"/>
    </xf>
    <xf numFmtId="165" fontId="37" fillId="0" borderId="15" xfId="0" applyNumberFormat="1" applyFont="1" applyBorder="1" applyAlignment="1">
      <alignment horizontal="center" vertical="center"/>
    </xf>
    <xf numFmtId="14" fontId="37" fillId="0" borderId="15" xfId="0" applyNumberFormat="1" applyFont="1" applyBorder="1" applyAlignment="1">
      <alignment horizontal="center"/>
    </xf>
    <xf numFmtId="0" fontId="1" fillId="0" borderId="0" xfId="0" applyFont="1" applyAlignment="1"/>
    <xf numFmtId="0" fontId="13" fillId="19" borderId="13" xfId="0" applyFont="1" applyFill="1" applyBorder="1" applyAlignment="1">
      <alignment horizontal="center"/>
    </xf>
    <xf numFmtId="0" fontId="1" fillId="19" borderId="13" xfId="0" applyFont="1" applyFill="1" applyBorder="1" applyAlignment="1"/>
    <xf numFmtId="168" fontId="26" fillId="0" borderId="20" xfId="50" applyNumberFormat="1" applyFont="1" applyBorder="1" applyAlignment="1" applyProtection="1">
      <alignment horizontal="center"/>
    </xf>
    <xf numFmtId="172" fontId="32" fillId="0" borderId="13" xfId="34" applyNumberFormat="1" applyFont="1" applyBorder="1" applyAlignment="1">
      <alignment horizontal="center" vertical="center" wrapText="1"/>
    </xf>
    <xf numFmtId="3" fontId="13" fillId="0" borderId="0" xfId="0" applyNumberFormat="1" applyFont="1"/>
    <xf numFmtId="3" fontId="32" fillId="0" borderId="0" xfId="0" applyNumberFormat="1" applyFont="1"/>
    <xf numFmtId="4" fontId="13" fillId="0" borderId="13" xfId="0" applyNumberFormat="1" applyFont="1" applyBorder="1" applyAlignment="1">
      <alignment horizontal="center" wrapText="1"/>
    </xf>
    <xf numFmtId="0" fontId="1" fillId="19" borderId="35" xfId="0" applyFont="1" applyFill="1" applyBorder="1" applyAlignment="1">
      <alignment horizontal="left"/>
    </xf>
    <xf numFmtId="0" fontId="1" fillId="0" borderId="13" xfId="0" applyFont="1" applyBorder="1" applyAlignment="1">
      <alignment horizontal="center" vertical="center"/>
    </xf>
    <xf numFmtId="0" fontId="1" fillId="0" borderId="13" xfId="0" applyFont="1" applyBorder="1" applyAlignment="1">
      <alignment horizontal="left"/>
    </xf>
    <xf numFmtId="0" fontId="1" fillId="0" borderId="16" xfId="0" applyFont="1" applyBorder="1" applyAlignment="1">
      <alignment horizontal="center" wrapText="1"/>
    </xf>
    <xf numFmtId="0" fontId="24" fillId="0" borderId="0" xfId="0" applyFont="1" applyBorder="1" applyAlignment="1">
      <alignment vertical="center" wrapText="1"/>
    </xf>
    <xf numFmtId="3" fontId="13" fillId="0" borderId="13" xfId="0" applyNumberFormat="1" applyFont="1" applyBorder="1" applyAlignment="1"/>
    <xf numFmtId="4" fontId="13" fillId="0" borderId="0" xfId="0" applyNumberFormat="1" applyFont="1"/>
    <xf numFmtId="14" fontId="37" fillId="0" borderId="0" xfId="0" applyNumberFormat="1" applyFont="1" applyBorder="1" applyAlignment="1">
      <alignment horizontal="center"/>
    </xf>
    <xf numFmtId="0" fontId="1" fillId="0" borderId="26" xfId="0" applyFont="1" applyBorder="1" applyAlignment="1">
      <alignment horizontal="center" wrapText="1"/>
    </xf>
    <xf numFmtId="0" fontId="48" fillId="0" borderId="0" xfId="0" applyFont="1"/>
    <xf numFmtId="0" fontId="1" fillId="0" borderId="17" xfId="0" applyFont="1" applyBorder="1"/>
    <xf numFmtId="0" fontId="1" fillId="0" borderId="36" xfId="0" applyFont="1" applyBorder="1" applyAlignment="1">
      <alignment horizontal="left"/>
    </xf>
    <xf numFmtId="173" fontId="26" fillId="0" borderId="36" xfId="33" applyNumberFormat="1" applyFont="1" applyBorder="1" applyAlignment="1">
      <alignment horizontal="center"/>
    </xf>
    <xf numFmtId="4" fontId="1" fillId="0" borderId="19" xfId="0" applyNumberFormat="1" applyFont="1" applyBorder="1" applyAlignment="1">
      <alignment horizontal="center"/>
    </xf>
    <xf numFmtId="174" fontId="22" fillId="0" borderId="15" xfId="33" applyNumberFormat="1" applyFont="1" applyBorder="1" applyAlignment="1">
      <alignment horizontal="center"/>
    </xf>
    <xf numFmtId="176" fontId="22" fillId="0" borderId="15" xfId="33" applyNumberFormat="1" applyFont="1" applyBorder="1" applyAlignment="1">
      <alignment horizontal="center" vertical="center"/>
    </xf>
    <xf numFmtId="176" fontId="22" fillId="0" borderId="0" xfId="33" applyNumberFormat="1" applyFont="1" applyBorder="1" applyAlignment="1">
      <alignment horizontal="center"/>
    </xf>
    <xf numFmtId="176" fontId="22" fillId="0" borderId="15" xfId="33" applyNumberFormat="1" applyFont="1" applyBorder="1" applyAlignment="1">
      <alignment horizontal="center"/>
    </xf>
    <xf numFmtId="176" fontId="22" fillId="0" borderId="37" xfId="33" applyNumberFormat="1" applyFont="1" applyBorder="1" applyAlignment="1">
      <alignment horizontal="center"/>
    </xf>
    <xf numFmtId="174" fontId="22" fillId="0" borderId="16" xfId="33" applyNumberFormat="1" applyFont="1" applyBorder="1" applyAlignment="1">
      <alignment horizontal="center"/>
    </xf>
    <xf numFmtId="3" fontId="13" fillId="0" borderId="0" xfId="0" applyNumberFormat="1" applyFont="1" applyBorder="1" applyAlignment="1">
      <alignment horizontal="right"/>
    </xf>
    <xf numFmtId="3" fontId="13" fillId="0" borderId="38" xfId="0" applyNumberFormat="1" applyFont="1" applyBorder="1" applyAlignment="1">
      <alignment horizontal="right"/>
    </xf>
    <xf numFmtId="3" fontId="13" fillId="0" borderId="14" xfId="0" applyNumberFormat="1" applyFont="1" applyBorder="1" applyAlignment="1">
      <alignment horizontal="right"/>
    </xf>
    <xf numFmtId="3" fontId="13" fillId="0" borderId="13" xfId="0" applyNumberFormat="1" applyFont="1" applyBorder="1" applyAlignment="1">
      <alignment horizontal="right"/>
    </xf>
    <xf numFmtId="3" fontId="13" fillId="18" borderId="13" xfId="0" quotePrefix="1" applyNumberFormat="1" applyFont="1" applyFill="1" applyBorder="1" applyAlignment="1">
      <alignment vertical="center"/>
    </xf>
    <xf numFmtId="0" fontId="0" fillId="0" borderId="0" xfId="0" applyAlignment="1">
      <alignment horizontal="center" wrapText="1"/>
    </xf>
    <xf numFmtId="17" fontId="13" fillId="0" borderId="22" xfId="0" applyNumberFormat="1" applyFont="1" applyBorder="1" applyAlignment="1">
      <alignment horizontal="center"/>
    </xf>
    <xf numFmtId="4" fontId="45" fillId="0" borderId="23" xfId="0" applyNumberFormat="1" applyFont="1" applyFill="1" applyBorder="1" applyAlignment="1">
      <alignment horizontal="center"/>
    </xf>
    <xf numFmtId="4" fontId="45" fillId="0" borderId="25" xfId="0" applyNumberFormat="1" applyFont="1" applyFill="1" applyBorder="1" applyAlignment="1">
      <alignment horizontal="center"/>
    </xf>
    <xf numFmtId="4" fontId="45" fillId="0" borderId="15" xfId="0" applyNumberFormat="1" applyFont="1" applyFill="1" applyBorder="1" applyAlignment="1">
      <alignment horizontal="center"/>
    </xf>
    <xf numFmtId="4" fontId="13" fillId="0" borderId="38" xfId="0" applyNumberFormat="1" applyFont="1" applyBorder="1" applyAlignment="1">
      <alignment horizontal="center"/>
    </xf>
    <xf numFmtId="4" fontId="45" fillId="0" borderId="0" xfId="0" applyNumberFormat="1" applyFont="1" applyFill="1" applyBorder="1" applyAlignment="1">
      <alignment horizontal="center"/>
    </xf>
    <xf numFmtId="4" fontId="45" fillId="0" borderId="24" xfId="0" applyNumberFormat="1" applyFont="1" applyFill="1" applyBorder="1" applyAlignment="1">
      <alignment horizontal="center"/>
    </xf>
    <xf numFmtId="3" fontId="26" fillId="0" borderId="0" xfId="0" applyNumberFormat="1" applyFont="1"/>
    <xf numFmtId="177" fontId="45" fillId="0" borderId="13" xfId="0" applyNumberFormat="1" applyFont="1" applyBorder="1"/>
    <xf numFmtId="0" fontId="45" fillId="0" borderId="13" xfId="0" applyFont="1" applyBorder="1"/>
    <xf numFmtId="178" fontId="13" fillId="0" borderId="20" xfId="0" applyNumberFormat="1" applyFont="1" applyBorder="1" applyAlignment="1" applyProtection="1">
      <alignment horizontal="right"/>
    </xf>
    <xf numFmtId="0" fontId="1" fillId="0" borderId="20"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30" fillId="0" borderId="0" xfId="38" applyFont="1" applyAlignment="1">
      <alignment horizontal="left"/>
    </xf>
    <xf numFmtId="3" fontId="13" fillId="0" borderId="0" xfId="0" applyNumberFormat="1" applyFont="1" applyAlignment="1">
      <alignment vertical="center"/>
    </xf>
    <xf numFmtId="0" fontId="0" fillId="0" borderId="0" xfId="0" applyAlignment="1"/>
    <xf numFmtId="0" fontId="49" fillId="0" borderId="0" xfId="38" applyFont="1"/>
    <xf numFmtId="0" fontId="50" fillId="0" borderId="0" xfId="38" applyFont="1" applyAlignment="1">
      <alignment horizontal="center"/>
    </xf>
    <xf numFmtId="0" fontId="51" fillId="0" borderId="0" xfId="38" applyFont="1"/>
    <xf numFmtId="0" fontId="44" fillId="0" borderId="0" xfId="38" applyFont="1" applyAlignment="1">
      <alignment horizontal="center"/>
    </xf>
    <xf numFmtId="0" fontId="42" fillId="0" borderId="0" xfId="38" applyFont="1"/>
    <xf numFmtId="17" fontId="44" fillId="0" borderId="0" xfId="38" quotePrefix="1" applyNumberFormat="1" applyFont="1" applyAlignment="1">
      <alignment horizontal="center"/>
    </xf>
    <xf numFmtId="0" fontId="52" fillId="0" borderId="0" xfId="38" applyFont="1" applyAlignment="1">
      <alignment horizontal="left" indent="15"/>
    </xf>
    <xf numFmtId="0" fontId="53" fillId="0" borderId="0" xfId="38" applyFont="1" applyAlignment="1"/>
    <xf numFmtId="0" fontId="54" fillId="0" borderId="0" xfId="38" applyFont="1"/>
    <xf numFmtId="0" fontId="51" fillId="0" borderId="0" xfId="38" quotePrefix="1" applyFont="1"/>
    <xf numFmtId="176" fontId="55" fillId="0" borderId="12" xfId="33" applyNumberFormat="1" applyFont="1" applyBorder="1" applyAlignment="1">
      <alignment horizontal="center"/>
    </xf>
    <xf numFmtId="0" fontId="1" fillId="18" borderId="13" xfId="0" quotePrefix="1" applyFont="1" applyFill="1" applyBorder="1" applyAlignment="1">
      <alignment vertical="center"/>
    </xf>
    <xf numFmtId="0" fontId="1" fillId="18" borderId="13" xfId="0" applyFont="1" applyFill="1" applyBorder="1" applyAlignment="1">
      <alignment horizontal="center" vertical="center"/>
    </xf>
    <xf numFmtId="3" fontId="1" fillId="18" borderId="13" xfId="0" quotePrefix="1" applyNumberFormat="1" applyFont="1" applyFill="1" applyBorder="1" applyAlignment="1">
      <alignment vertical="center"/>
    </xf>
    <xf numFmtId="37" fontId="1" fillId="0" borderId="19" xfId="0" applyNumberFormat="1" applyFont="1" applyBorder="1" applyAlignment="1" applyProtection="1">
      <alignment horizontal="right"/>
    </xf>
    <xf numFmtId="0" fontId="24" fillId="0" borderId="0" xfId="0" applyFont="1" applyAlignment="1">
      <alignment horizontal="left"/>
    </xf>
    <xf numFmtId="0" fontId="45" fillId="0" borderId="15" xfId="0" applyFont="1" applyBorder="1" applyAlignment="1">
      <alignment horizontal="center"/>
    </xf>
    <xf numFmtId="0" fontId="45" fillId="0" borderId="16" xfId="0" applyFont="1" applyBorder="1" applyAlignment="1">
      <alignment horizontal="center"/>
    </xf>
    <xf numFmtId="17" fontId="1" fillId="0" borderId="13" xfId="0" applyNumberFormat="1" applyFont="1" applyBorder="1" applyAlignment="1">
      <alignment horizontal="center"/>
    </xf>
    <xf numFmtId="0" fontId="47" fillId="0" borderId="14" xfId="0" applyFont="1" applyFill="1" applyBorder="1" applyAlignment="1">
      <alignment vertical="center" wrapText="1"/>
    </xf>
    <xf numFmtId="0" fontId="13" fillId="0" borderId="0" xfId="0" applyFont="1" applyBorder="1"/>
    <xf numFmtId="14" fontId="37" fillId="0" borderId="16" xfId="0" applyNumberFormat="1" applyFont="1" applyBorder="1" applyAlignment="1">
      <alignment horizontal="center"/>
    </xf>
    <xf numFmtId="165" fontId="37" fillId="0" borderId="11" xfId="0" applyNumberFormat="1" applyFont="1" applyBorder="1" applyAlignment="1">
      <alignment horizontal="center" vertical="center"/>
    </xf>
    <xf numFmtId="165" fontId="37" fillId="0" borderId="16" xfId="0" applyNumberFormat="1" applyFont="1" applyBorder="1" applyAlignment="1">
      <alignment horizontal="center" vertical="center"/>
    </xf>
    <xf numFmtId="0" fontId="1" fillId="0" borderId="0" xfId="0" applyFont="1" applyBorder="1" applyAlignment="1" applyProtection="1">
      <alignment horizontal="center"/>
    </xf>
    <xf numFmtId="0" fontId="1" fillId="0" borderId="19" xfId="0" applyFont="1" applyBorder="1" applyAlignment="1" applyProtection="1">
      <alignment horizontal="center"/>
    </xf>
    <xf numFmtId="9" fontId="26" fillId="0" borderId="0" xfId="50" applyFont="1"/>
    <xf numFmtId="9" fontId="13" fillId="0" borderId="0" xfId="0" applyNumberFormat="1" applyFont="1"/>
    <xf numFmtId="4" fontId="1" fillId="0" borderId="0" xfId="0" applyNumberFormat="1" applyFont="1"/>
    <xf numFmtId="4" fontId="0" fillId="0" borderId="0" xfId="0" applyNumberFormat="1"/>
    <xf numFmtId="0" fontId="30" fillId="0" borderId="0" xfId="38" applyFont="1" applyAlignment="1">
      <alignment horizontal="left"/>
    </xf>
    <xf numFmtId="17" fontId="44" fillId="0" borderId="0" xfId="38" applyNumberFormat="1" applyFont="1" applyAlignment="1">
      <alignment horizontal="center"/>
    </xf>
    <xf numFmtId="0" fontId="50" fillId="0" borderId="0" xfId="38" applyFont="1" applyAlignment="1">
      <alignment horizontal="center"/>
    </xf>
    <xf numFmtId="0" fontId="41" fillId="0" borderId="0" xfId="38" applyFont="1" applyAlignment="1">
      <alignment horizontal="center" wrapText="1"/>
    </xf>
    <xf numFmtId="0" fontId="53" fillId="0" borderId="0" xfId="38" applyFont="1" applyFill="1" applyAlignment="1">
      <alignment horizontal="center"/>
    </xf>
    <xf numFmtId="0" fontId="41" fillId="0" borderId="0" xfId="38" applyFont="1" applyAlignment="1">
      <alignment horizontal="left" wrapText="1"/>
    </xf>
    <xf numFmtId="0" fontId="44" fillId="0" borderId="0" xfId="38" applyFont="1" applyAlignment="1">
      <alignment horizontal="center" wrapText="1"/>
    </xf>
    <xf numFmtId="0" fontId="40" fillId="19" borderId="0" xfId="38" applyFont="1" applyFill="1" applyAlignment="1">
      <alignment horizontal="center"/>
    </xf>
    <xf numFmtId="0" fontId="56" fillId="0" borderId="0" xfId="38" applyFont="1" applyAlignment="1">
      <alignment horizontal="center"/>
    </xf>
    <xf numFmtId="0" fontId="30" fillId="0" borderId="0" xfId="38" applyFont="1" applyAlignment="1">
      <alignment horizontal="left"/>
    </xf>
    <xf numFmtId="0" fontId="30" fillId="0" borderId="30" xfId="38" applyFont="1" applyBorder="1" applyAlignment="1">
      <alignment horizontal="justify" vertical="center" wrapText="1"/>
    </xf>
    <xf numFmtId="0" fontId="30" fillId="0" borderId="0" xfId="38" applyFont="1" applyFill="1" applyAlignment="1">
      <alignment horizontal="left"/>
    </xf>
    <xf numFmtId="0" fontId="30" fillId="0" borderId="0" xfId="38" applyFont="1" applyAlignment="1">
      <alignment horizontal="left" wrapText="1"/>
    </xf>
    <xf numFmtId="0" fontId="33" fillId="0" borderId="0" xfId="48" applyFont="1" applyBorder="1" applyAlignment="1" applyProtection="1">
      <alignment horizontal="center" vertical="center"/>
    </xf>
    <xf numFmtId="0" fontId="24" fillId="0" borderId="17" xfId="0" applyFont="1" applyBorder="1" applyAlignment="1">
      <alignment horizontal="justify" vertical="center" wrapText="1"/>
    </xf>
    <xf numFmtId="0" fontId="47" fillId="0" borderId="14" xfId="0" applyFont="1" applyBorder="1" applyAlignment="1">
      <alignment horizontal="justify" vertical="center" wrapText="1"/>
    </xf>
    <xf numFmtId="0" fontId="47" fillId="0" borderId="29" xfId="0" applyFont="1" applyBorder="1" applyAlignment="1">
      <alignment horizontal="justify" vertical="center" wrapText="1"/>
    </xf>
    <xf numFmtId="0" fontId="32" fillId="0" borderId="0" xfId="0" applyFont="1" applyBorder="1" applyAlignment="1">
      <alignment horizontal="center"/>
    </xf>
    <xf numFmtId="0" fontId="13" fillId="0" borderId="17" xfId="0" applyFont="1" applyBorder="1" applyAlignment="1">
      <alignment horizontal="center" vertical="center" wrapText="1"/>
    </xf>
    <xf numFmtId="0" fontId="13" fillId="0" borderId="29" xfId="0" applyFont="1" applyBorder="1" applyAlignment="1">
      <alignment horizontal="center" vertical="center" wrapText="1"/>
    </xf>
    <xf numFmtId="0" fontId="32" fillId="0" borderId="23" xfId="0" applyFont="1" applyBorder="1" applyAlignment="1">
      <alignment horizontal="center"/>
    </xf>
    <xf numFmtId="0" fontId="32" fillId="0" borderId="30" xfId="0" applyFont="1" applyBorder="1" applyAlignment="1">
      <alignment horizontal="center"/>
    </xf>
    <xf numFmtId="0" fontId="32" fillId="0" borderId="31" xfId="0" applyFont="1" applyBorder="1" applyAlignment="1">
      <alignment horizontal="center"/>
    </xf>
    <xf numFmtId="164" fontId="32" fillId="0" borderId="10" xfId="0" applyNumberFormat="1" applyFont="1" applyBorder="1" applyAlignment="1">
      <alignment horizontal="center"/>
    </xf>
    <xf numFmtId="164" fontId="32" fillId="0" borderId="11" xfId="0" applyNumberFormat="1" applyFont="1" applyBorder="1" applyAlignment="1">
      <alignment horizontal="center"/>
    </xf>
    <xf numFmtId="164" fontId="32" fillId="0" borderId="12" xfId="0" applyNumberFormat="1" applyFont="1" applyBorder="1" applyAlignment="1">
      <alignment horizont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13" fillId="0" borderId="29" xfId="0" applyFont="1" applyBorder="1" applyAlignment="1">
      <alignment horizontal="center" vertical="center"/>
    </xf>
    <xf numFmtId="0" fontId="24" fillId="0" borderId="14"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25"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13" xfId="0" applyFont="1" applyFill="1" applyBorder="1" applyAlignment="1">
      <alignment horizontal="justify" vertical="center" wrapText="1"/>
    </xf>
    <xf numFmtId="0" fontId="32" fillId="11" borderId="10" xfId="0" applyFont="1" applyFill="1" applyBorder="1" applyAlignment="1" applyProtection="1">
      <alignment horizontal="center"/>
    </xf>
    <xf numFmtId="0" fontId="32" fillId="11" borderId="11" xfId="0" applyFont="1" applyFill="1" applyBorder="1" applyAlignment="1" applyProtection="1">
      <alignment horizontal="center"/>
    </xf>
    <xf numFmtId="0" fontId="32" fillId="11" borderId="12" xfId="0" applyFont="1" applyFill="1" applyBorder="1" applyAlignment="1" applyProtection="1">
      <alignment horizontal="center"/>
    </xf>
    <xf numFmtId="0" fontId="32" fillId="11" borderId="23" xfId="0" applyFont="1" applyFill="1" applyBorder="1" applyAlignment="1" applyProtection="1">
      <alignment horizontal="center"/>
    </xf>
    <xf numFmtId="0" fontId="32" fillId="11" borderId="30" xfId="0" applyFont="1" applyFill="1" applyBorder="1" applyAlignment="1" applyProtection="1">
      <alignment horizontal="center"/>
    </xf>
    <xf numFmtId="0" fontId="32" fillId="11" borderId="31" xfId="0" applyFont="1" applyFill="1" applyBorder="1" applyAlignment="1" applyProtection="1">
      <alignment horizontal="center"/>
    </xf>
    <xf numFmtId="0" fontId="32" fillId="11" borderId="25" xfId="0" applyFont="1" applyFill="1" applyBorder="1" applyAlignment="1" applyProtection="1">
      <alignment horizontal="center"/>
    </xf>
    <xf numFmtId="0" fontId="32" fillId="11" borderId="0" xfId="0" applyFont="1" applyFill="1" applyBorder="1" applyAlignment="1" applyProtection="1">
      <alignment horizontal="center"/>
    </xf>
    <xf numFmtId="0" fontId="32" fillId="11" borderId="37" xfId="0" applyFont="1" applyFill="1" applyBorder="1" applyAlignment="1" applyProtection="1">
      <alignment horizontal="center"/>
    </xf>
    <xf numFmtId="0" fontId="1" fillId="0" borderId="34"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32" fillId="0" borderId="0" xfId="0" applyFont="1" applyBorder="1" applyAlignment="1">
      <alignment horizontal="center" wrapText="1"/>
    </xf>
    <xf numFmtId="164" fontId="32" fillId="0" borderId="0" xfId="0" applyNumberFormat="1" applyFont="1" applyBorder="1" applyAlignment="1">
      <alignment horizontal="center"/>
    </xf>
    <xf numFmtId="0" fontId="1" fillId="0" borderId="13" xfId="0" applyFont="1" applyBorder="1" applyAlignment="1">
      <alignment horizontal="left" wrapText="1"/>
    </xf>
    <xf numFmtId="0" fontId="13" fillId="0" borderId="13" xfId="0" applyFont="1" applyBorder="1" applyAlignment="1">
      <alignment horizontal="left" wrapText="1"/>
    </xf>
    <xf numFmtId="0" fontId="24" fillId="0" borderId="17"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29" xfId="0" applyFont="1" applyFill="1" applyBorder="1" applyAlignment="1">
      <alignment horizontal="left" vertical="center" wrapText="1"/>
    </xf>
    <xf numFmtId="0" fontId="24" fillId="0" borderId="17" xfId="0" applyFont="1" applyBorder="1" applyAlignment="1">
      <alignment wrapText="1"/>
    </xf>
    <xf numFmtId="0" fontId="24" fillId="0" borderId="14" xfId="0" applyFont="1" applyBorder="1" applyAlignment="1">
      <alignment wrapText="1"/>
    </xf>
    <xf numFmtId="0" fontId="24" fillId="0" borderId="29" xfId="0" applyFont="1" applyBorder="1" applyAlignment="1">
      <alignment wrapText="1"/>
    </xf>
    <xf numFmtId="0" fontId="32" fillId="0" borderId="10" xfId="0" applyFont="1" applyBorder="1" applyAlignment="1">
      <alignment horizontal="center"/>
    </xf>
    <xf numFmtId="0" fontId="32" fillId="0" borderId="11" xfId="0" applyFont="1" applyBorder="1" applyAlignment="1">
      <alignment horizontal="center"/>
    </xf>
    <xf numFmtId="0" fontId="32" fillId="0" borderId="12" xfId="0" applyFont="1" applyBorder="1" applyAlignment="1">
      <alignment horizontal="center"/>
    </xf>
    <xf numFmtId="0" fontId="24" fillId="0" borderId="0" xfId="0" applyFont="1" applyAlignment="1">
      <alignment horizontal="left" vertical="top" wrapText="1"/>
    </xf>
    <xf numFmtId="0" fontId="24" fillId="0" borderId="17" xfId="0" applyFont="1" applyBorder="1" applyAlignment="1">
      <alignment horizontal="justify" vertical="top" wrapText="1"/>
    </xf>
    <xf numFmtId="0" fontId="24" fillId="0" borderId="14" xfId="0" applyFont="1" applyBorder="1" applyAlignment="1">
      <alignment horizontal="justify" vertical="top" wrapText="1"/>
    </xf>
    <xf numFmtId="0" fontId="24" fillId="0" borderId="29" xfId="0" applyFont="1" applyBorder="1" applyAlignment="1">
      <alignment horizontal="justify" vertical="top" wrapText="1"/>
    </xf>
    <xf numFmtId="0" fontId="24" fillId="0" borderId="23" xfId="0" applyFont="1" applyBorder="1" applyAlignment="1">
      <alignment wrapText="1"/>
    </xf>
    <xf numFmtId="0" fontId="24" fillId="0" borderId="30" xfId="0" applyFont="1" applyBorder="1" applyAlignment="1">
      <alignment wrapText="1"/>
    </xf>
    <xf numFmtId="0" fontId="24" fillId="0" borderId="31" xfId="0" applyFont="1" applyBorder="1" applyAlignment="1">
      <alignment wrapText="1"/>
    </xf>
    <xf numFmtId="0" fontId="24" fillId="0" borderId="10" xfId="0" applyFont="1" applyBorder="1" applyAlignment="1"/>
    <xf numFmtId="0" fontId="24" fillId="0" borderId="11" xfId="0" applyFont="1" applyBorder="1" applyAlignment="1"/>
    <xf numFmtId="0" fontId="24" fillId="0" borderId="12" xfId="0" applyFont="1" applyBorder="1" applyAlignment="1"/>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24" fillId="0" borderId="23"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justify" vertical="center" wrapText="1"/>
    </xf>
    <xf numFmtId="2" fontId="24" fillId="0" borderId="0" xfId="0" applyNumberFormat="1" applyFont="1" applyBorder="1" applyAlignment="1">
      <alignment horizontal="left" vertical="top" wrapText="1"/>
    </xf>
    <xf numFmtId="49" fontId="13" fillId="0" borderId="39" xfId="0" applyNumberFormat="1" applyFont="1" applyBorder="1" applyAlignment="1">
      <alignment horizontal="center" vertical="center" wrapText="1"/>
    </xf>
    <xf numFmtId="49" fontId="13" fillId="0" borderId="40"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13" fillId="0" borderId="39"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40" xfId="0" applyNumberFormat="1" applyFont="1" applyBorder="1" applyAlignment="1">
      <alignment horizontal="center" vertical="center"/>
    </xf>
    <xf numFmtId="0" fontId="32" fillId="0" borderId="25" xfId="0" applyFont="1" applyBorder="1" applyAlignment="1">
      <alignment horizontal="center"/>
    </xf>
    <xf numFmtId="0" fontId="32" fillId="0" borderId="37" xfId="0" applyFont="1" applyBorder="1" applyAlignment="1">
      <alignment horizontal="center"/>
    </xf>
    <xf numFmtId="0" fontId="47" fillId="0" borderId="17" xfId="0" applyFont="1" applyBorder="1" applyAlignment="1">
      <alignment horizontal="justify" vertical="center" wrapText="1"/>
    </xf>
    <xf numFmtId="0" fontId="36" fillId="0" borderId="23" xfId="0" applyFont="1" applyBorder="1" applyAlignment="1">
      <alignment horizontal="center"/>
    </xf>
    <xf numFmtId="0" fontId="36" fillId="0" borderId="30" xfId="0" applyFont="1" applyBorder="1" applyAlignment="1">
      <alignment horizontal="center"/>
    </xf>
    <xf numFmtId="0" fontId="36" fillId="0" borderId="31" xfId="0" applyFont="1" applyBorder="1" applyAlignment="1">
      <alignment horizontal="center"/>
    </xf>
    <xf numFmtId="0" fontId="57" fillId="0" borderId="10" xfId="0" applyFont="1" applyBorder="1" applyAlignment="1">
      <alignment horizontal="center" readingOrder="1"/>
    </xf>
    <xf numFmtId="0" fontId="57" fillId="0" borderId="11" xfId="0" applyFont="1" applyBorder="1" applyAlignment="1">
      <alignment horizontal="center" readingOrder="1"/>
    </xf>
    <xf numFmtId="0" fontId="57" fillId="0" borderId="12" xfId="0" applyFont="1" applyBorder="1" applyAlignment="1">
      <alignment horizontal="center" readingOrder="1"/>
    </xf>
    <xf numFmtId="0" fontId="47" fillId="0" borderId="10" xfId="0" applyFont="1" applyBorder="1" applyAlignment="1">
      <alignment horizontal="justify" vertical="center" wrapText="1"/>
    </xf>
    <xf numFmtId="0" fontId="47" fillId="0" borderId="11" xfId="0" applyFont="1" applyBorder="1" applyAlignment="1">
      <alignment horizontal="justify" vertical="center" wrapText="1"/>
    </xf>
    <xf numFmtId="0" fontId="47" fillId="0" borderId="12"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29" xfId="0" applyFont="1" applyBorder="1" applyAlignment="1">
      <alignment horizontal="justify" vertical="center" wrapText="1"/>
    </xf>
    <xf numFmtId="0" fontId="32" fillId="0" borderId="0" xfId="0" applyFont="1" applyBorder="1" applyAlignment="1">
      <alignment horizontal="center" vertical="center"/>
    </xf>
    <xf numFmtId="0" fontId="13" fillId="18" borderId="24" xfId="0" applyFont="1" applyFill="1" applyBorder="1" applyAlignment="1">
      <alignment horizontal="center" vertical="center"/>
    </xf>
    <xf numFmtId="0" fontId="13" fillId="18" borderId="15" xfId="0" applyFont="1" applyFill="1" applyBorder="1" applyAlignment="1">
      <alignment horizontal="center" vertical="center"/>
    </xf>
    <xf numFmtId="0" fontId="13" fillId="18" borderId="16" xfId="0" applyFont="1" applyFill="1" applyBorder="1" applyAlignment="1">
      <alignment horizontal="center" vertical="center"/>
    </xf>
    <xf numFmtId="0" fontId="1" fillId="18" borderId="24" xfId="0" applyFont="1" applyFill="1" applyBorder="1" applyAlignment="1">
      <alignment horizontal="center" vertical="center"/>
    </xf>
    <xf numFmtId="0" fontId="1" fillId="18" borderId="15" xfId="0" applyFont="1" applyFill="1" applyBorder="1" applyAlignment="1">
      <alignment horizontal="center" vertical="center"/>
    </xf>
    <xf numFmtId="0" fontId="1" fillId="18" borderId="16" xfId="0" applyFont="1" applyFill="1" applyBorder="1" applyAlignment="1">
      <alignment horizontal="center" vertical="center"/>
    </xf>
  </cellXfs>
  <cellStyles count="6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56"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31" xr:uid="{00000000-0005-0000-0000-00001E000000}"/>
    <cellStyle name="Incorrecto" xfId="32" builtinId="27" customBuiltin="1"/>
    <cellStyle name="Millares" xfId="33" builtinId="3"/>
    <cellStyle name="Millares [0]" xfId="34" builtinId="6"/>
    <cellStyle name="Millares 2" xfId="35" xr:uid="{00000000-0005-0000-0000-000022000000}"/>
    <cellStyle name="Neutral" xfId="36" builtinId="28" customBuiltin="1"/>
    <cellStyle name="No-definido" xfId="37" xr:uid="{00000000-0005-0000-0000-000024000000}"/>
    <cellStyle name="Normal" xfId="0" builtinId="0"/>
    <cellStyle name="Normal 10" xfId="38" xr:uid="{00000000-0005-0000-0000-000026000000}"/>
    <cellStyle name="Normal 14" xfId="39" xr:uid="{00000000-0005-0000-0000-000027000000}"/>
    <cellStyle name="Normal 15" xfId="40" xr:uid="{00000000-0005-0000-0000-000028000000}"/>
    <cellStyle name="Normal 2" xfId="41" xr:uid="{00000000-0005-0000-0000-000029000000}"/>
    <cellStyle name="Normal 3" xfId="42" xr:uid="{00000000-0005-0000-0000-00002A000000}"/>
    <cellStyle name="Normal 4" xfId="43" xr:uid="{00000000-0005-0000-0000-00002B000000}"/>
    <cellStyle name="Normal 5" xfId="44" xr:uid="{00000000-0005-0000-0000-00002C000000}"/>
    <cellStyle name="Normal 6" xfId="45" xr:uid="{00000000-0005-0000-0000-00002D000000}"/>
    <cellStyle name="Normal 7" xfId="46" xr:uid="{00000000-0005-0000-0000-00002E000000}"/>
    <cellStyle name="Normal 8" xfId="47" xr:uid="{00000000-0005-0000-0000-00002F000000}"/>
    <cellStyle name="Normal_indice" xfId="48" xr:uid="{00000000-0005-0000-0000-000030000000}"/>
    <cellStyle name="Notas" xfId="49" builtinId="10" customBuiltin="1"/>
    <cellStyle name="Porcentaje" xfId="50" builtinId="5"/>
    <cellStyle name="Porcentual 2" xfId="51" xr:uid="{00000000-0005-0000-0000-000033000000}"/>
    <cellStyle name="Salida" xfId="52" builtinId="21" customBuiltin="1"/>
    <cellStyle name="Texto de advertencia" xfId="53" builtinId="11" customBuiltin="1"/>
    <cellStyle name="Texto explicativo" xfId="54" builtinId="53" customBuiltin="1"/>
    <cellStyle name="Título" xfId="55" builtinId="15" customBuiltin="1"/>
    <cellStyle name="Título 2" xfId="57" builtinId="17" customBuiltin="1"/>
    <cellStyle name="Título 3" xfId="58" builtinId="18" customBuiltin="1"/>
    <cellStyle name="Total" xfId="59"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Participación por país en las importaciones de maíz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Enero - noviembre  2011  (%)</a:t>
            </a:r>
          </a:p>
        </c:rich>
      </c:tx>
      <c:layout>
        <c:manualLayout>
          <c:xMode val="edge"/>
          <c:yMode val="edge"/>
          <c:x val="0.27538275493341147"/>
          <c:y val="2.777757431483855E-2"/>
        </c:manualLayout>
      </c:layout>
      <c:overlay val="1"/>
    </c:title>
    <c:autoTitleDeleted val="0"/>
    <c:view3D>
      <c:rotX val="15"/>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089603382910517"/>
          <c:h val="0.46595767579263886"/>
        </c:manualLayout>
      </c:layout>
      <c:pie3DChart>
        <c:varyColors val="1"/>
        <c:ser>
          <c:idx val="0"/>
          <c:order val="0"/>
          <c:tx>
            <c:strRef>
              <c:f>'4'!$W$2</c:f>
              <c:strCache>
                <c:ptCount val="1"/>
                <c:pt idx="0">
                  <c:v>2011</c:v>
                </c:pt>
              </c:strCache>
            </c:strRef>
          </c:tx>
          <c:spPr>
            <a:blipFill>
              <a:blip xmlns:r="http://schemas.openxmlformats.org/officeDocument/2006/relationships" r:embed="rId1"/>
              <a:stretch>
                <a:fillRect/>
              </a:stretch>
            </a:blipFill>
          </c:spPr>
          <c:explosion val="25"/>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1-1D46-43AD-8633-CDBF406C8A32}"/>
              </c:ext>
            </c:extLst>
          </c:dPt>
          <c:dPt>
            <c:idx val="2"/>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3-1D46-43AD-8633-CDBF406C8A32}"/>
              </c:ext>
            </c:extLst>
          </c:dPt>
          <c:dLbls>
            <c:dLbl>
              <c:idx val="0"/>
              <c:layout>
                <c:manualLayout>
                  <c:x val="0.12985024749890348"/>
                  <c:y val="-1.333812968810381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D46-43AD-8633-CDBF406C8A32}"/>
                </c:ext>
              </c:extLst>
            </c:dLbl>
            <c:dLbl>
              <c:idx val="1"/>
              <c:layout>
                <c:manualLayout>
                  <c:x val="8.1092393124450116E-2"/>
                  <c:y val="-7.605963498748702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D46-43AD-8633-CDBF406C8A32}"/>
                </c:ext>
              </c:extLst>
            </c:dLbl>
            <c:dLbl>
              <c:idx val="2"/>
              <c:layout>
                <c:manualLayout>
                  <c:x val="-0.24200087721130351"/>
                  <c:y val="-0.1866632026326667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D46-43AD-8633-CDBF406C8A32}"/>
                </c:ext>
              </c:extLst>
            </c:dLbl>
            <c:dLbl>
              <c:idx val="3"/>
              <c:layout>
                <c:manualLayout>
                  <c:x val="4.6464646464646493E-2"/>
                  <c:y val="-8.36820083682012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D46-43AD-8633-CDBF406C8A32}"/>
                </c:ext>
              </c:extLst>
            </c:dLbl>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D46-43AD-8633-CDBF406C8A32}"/>
                </c:ext>
              </c:extLst>
            </c:dLbl>
            <c:numFmt formatCode="0.0%" sourceLinked="0"/>
            <c:spPr>
              <a:noFill/>
              <a:ln>
                <a:noFill/>
              </a:ln>
              <a:effectLst/>
            </c:spPr>
            <c:txPr>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'4'!$X$1:$Z$1</c:f>
              <c:strCache>
                <c:ptCount val="3"/>
                <c:pt idx="0">
                  <c:v>Argentina</c:v>
                </c:pt>
                <c:pt idx="1">
                  <c:v>Estados Unidos</c:v>
                </c:pt>
                <c:pt idx="2">
                  <c:v>Paraguay</c:v>
                </c:pt>
              </c:strCache>
            </c:strRef>
          </c:cat>
          <c:val>
            <c:numRef>
              <c:f>'4'!$X$2:$Z$2</c:f>
              <c:numCache>
                <c:formatCode>#,##0.00</c:formatCode>
                <c:ptCount val="3"/>
                <c:pt idx="0">
                  <c:v>280758.3</c:v>
                </c:pt>
                <c:pt idx="1">
                  <c:v>0.5</c:v>
                </c:pt>
                <c:pt idx="2">
                  <c:v>247650.2</c:v>
                </c:pt>
              </c:numCache>
            </c:numRef>
          </c:val>
          <c:extLst>
            <c:ext xmlns:c16="http://schemas.microsoft.com/office/drawing/2014/chart" uri="{C3380CC4-5D6E-409C-BE32-E72D297353CC}">
              <c16:uniqueId val="{00000007-1D46-43AD-8633-CDBF406C8A3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11555275590551194"/>
          <c:y val="0.76948635780992458"/>
          <c:w val="0.73619053173908866"/>
          <c:h val="0.11993865592382352"/>
        </c:manualLayout>
      </c:layout>
      <c:overlay val="1"/>
      <c:txPr>
        <a:bodyPr/>
        <a:lstStyle/>
        <a:p>
          <a:pPr>
            <a:defRPr sz="650" b="0" i="0" u="none" strike="noStrike" baseline="0">
              <a:solidFill>
                <a:srgbClr val="000000"/>
              </a:solidFill>
              <a:latin typeface="Arial"/>
              <a:ea typeface="Arial"/>
              <a:cs typeface="Arial"/>
            </a:defRPr>
          </a:pPr>
          <a:endParaRPr lang="es-CL"/>
        </a:p>
      </c:txPr>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8. Evolución mensual del precio interno del maíz,  en dólares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395148476409"/>
          <c:y val="3.2608823658379256E-2"/>
        </c:manualLayout>
      </c:layout>
      <c:overlay val="0"/>
      <c:spPr>
        <a:noFill/>
        <a:ln w="25400">
          <a:noFill/>
        </a:ln>
      </c:spPr>
    </c:title>
    <c:autoTitleDeleted val="0"/>
    <c:plotArea>
      <c:layout>
        <c:manualLayout>
          <c:layoutTarget val="inner"/>
          <c:xMode val="edge"/>
          <c:yMode val="edge"/>
          <c:x val="0.11627906976744186"/>
          <c:y val="0.14402173913043606"/>
          <c:w val="0.81121751025991751"/>
          <c:h val="0.63224637681159912"/>
        </c:manualLayout>
      </c:layout>
      <c:lineChart>
        <c:grouping val="standard"/>
        <c:varyColors val="0"/>
        <c:ser>
          <c:idx val="0"/>
          <c:order val="0"/>
          <c:tx>
            <c:strRef>
              <c:f>'11'!$D$6</c:f>
              <c:strCache>
                <c:ptCount val="1"/>
                <c:pt idx="0">
                  <c:v>2006</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'11'!$C$7:$C$18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'11'!$D$7:$D$18</c:f>
              <c:numCache>
                <c:formatCode>_-* #,##0_-;\-* #,##0_-;_-* \-??_-;_-@_-</c:formatCode>
                <c:ptCount val="12"/>
                <c:pt idx="0">
                  <c:v>135.19999999999999</c:v>
                </c:pt>
                <c:pt idx="1">
                  <c:v>138.5</c:v>
                </c:pt>
                <c:pt idx="2">
                  <c:v>140.30000000000001</c:v>
                </c:pt>
                <c:pt idx="3">
                  <c:v>140.1</c:v>
                </c:pt>
                <c:pt idx="4">
                  <c:v>141.80000000000001</c:v>
                </c:pt>
                <c:pt idx="5">
                  <c:v>139.6</c:v>
                </c:pt>
                <c:pt idx="6">
                  <c:v>143.80000000000001</c:v>
                </c:pt>
                <c:pt idx="7">
                  <c:v>150.69999999999999</c:v>
                </c:pt>
                <c:pt idx="8">
                  <c:v>152.9</c:v>
                </c:pt>
                <c:pt idx="9">
                  <c:v>176.8</c:v>
                </c:pt>
                <c:pt idx="10">
                  <c:v>213.3</c:v>
                </c:pt>
                <c:pt idx="11">
                  <c:v>214.4</c:v>
                </c:pt>
              </c:numCache>
            </c:numRef>
          </c:val>
          <c:smooth val="0"/>
          <c:extLst>
            <c:ext xmlns:c16="http://schemas.microsoft.com/office/drawing/2014/chart" uri="{C3380CC4-5D6E-409C-BE32-E72D297353CC}">
              <c16:uniqueId val="{00000000-5586-4EDA-99FD-29C5E2021368}"/>
            </c:ext>
          </c:extLst>
        </c:ser>
        <c:ser>
          <c:idx val="1"/>
          <c:order val="1"/>
          <c:tx>
            <c:strRef>
              <c:f>'11'!$E$6</c:f>
              <c:strCache>
                <c:ptCount val="1"/>
                <c:pt idx="0">
                  <c:v>2007</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'11'!$C$7:$C$18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'11'!$E$7:$E$18</c:f>
              <c:numCache>
                <c:formatCode>_-* #,##0_-;\-* #,##0_-;_-* \-??_-;_-@_-</c:formatCode>
                <c:ptCount val="12"/>
                <c:pt idx="0">
                  <c:v>216.9</c:v>
                </c:pt>
                <c:pt idx="1">
                  <c:v>210.9</c:v>
                </c:pt>
                <c:pt idx="2">
                  <c:v>210.8</c:v>
                </c:pt>
                <c:pt idx="3">
                  <c:v>193.7</c:v>
                </c:pt>
                <c:pt idx="4">
                  <c:v>196.1</c:v>
                </c:pt>
                <c:pt idx="5">
                  <c:v>199.4</c:v>
                </c:pt>
                <c:pt idx="6">
                  <c:v>205.3</c:v>
                </c:pt>
                <c:pt idx="7">
                  <c:v>206</c:v>
                </c:pt>
                <c:pt idx="8">
                  <c:v>223.7</c:v>
                </c:pt>
                <c:pt idx="9">
                  <c:v>245.6</c:v>
                </c:pt>
                <c:pt idx="10">
                  <c:v>243.1</c:v>
                </c:pt>
                <c:pt idx="11">
                  <c:v>240.06136121776197</c:v>
                </c:pt>
              </c:numCache>
            </c:numRef>
          </c:val>
          <c:smooth val="0"/>
          <c:extLst>
            <c:ext xmlns:c16="http://schemas.microsoft.com/office/drawing/2014/chart" uri="{C3380CC4-5D6E-409C-BE32-E72D297353CC}">
              <c16:uniqueId val="{00000001-5586-4EDA-99FD-29C5E2021368}"/>
            </c:ext>
          </c:extLst>
        </c:ser>
        <c:ser>
          <c:idx val="2"/>
          <c:order val="2"/>
          <c:tx>
            <c:strRef>
              <c:f>'11'!$F$6</c:f>
              <c:strCache>
                <c:ptCount val="1"/>
                <c:pt idx="0">
                  <c:v>2008</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'11'!$C$7:$C$18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'11'!$F$7:$F$18</c:f>
              <c:numCache>
                <c:formatCode>_-* #,##0_-;\-* #,##0_-;_-* \-??_-;_-@_-</c:formatCode>
                <c:ptCount val="12"/>
                <c:pt idx="0">
                  <c:v>268.41036770000608</c:v>
                </c:pt>
                <c:pt idx="1">
                  <c:v>283.23663045325588</c:v>
                </c:pt>
                <c:pt idx="2">
                  <c:v>285.35132369814869</c:v>
                </c:pt>
                <c:pt idx="3">
                  <c:v>295.56438802380228</c:v>
                </c:pt>
                <c:pt idx="4">
                  <c:v>290.24596105376895</c:v>
                </c:pt>
                <c:pt idx="5">
                  <c:v>282.71000354223946</c:v>
                </c:pt>
                <c:pt idx="6">
                  <c:v>304.55265479775028</c:v>
                </c:pt>
                <c:pt idx="7">
                  <c:v>286.60914029918763</c:v>
                </c:pt>
                <c:pt idx="8">
                  <c:v>280.37027794181165</c:v>
                </c:pt>
                <c:pt idx="9">
                  <c:v>240.83129373714863</c:v>
                </c:pt>
                <c:pt idx="10">
                  <c:v>226.51651974302433</c:v>
                </c:pt>
                <c:pt idx="11">
                  <c:v>217.14196953106935</c:v>
                </c:pt>
              </c:numCache>
            </c:numRef>
          </c:val>
          <c:smooth val="0"/>
          <c:extLst>
            <c:ext xmlns:c16="http://schemas.microsoft.com/office/drawing/2014/chart" uri="{C3380CC4-5D6E-409C-BE32-E72D297353CC}">
              <c16:uniqueId val="{00000002-5586-4EDA-99FD-29C5E2021368}"/>
            </c:ext>
          </c:extLst>
        </c:ser>
        <c:ser>
          <c:idx val="3"/>
          <c:order val="3"/>
          <c:tx>
            <c:strRef>
              <c:f>'11'!$G$6</c:f>
              <c:strCache>
                <c:ptCount val="1"/>
                <c:pt idx="0">
                  <c:v>2009</c:v>
                </c:pt>
              </c:strCache>
            </c:strRef>
          </c:tx>
          <c:spPr>
            <a:ln w="38100">
              <a:solidFill>
                <a:srgbClr val="FF0000"/>
              </a:solidFill>
              <a:prstDash val="solid"/>
            </a:ln>
          </c:spPr>
          <c:marker>
            <c:symbol val="star"/>
            <c:size val="7"/>
            <c:spPr>
              <a:noFill/>
              <a:ln>
                <a:solidFill>
                  <a:srgbClr val="FF0000"/>
                </a:solidFill>
                <a:prstDash val="solid"/>
              </a:ln>
            </c:spPr>
          </c:marker>
          <c:cat>
            <c:strRef>
              <c:f>'11'!$C$7:$C$18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'11'!$G$7:$G$18</c:f>
              <c:numCache>
                <c:formatCode>_-* #,##0_-;\-* #,##0_-;_-* \-??_-;_-@_-</c:formatCode>
                <c:ptCount val="12"/>
                <c:pt idx="0">
                  <c:v>212.60285341118714</c:v>
                </c:pt>
                <c:pt idx="1">
                  <c:v>214.52145214521451</c:v>
                </c:pt>
                <c:pt idx="2">
                  <c:v>203.28606851087071</c:v>
                </c:pt>
                <c:pt idx="3">
                  <c:v>184.47836158491532</c:v>
                </c:pt>
                <c:pt idx="4">
                  <c:v>179.42310334691263</c:v>
                </c:pt>
                <c:pt idx="5">
                  <c:v>187.53196059824393</c:v>
                </c:pt>
                <c:pt idx="6">
                  <c:v>192.75952435242522</c:v>
                </c:pt>
                <c:pt idx="7">
                  <c:v>190.68254684893645</c:v>
                </c:pt>
                <c:pt idx="8">
                  <c:v>192.55454846545231</c:v>
                </c:pt>
                <c:pt idx="9">
                  <c:v>194.02236191937345</c:v>
                </c:pt>
                <c:pt idx="10">
                  <c:v>206.00908201714651</c:v>
                </c:pt>
                <c:pt idx="11">
                  <c:v>212.49666290338661</c:v>
                </c:pt>
              </c:numCache>
            </c:numRef>
          </c:val>
          <c:smooth val="0"/>
          <c:extLst>
            <c:ext xmlns:c16="http://schemas.microsoft.com/office/drawing/2014/chart" uri="{C3380CC4-5D6E-409C-BE32-E72D297353CC}">
              <c16:uniqueId val="{00000003-5586-4EDA-99FD-29C5E2021368}"/>
            </c:ext>
          </c:extLst>
        </c:ser>
        <c:ser>
          <c:idx val="4"/>
          <c:order val="4"/>
          <c:tx>
            <c:strRef>
              <c:f>'11'!$H$6</c:f>
              <c:strCache>
                <c:ptCount val="1"/>
                <c:pt idx="0">
                  <c:v>2010</c:v>
                </c:pt>
              </c:strCache>
            </c:strRef>
          </c:tx>
          <c:spPr>
            <a:ln>
              <a:solidFill>
                <a:schemeClr val="tx1"/>
              </a:solidFill>
            </a:ln>
          </c:spPr>
          <c:marker>
            <c:symbol val="star"/>
            <c:size val="7"/>
            <c:spPr>
              <a:solidFill>
                <a:schemeClr val="bg1"/>
              </a:solidFill>
              <a:ln>
                <a:solidFill>
                  <a:sysClr val="windowText" lastClr="000000"/>
                </a:solidFill>
              </a:ln>
            </c:spPr>
          </c:marker>
          <c:cat>
            <c:strRef>
              <c:f>'11'!$C$7:$C$18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'11'!$H$7:$H$18</c:f>
              <c:numCache>
                <c:formatCode>_-* #,##0_-;\-* #,##0_-;_-* \-??_-;_-@_-</c:formatCode>
                <c:ptCount val="12"/>
                <c:pt idx="0">
                  <c:v>219.29118080263086</c:v>
                </c:pt>
                <c:pt idx="1">
                  <c:v>225.32672374943672</c:v>
                </c:pt>
                <c:pt idx="2">
                  <c:v>212.55341676126966</c:v>
                </c:pt>
                <c:pt idx="3">
                  <c:v>198.76486944869134</c:v>
                </c:pt>
                <c:pt idx="4">
                  <c:v>190.69882838770661</c:v>
                </c:pt>
                <c:pt idx="5">
                  <c:v>190.1079374340315</c:v>
                </c:pt>
                <c:pt idx="6">
                  <c:v>190.80950254848094</c:v>
                </c:pt>
                <c:pt idx="7">
                  <c:v>211.15627736103389</c:v>
                </c:pt>
                <c:pt idx="8">
                  <c:v>227.93096677936128</c:v>
                </c:pt>
                <c:pt idx="9">
                  <c:v>242.23407308262094</c:v>
                </c:pt>
                <c:pt idx="10">
                  <c:v>266.26313586816707</c:v>
                </c:pt>
                <c:pt idx="11">
                  <c:v>285.40724369123984</c:v>
                </c:pt>
              </c:numCache>
            </c:numRef>
          </c:val>
          <c:smooth val="0"/>
          <c:extLst>
            <c:ext xmlns:c16="http://schemas.microsoft.com/office/drawing/2014/chart" uri="{C3380CC4-5D6E-409C-BE32-E72D297353CC}">
              <c16:uniqueId val="{00000004-5586-4EDA-99FD-29C5E2021368}"/>
            </c:ext>
          </c:extLst>
        </c:ser>
        <c:ser>
          <c:idx val="5"/>
          <c:order val="5"/>
          <c:tx>
            <c:strRef>
              <c:f>'11'!$I$6</c:f>
              <c:strCache>
                <c:ptCount val="1"/>
                <c:pt idx="0">
                  <c:v>2011</c:v>
                </c:pt>
              </c:strCache>
            </c:strRef>
          </c:tx>
          <c:marker>
            <c:spPr>
              <a:solidFill>
                <a:srgbClr val="FFFF00"/>
              </a:solidFill>
            </c:spPr>
          </c:marker>
          <c:cat>
            <c:strRef>
              <c:f>'11'!$C$7:$C$18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'11'!$I$7:$I$18</c:f>
              <c:numCache>
                <c:formatCode>_-* #,##0_-;\-* #,##0_-;_-* \-??_-;_-@_-</c:formatCode>
                <c:ptCount val="12"/>
                <c:pt idx="0">
                  <c:v>284.96633326225736</c:v>
                </c:pt>
                <c:pt idx="1">
                  <c:v>300.76547290452953</c:v>
                </c:pt>
                <c:pt idx="2">
                  <c:v>298.0757984442281</c:v>
                </c:pt>
                <c:pt idx="3">
                  <c:v>305.96448164130419</c:v>
                </c:pt>
                <c:pt idx="4">
                  <c:v>308.56624460555463</c:v>
                </c:pt>
                <c:pt idx="5">
                  <c:v>302.76654848434134</c:v>
                </c:pt>
                <c:pt idx="6">
                  <c:v>305.52349109446374</c:v>
                </c:pt>
                <c:pt idx="7">
                  <c:v>299.19674881939659</c:v>
                </c:pt>
                <c:pt idx="8">
                  <c:v>286.91245379882525</c:v>
                </c:pt>
                <c:pt idx="9">
                  <c:v>271.1858286292059</c:v>
                </c:pt>
                <c:pt idx="10">
                  <c:v>277.23274257240593</c:v>
                </c:pt>
              </c:numCache>
            </c:numRef>
          </c:val>
          <c:smooth val="0"/>
          <c:extLst>
            <c:ext xmlns:c16="http://schemas.microsoft.com/office/drawing/2014/chart" uri="{C3380CC4-5D6E-409C-BE32-E72D297353CC}">
              <c16:uniqueId val="{00000005-5586-4EDA-99FD-29C5E2021368}"/>
            </c:ext>
          </c:extLst>
        </c:ser>
        <c:dLbls>
          <c:showLegendKey val="0"/>
          <c:showVal val="0"/>
          <c:showCatName val="0"/>
          <c:showSerName val="0"/>
          <c:showPercent val="0"/>
          <c:showBubbleSize val="0"/>
        </c:dLbls>
        <c:marker val="1"/>
        <c:smooth val="0"/>
        <c:axId val="91739648"/>
        <c:axId val="91741568"/>
      </c:lineChart>
      <c:catAx>
        <c:axId val="917396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91741568"/>
        <c:crosses val="autoZero"/>
        <c:auto val="1"/>
        <c:lblAlgn val="ctr"/>
        <c:lblOffset val="100"/>
        <c:tickLblSkip val="1"/>
        <c:tickMarkSkip val="1"/>
        <c:noMultiLvlLbl val="0"/>
      </c:catAx>
      <c:valAx>
        <c:axId val="91741568"/>
        <c:scaling>
          <c:orientation val="minMax"/>
          <c:max val="330"/>
          <c:min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 /tonelada</a:t>
                </a:r>
              </a:p>
            </c:rich>
          </c:tx>
          <c:layout>
            <c:manualLayout>
              <c:xMode val="edge"/>
              <c:yMode val="edge"/>
              <c:x val="2.3803459545135332E-2"/>
              <c:y val="0.37716823583209652"/>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1739648"/>
        <c:crosses val="autoZero"/>
        <c:crossBetween val="between"/>
        <c:majorUnit val="20"/>
        <c:minorUnit val="5"/>
      </c:valAx>
      <c:spPr>
        <a:solidFill>
          <a:srgbClr val="FFFFFF"/>
        </a:solidFill>
        <a:ln w="12700">
          <a:solidFill>
            <a:srgbClr val="808080"/>
          </a:solidFill>
          <a:prstDash val="solid"/>
        </a:ln>
      </c:spPr>
    </c:plotArea>
    <c:legend>
      <c:legendPos val="b"/>
      <c:layout>
        <c:manualLayout>
          <c:xMode val="edge"/>
          <c:yMode val="edge"/>
          <c:x val="0.10786342290173376"/>
          <c:y val="0.89222107379775606"/>
          <c:w val="0.81951484763956073"/>
          <c:h val="4.6596884220021478E-2"/>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Evolución de los precios en los mercados de Argentina, 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nominales en $/kg)</a:t>
            </a:r>
          </a:p>
        </c:rich>
      </c:tx>
      <c:layout>
        <c:manualLayout>
          <c:xMode val="edge"/>
          <c:yMode val="edge"/>
          <c:x val="0.16554433763264273"/>
          <c:y val="3.3678469831989563E-2"/>
        </c:manualLayout>
      </c:layout>
      <c:overlay val="0"/>
      <c:spPr>
        <a:noFill/>
        <a:ln w="25400">
          <a:noFill/>
        </a:ln>
      </c:spPr>
    </c:title>
    <c:autoTitleDeleted val="0"/>
    <c:plotArea>
      <c:layout>
        <c:manualLayout>
          <c:layoutTarget val="inner"/>
          <c:xMode val="edge"/>
          <c:yMode val="edge"/>
          <c:x val="0.13469953960672948"/>
          <c:y val="0.20852594024549342"/>
          <c:w val="0.57623737983672207"/>
          <c:h val="0.56828484762758014"/>
        </c:manualLayout>
      </c:layout>
      <c:lineChart>
        <c:grouping val="standard"/>
        <c:varyColors val="0"/>
        <c:ser>
          <c:idx val="3"/>
          <c:order val="0"/>
          <c:tx>
            <c:strRef>
              <c:f>'13'!$B$5</c:f>
              <c:strCache>
                <c:ptCount val="1"/>
                <c:pt idx="0">
                  <c:v> Maíz amarillo, FOB puerto argentino </c:v>
                </c:pt>
              </c:strCache>
            </c:strRef>
          </c:tx>
          <c:spPr>
            <a:ln>
              <a:solidFill>
                <a:schemeClr val="tx2">
                  <a:lumMod val="60000"/>
                  <a:lumOff val="40000"/>
                </a:schemeClr>
              </a:solidFill>
              <a:prstDash val="sysDash"/>
            </a:ln>
          </c:spPr>
          <c:marker>
            <c:symbol val="none"/>
          </c:marker>
          <c:cat>
            <c:numRef>
              <c:f>'13'!$A$13:$A$19</c:f>
              <c:numCache>
                <c:formatCode>dd/mm/yy;@</c:formatCode>
                <c:ptCount val="7"/>
                <c:pt idx="0">
                  <c:v>40846</c:v>
                </c:pt>
                <c:pt idx="1">
                  <c:v>40853</c:v>
                </c:pt>
                <c:pt idx="2">
                  <c:v>40860</c:v>
                </c:pt>
                <c:pt idx="3">
                  <c:v>40867</c:v>
                </c:pt>
                <c:pt idx="4">
                  <c:v>40874</c:v>
                </c:pt>
                <c:pt idx="5">
                  <c:v>40881</c:v>
                </c:pt>
                <c:pt idx="6">
                  <c:v>40888</c:v>
                </c:pt>
              </c:numCache>
            </c:numRef>
          </c:cat>
          <c:val>
            <c:numRef>
              <c:f>'13'!$B$13:$B$19</c:f>
              <c:numCache>
                <c:formatCode>#,##0.00_ ;\-#,##0.00\ </c:formatCode>
                <c:ptCount val="7"/>
                <c:pt idx="0">
                  <c:v>142.75459760000001</c:v>
                </c:pt>
                <c:pt idx="1">
                  <c:v>138.99760000000001</c:v>
                </c:pt>
                <c:pt idx="2">
                  <c:v>140.64960879999998</c:v>
                </c:pt>
                <c:pt idx="3">
                  <c:v>138.48264</c:v>
                </c:pt>
                <c:pt idx="4">
                  <c:v>133.3844344</c:v>
                </c:pt>
                <c:pt idx="5">
                  <c:v>131.33396249999998</c:v>
                </c:pt>
                <c:pt idx="6">
                  <c:v>127.27568166666666</c:v>
                </c:pt>
              </c:numCache>
            </c:numRef>
          </c:val>
          <c:smooth val="0"/>
          <c:extLst>
            <c:ext xmlns:c16="http://schemas.microsoft.com/office/drawing/2014/chart" uri="{C3380CC4-5D6E-409C-BE32-E72D297353CC}">
              <c16:uniqueId val="{00000000-6447-4CB8-914E-D197E3440D37}"/>
            </c:ext>
          </c:extLst>
        </c:ser>
        <c:ser>
          <c:idx val="1"/>
          <c:order val="1"/>
          <c:tx>
            <c:strRef>
              <c:f>'13'!$C$5</c:f>
              <c:strCache>
                <c:ptCount val="1"/>
                <c:pt idx="0">
                  <c:v> Maíz yellow n° 2, FOB Golfo, EE.UU. </c:v>
                </c:pt>
              </c:strCache>
            </c:strRef>
          </c:tx>
          <c:spPr>
            <a:ln>
              <a:solidFill>
                <a:srgbClr val="00B050"/>
              </a:solidFill>
              <a:prstDash val="sysDash"/>
            </a:ln>
          </c:spPr>
          <c:marker>
            <c:symbol val="none"/>
          </c:marker>
          <c:cat>
            <c:numRef>
              <c:f>'13'!$A$13:$A$19</c:f>
              <c:numCache>
                <c:formatCode>dd/mm/yy;@</c:formatCode>
                <c:ptCount val="7"/>
                <c:pt idx="0">
                  <c:v>40846</c:v>
                </c:pt>
                <c:pt idx="1">
                  <c:v>40853</c:v>
                </c:pt>
                <c:pt idx="2">
                  <c:v>40860</c:v>
                </c:pt>
                <c:pt idx="3">
                  <c:v>40867</c:v>
                </c:pt>
                <c:pt idx="4">
                  <c:v>40874</c:v>
                </c:pt>
                <c:pt idx="5">
                  <c:v>40881</c:v>
                </c:pt>
                <c:pt idx="6">
                  <c:v>40888</c:v>
                </c:pt>
              </c:numCache>
            </c:numRef>
          </c:cat>
          <c:val>
            <c:numRef>
              <c:f>'13'!$C$13:$C$19</c:f>
              <c:numCache>
                <c:formatCode>#,##0.00_ ;\-#,##0.00\ </c:formatCode>
                <c:ptCount val="7"/>
                <c:pt idx="0">
                  <c:v>143.08379896400001</c:v>
                </c:pt>
                <c:pt idx="1">
                  <c:v>142.02576200000001</c:v>
                </c:pt>
                <c:pt idx="2">
                  <c:v>143.21339897600001</c:v>
                </c:pt>
                <c:pt idx="3">
                  <c:v>141.20370239999997</c:v>
                </c:pt>
                <c:pt idx="4">
                  <c:v>136.89925945499999</c:v>
                </c:pt>
                <c:pt idx="5">
                  <c:v>137.0621538</c:v>
                </c:pt>
                <c:pt idx="6">
                  <c:v>132.32200889499998</c:v>
                </c:pt>
              </c:numCache>
            </c:numRef>
          </c:val>
          <c:smooth val="0"/>
          <c:extLst>
            <c:ext xmlns:c16="http://schemas.microsoft.com/office/drawing/2014/chart" uri="{C3380CC4-5D6E-409C-BE32-E72D297353CC}">
              <c16:uniqueId val="{00000001-6447-4CB8-914E-D197E3440D37}"/>
            </c:ext>
          </c:extLst>
        </c:ser>
        <c:ser>
          <c:idx val="0"/>
          <c:order val="2"/>
          <c:tx>
            <c:strRef>
              <c:f>'13'!$D$5</c:f>
              <c:strCache>
                <c:ptCount val="1"/>
                <c:pt idx="0">
                  <c:v> Precio maíz nacional </c:v>
                </c:pt>
              </c:strCache>
            </c:strRef>
          </c:tx>
          <c:spPr>
            <a:ln w="38100">
              <a:solidFill>
                <a:srgbClr val="FF0000"/>
              </a:solidFill>
              <a:prstDash val="solid"/>
            </a:ln>
          </c:spPr>
          <c:marker>
            <c:symbol val="none"/>
          </c:marker>
          <c:cat>
            <c:numRef>
              <c:f>'13'!$A$13:$A$19</c:f>
              <c:numCache>
                <c:formatCode>dd/mm/yy;@</c:formatCode>
                <c:ptCount val="7"/>
                <c:pt idx="0">
                  <c:v>40846</c:v>
                </c:pt>
                <c:pt idx="1">
                  <c:v>40853</c:v>
                </c:pt>
                <c:pt idx="2">
                  <c:v>40860</c:v>
                </c:pt>
                <c:pt idx="3">
                  <c:v>40867</c:v>
                </c:pt>
                <c:pt idx="4">
                  <c:v>40874</c:v>
                </c:pt>
                <c:pt idx="5">
                  <c:v>40881</c:v>
                </c:pt>
                <c:pt idx="6">
                  <c:v>40888</c:v>
                </c:pt>
              </c:numCache>
            </c:numRef>
          </c:cat>
          <c:val>
            <c:numRef>
              <c:f>'13'!$D$13:$D$19</c:f>
              <c:numCache>
                <c:formatCode>#,##0.00_ ;\-#,##0.00\ </c:formatCode>
                <c:ptCount val="7"/>
                <c:pt idx="0">
                  <c:v>138.77777777777777</c:v>
                </c:pt>
                <c:pt idx="1">
                  <c:v>138.77777777777777</c:v>
                </c:pt>
                <c:pt idx="2">
                  <c:v>141.5</c:v>
                </c:pt>
                <c:pt idx="3">
                  <c:v>141.5</c:v>
                </c:pt>
                <c:pt idx="4">
                  <c:v>141.5</c:v>
                </c:pt>
                <c:pt idx="5">
                  <c:v>141.5</c:v>
                </c:pt>
                <c:pt idx="6">
                  <c:v>140.85714285714286</c:v>
                </c:pt>
              </c:numCache>
            </c:numRef>
          </c:val>
          <c:smooth val="0"/>
          <c:extLst>
            <c:ext xmlns:c16="http://schemas.microsoft.com/office/drawing/2014/chart" uri="{C3380CC4-5D6E-409C-BE32-E72D297353CC}">
              <c16:uniqueId val="{00000002-6447-4CB8-914E-D197E3440D37}"/>
            </c:ext>
          </c:extLst>
        </c:ser>
        <c:ser>
          <c:idx val="2"/>
          <c:order val="3"/>
          <c:tx>
            <c:strRef>
              <c:f>'13'!$E$5</c:f>
              <c:strCache>
                <c:ptCount val="1"/>
                <c:pt idx="0">
                  <c:v> Costo alternativo de importación desde Argentina (Odepa) </c:v>
                </c:pt>
              </c:strCache>
            </c:strRef>
          </c:tx>
          <c:spPr>
            <a:ln>
              <a:solidFill>
                <a:srgbClr val="00B0F0"/>
              </a:solidFill>
            </a:ln>
          </c:spPr>
          <c:marker>
            <c:symbol val="none"/>
          </c:marker>
          <c:cat>
            <c:numRef>
              <c:f>'13'!$A$13:$A$19</c:f>
              <c:numCache>
                <c:formatCode>dd/mm/yy;@</c:formatCode>
                <c:ptCount val="7"/>
                <c:pt idx="0">
                  <c:v>40846</c:v>
                </c:pt>
                <c:pt idx="1">
                  <c:v>40853</c:v>
                </c:pt>
                <c:pt idx="2">
                  <c:v>40860</c:v>
                </c:pt>
                <c:pt idx="3">
                  <c:v>40867</c:v>
                </c:pt>
                <c:pt idx="4">
                  <c:v>40874</c:v>
                </c:pt>
                <c:pt idx="5">
                  <c:v>40881</c:v>
                </c:pt>
                <c:pt idx="6">
                  <c:v>40888</c:v>
                </c:pt>
              </c:numCache>
            </c:numRef>
          </c:cat>
          <c:val>
            <c:numRef>
              <c:f>'13'!$E$13:$E$19</c:f>
              <c:numCache>
                <c:formatCode>#,##0.00_ ;\-#,##0.00\ </c:formatCode>
                <c:ptCount val="7"/>
                <c:pt idx="0">
                  <c:v>160.91069706112469</c:v>
                </c:pt>
                <c:pt idx="1">
                  <c:v>160.0120138731674</c:v>
                </c:pt>
                <c:pt idx="2">
                  <c:v>160.10298935048797</c:v>
                </c:pt>
                <c:pt idx="3">
                  <c:v>157.451948224196</c:v>
                </c:pt>
                <c:pt idx="4">
                  <c:v>153.45342250377149</c:v>
                </c:pt>
                <c:pt idx="5">
                  <c:v>151.59450688213565</c:v>
                </c:pt>
                <c:pt idx="6">
                  <c:v>147.55179139791616</c:v>
                </c:pt>
              </c:numCache>
            </c:numRef>
          </c:val>
          <c:smooth val="0"/>
          <c:extLst>
            <c:ext xmlns:c16="http://schemas.microsoft.com/office/drawing/2014/chart" uri="{C3380CC4-5D6E-409C-BE32-E72D297353CC}">
              <c16:uniqueId val="{00000003-6447-4CB8-914E-D197E3440D37}"/>
            </c:ext>
          </c:extLst>
        </c:ser>
        <c:dLbls>
          <c:showLegendKey val="0"/>
          <c:showVal val="0"/>
          <c:showCatName val="0"/>
          <c:showSerName val="0"/>
          <c:showPercent val="0"/>
          <c:showBubbleSize val="0"/>
        </c:dLbls>
        <c:smooth val="0"/>
        <c:axId val="97127424"/>
        <c:axId val="97129216"/>
      </c:lineChart>
      <c:dateAx>
        <c:axId val="97127424"/>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97129216"/>
        <c:crosses val="autoZero"/>
        <c:auto val="1"/>
        <c:lblOffset val="100"/>
        <c:baseTimeUnit val="days"/>
        <c:majorUnit val="7"/>
        <c:majorTimeUnit val="days"/>
        <c:minorUnit val="1"/>
        <c:minorTimeUnit val="days"/>
      </c:dateAx>
      <c:valAx>
        <c:axId val="97129216"/>
        <c:scaling>
          <c:orientation val="minMax"/>
          <c:max val="180"/>
          <c:min val="12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 kilo</a:t>
                </a:r>
              </a:p>
            </c:rich>
          </c:tx>
          <c:layout>
            <c:manualLayout>
              <c:xMode val="edge"/>
              <c:yMode val="edge"/>
              <c:x val="2.1857720238957861E-2"/>
              <c:y val="0.36269413928049432"/>
            </c:manualLayout>
          </c:layout>
          <c:overlay val="0"/>
          <c:spPr>
            <a:noFill/>
            <a:ln w="25400">
              <a:noFill/>
            </a:ln>
          </c:spPr>
        </c:title>
        <c:numFmt formatCode="#,##0.00_ ;\-#,##0.00\ "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7127424"/>
        <c:crosses val="autoZero"/>
        <c:crossBetween val="between"/>
      </c:valAx>
      <c:spPr>
        <a:solidFill>
          <a:srgbClr val="FFFFFF"/>
        </a:solidFill>
        <a:ln w="12700">
          <a:solidFill>
            <a:srgbClr val="808080"/>
          </a:solidFill>
          <a:prstDash val="solid"/>
        </a:ln>
      </c:spPr>
    </c:plotArea>
    <c:legend>
      <c:legendPos val="b"/>
      <c:layout>
        <c:manualLayout>
          <c:xMode val="edge"/>
          <c:yMode val="edge"/>
          <c:x val="0.73561502664927736"/>
          <c:y val="0.21092177849026372"/>
          <c:w val="0.2447952594882698"/>
          <c:h val="0.54405739701698952"/>
        </c:manualLayout>
      </c:layout>
      <c:overlay val="0"/>
      <c:txPr>
        <a:bodyPr/>
        <a:lstStyle/>
        <a:p>
          <a:pPr>
            <a:defRPr lang="es-ES"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7215616"/>
        <c:axId val="97217152"/>
      </c:barChart>
      <c:catAx>
        <c:axId val="9721561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7217152"/>
        <c:crosses val="autoZero"/>
        <c:auto val="1"/>
        <c:lblAlgn val="ctr"/>
        <c:lblOffset val="100"/>
        <c:tickMarkSkip val="1"/>
        <c:noMultiLvlLbl val="0"/>
      </c:catAx>
      <c:valAx>
        <c:axId val="972171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721561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66" r="0.75000000000000466" t="1" header="0.51180555555555562" footer="0.51180555555555562"/>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del maíz en el mercado de futuros de Chicago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US$/tonelada)</a:t>
            </a:r>
          </a:p>
        </c:rich>
      </c:tx>
      <c:layout>
        <c:manualLayout>
          <c:xMode val="edge"/>
          <c:yMode val="edge"/>
          <c:x val="0.1351509687243293"/>
          <c:y val="3.3678359864459675E-2"/>
        </c:manualLayout>
      </c:layout>
      <c:overlay val="0"/>
      <c:spPr>
        <a:noFill/>
        <a:ln w="25400">
          <a:noFill/>
        </a:ln>
      </c:spPr>
    </c:title>
    <c:autoTitleDeleted val="0"/>
    <c:plotArea>
      <c:layout>
        <c:manualLayout>
          <c:layoutTarget val="inner"/>
          <c:xMode val="edge"/>
          <c:yMode val="edge"/>
          <c:x val="0.15514318774669458"/>
          <c:y val="0.18720301956213356"/>
          <c:w val="0.82573305253368756"/>
          <c:h val="0.50038772739614445"/>
        </c:manualLayout>
      </c:layout>
      <c:lineChart>
        <c:grouping val="standard"/>
        <c:varyColors val="0"/>
        <c:ser>
          <c:idx val="0"/>
          <c:order val="0"/>
          <c:tx>
            <c:strRef>
              <c:f>'15'!$B$5</c:f>
              <c:strCache>
                <c:ptCount val="1"/>
                <c:pt idx="0">
                  <c:v>dic-11</c:v>
                </c:pt>
              </c:strCache>
            </c:strRef>
          </c:tx>
          <c:spPr>
            <a:ln w="38100">
              <a:solidFill>
                <a:srgbClr val="FFC000"/>
              </a:solidFill>
              <a:prstDash val="solid"/>
            </a:ln>
          </c:spPr>
          <c:marker>
            <c:symbol val="none"/>
          </c:marker>
          <c:cat>
            <c:numRef>
              <c:f>'15'!$A$6:$A$29</c:f>
              <c:numCache>
                <c:formatCode>m/d/yyyy</c:formatCode>
                <c:ptCount val="24"/>
                <c:pt idx="0">
                  <c:v>40857</c:v>
                </c:pt>
                <c:pt idx="1">
                  <c:v>40858</c:v>
                </c:pt>
                <c:pt idx="2">
                  <c:v>40861</c:v>
                </c:pt>
                <c:pt idx="3">
                  <c:v>40862</c:v>
                </c:pt>
                <c:pt idx="4">
                  <c:v>40863</c:v>
                </c:pt>
                <c:pt idx="5">
                  <c:v>40864</c:v>
                </c:pt>
                <c:pt idx="6">
                  <c:v>40865</c:v>
                </c:pt>
                <c:pt idx="7">
                  <c:v>40868</c:v>
                </c:pt>
                <c:pt idx="8">
                  <c:v>40869</c:v>
                </c:pt>
                <c:pt idx="9">
                  <c:v>40870</c:v>
                </c:pt>
                <c:pt idx="10">
                  <c:v>40872</c:v>
                </c:pt>
                <c:pt idx="11">
                  <c:v>40875</c:v>
                </c:pt>
                <c:pt idx="12">
                  <c:v>40876</c:v>
                </c:pt>
                <c:pt idx="13">
                  <c:v>40877</c:v>
                </c:pt>
                <c:pt idx="14">
                  <c:v>40878</c:v>
                </c:pt>
                <c:pt idx="15">
                  <c:v>40879</c:v>
                </c:pt>
                <c:pt idx="16">
                  <c:v>40882</c:v>
                </c:pt>
                <c:pt idx="17">
                  <c:v>40883</c:v>
                </c:pt>
                <c:pt idx="18">
                  <c:v>40884</c:v>
                </c:pt>
                <c:pt idx="19">
                  <c:v>40885</c:v>
                </c:pt>
                <c:pt idx="20">
                  <c:v>40886</c:v>
                </c:pt>
                <c:pt idx="21">
                  <c:v>40889</c:v>
                </c:pt>
                <c:pt idx="22">
                  <c:v>40890</c:v>
                </c:pt>
                <c:pt idx="23">
                  <c:v>40891</c:v>
                </c:pt>
              </c:numCache>
            </c:numRef>
          </c:cat>
          <c:val>
            <c:numRef>
              <c:f>'15'!$B$6:$B$29</c:f>
              <c:numCache>
                <c:formatCode>0.0</c:formatCode>
                <c:ptCount val="24"/>
                <c:pt idx="0">
                  <c:v>254.12</c:v>
                </c:pt>
                <c:pt idx="1">
                  <c:v>251.37</c:v>
                </c:pt>
                <c:pt idx="2">
                  <c:v>249.4</c:v>
                </c:pt>
                <c:pt idx="3">
                  <c:v>254.12</c:v>
                </c:pt>
                <c:pt idx="4">
                  <c:v>253.04</c:v>
                </c:pt>
                <c:pt idx="5">
                  <c:v>241.92</c:v>
                </c:pt>
                <c:pt idx="6">
                  <c:v>240.25</c:v>
                </c:pt>
                <c:pt idx="7">
                  <c:v>235.33</c:v>
                </c:pt>
                <c:pt idx="8">
                  <c:v>235.82</c:v>
                </c:pt>
                <c:pt idx="9">
                  <c:v>231.78</c:v>
                </c:pt>
                <c:pt idx="10">
                  <c:v>229.32</c:v>
                </c:pt>
                <c:pt idx="11">
                  <c:v>232.96</c:v>
                </c:pt>
                <c:pt idx="12">
                  <c:v>235.42</c:v>
                </c:pt>
                <c:pt idx="13">
                  <c:v>236.7</c:v>
                </c:pt>
                <c:pt idx="14">
                  <c:v>234.14</c:v>
                </c:pt>
                <c:pt idx="15">
                  <c:v>230.9</c:v>
                </c:pt>
                <c:pt idx="16">
                  <c:v>228.44</c:v>
                </c:pt>
                <c:pt idx="17">
                  <c:v>230.4</c:v>
                </c:pt>
                <c:pt idx="18">
                  <c:v>229.22</c:v>
                </c:pt>
                <c:pt idx="19">
                  <c:v>232.27</c:v>
                </c:pt>
                <c:pt idx="20">
                  <c:v>230.5</c:v>
                </c:pt>
                <c:pt idx="21">
                  <c:v>230.5</c:v>
                </c:pt>
                <c:pt idx="22">
                  <c:v>231.68</c:v>
                </c:pt>
                <c:pt idx="23">
                  <c:v>228.34</c:v>
                </c:pt>
              </c:numCache>
            </c:numRef>
          </c:val>
          <c:smooth val="0"/>
          <c:extLst>
            <c:ext xmlns:c16="http://schemas.microsoft.com/office/drawing/2014/chart" uri="{C3380CC4-5D6E-409C-BE32-E72D297353CC}">
              <c16:uniqueId val="{00000000-4654-4257-A37F-C3174FB2CF31}"/>
            </c:ext>
          </c:extLst>
        </c:ser>
        <c:ser>
          <c:idx val="1"/>
          <c:order val="1"/>
          <c:tx>
            <c:strRef>
              <c:f>'15'!$C$5</c:f>
              <c:strCache>
                <c:ptCount val="1"/>
                <c:pt idx="0">
                  <c:v>mar-12</c:v>
                </c:pt>
              </c:strCache>
            </c:strRef>
          </c:tx>
          <c:spPr>
            <a:ln>
              <a:solidFill>
                <a:srgbClr val="00B050"/>
              </a:solidFill>
              <a:prstDash val="sysDash"/>
            </a:ln>
          </c:spPr>
          <c:marker>
            <c:symbol val="none"/>
          </c:marker>
          <c:cat>
            <c:numRef>
              <c:f>'15'!$A$6:$A$29</c:f>
              <c:numCache>
                <c:formatCode>m/d/yyyy</c:formatCode>
                <c:ptCount val="24"/>
                <c:pt idx="0">
                  <c:v>40857</c:v>
                </c:pt>
                <c:pt idx="1">
                  <c:v>40858</c:v>
                </c:pt>
                <c:pt idx="2">
                  <c:v>40861</c:v>
                </c:pt>
                <c:pt idx="3">
                  <c:v>40862</c:v>
                </c:pt>
                <c:pt idx="4">
                  <c:v>40863</c:v>
                </c:pt>
                <c:pt idx="5">
                  <c:v>40864</c:v>
                </c:pt>
                <c:pt idx="6">
                  <c:v>40865</c:v>
                </c:pt>
                <c:pt idx="7">
                  <c:v>40868</c:v>
                </c:pt>
                <c:pt idx="8">
                  <c:v>40869</c:v>
                </c:pt>
                <c:pt idx="9">
                  <c:v>40870</c:v>
                </c:pt>
                <c:pt idx="10">
                  <c:v>40872</c:v>
                </c:pt>
                <c:pt idx="11">
                  <c:v>40875</c:v>
                </c:pt>
                <c:pt idx="12">
                  <c:v>40876</c:v>
                </c:pt>
                <c:pt idx="13">
                  <c:v>40877</c:v>
                </c:pt>
                <c:pt idx="14">
                  <c:v>40878</c:v>
                </c:pt>
                <c:pt idx="15">
                  <c:v>40879</c:v>
                </c:pt>
                <c:pt idx="16">
                  <c:v>40882</c:v>
                </c:pt>
                <c:pt idx="17">
                  <c:v>40883</c:v>
                </c:pt>
                <c:pt idx="18">
                  <c:v>40884</c:v>
                </c:pt>
                <c:pt idx="19">
                  <c:v>40885</c:v>
                </c:pt>
                <c:pt idx="20">
                  <c:v>40886</c:v>
                </c:pt>
                <c:pt idx="21">
                  <c:v>40889</c:v>
                </c:pt>
                <c:pt idx="22">
                  <c:v>40890</c:v>
                </c:pt>
                <c:pt idx="23">
                  <c:v>40891</c:v>
                </c:pt>
              </c:numCache>
            </c:numRef>
          </c:cat>
          <c:val>
            <c:numRef>
              <c:f>'15'!$C$6:$C$29</c:f>
              <c:numCache>
                <c:formatCode>0.0</c:formatCode>
                <c:ptCount val="24"/>
                <c:pt idx="0">
                  <c:v>257.77</c:v>
                </c:pt>
                <c:pt idx="1">
                  <c:v>255.01</c:v>
                </c:pt>
                <c:pt idx="2">
                  <c:v>253.24</c:v>
                </c:pt>
                <c:pt idx="3">
                  <c:v>257.77</c:v>
                </c:pt>
                <c:pt idx="4">
                  <c:v>256.68</c:v>
                </c:pt>
                <c:pt idx="5">
                  <c:v>245.36</c:v>
                </c:pt>
                <c:pt idx="6">
                  <c:v>243.3</c:v>
                </c:pt>
                <c:pt idx="7">
                  <c:v>238.18</c:v>
                </c:pt>
                <c:pt idx="8">
                  <c:v>238.47</c:v>
                </c:pt>
                <c:pt idx="9">
                  <c:v>234.44</c:v>
                </c:pt>
                <c:pt idx="10">
                  <c:v>232.27</c:v>
                </c:pt>
                <c:pt idx="11">
                  <c:v>235.62</c:v>
                </c:pt>
                <c:pt idx="12">
                  <c:v>238.38</c:v>
                </c:pt>
                <c:pt idx="13">
                  <c:v>239.36</c:v>
                </c:pt>
                <c:pt idx="14">
                  <c:v>236.8</c:v>
                </c:pt>
                <c:pt idx="15">
                  <c:v>234.34</c:v>
                </c:pt>
                <c:pt idx="16">
                  <c:v>232.67</c:v>
                </c:pt>
                <c:pt idx="17">
                  <c:v>234.83</c:v>
                </c:pt>
                <c:pt idx="18">
                  <c:v>233.36</c:v>
                </c:pt>
                <c:pt idx="19">
                  <c:v>236.31</c:v>
                </c:pt>
                <c:pt idx="20">
                  <c:v>233.95</c:v>
                </c:pt>
                <c:pt idx="21">
                  <c:v>233.85</c:v>
                </c:pt>
                <c:pt idx="22">
                  <c:v>234.05</c:v>
                </c:pt>
                <c:pt idx="23">
                  <c:v>228.63</c:v>
                </c:pt>
              </c:numCache>
            </c:numRef>
          </c:val>
          <c:smooth val="0"/>
          <c:extLst>
            <c:ext xmlns:c16="http://schemas.microsoft.com/office/drawing/2014/chart" uri="{C3380CC4-5D6E-409C-BE32-E72D297353CC}">
              <c16:uniqueId val="{00000001-4654-4257-A37F-C3174FB2CF31}"/>
            </c:ext>
          </c:extLst>
        </c:ser>
        <c:ser>
          <c:idx val="2"/>
          <c:order val="2"/>
          <c:tx>
            <c:strRef>
              <c:f>'15'!$D$5</c:f>
              <c:strCache>
                <c:ptCount val="1"/>
                <c:pt idx="0">
                  <c:v>may-12</c:v>
                </c:pt>
              </c:strCache>
            </c:strRef>
          </c:tx>
          <c:spPr>
            <a:ln>
              <a:solidFill>
                <a:srgbClr val="FF0000"/>
              </a:solidFill>
            </a:ln>
          </c:spPr>
          <c:marker>
            <c:symbol val="none"/>
          </c:marker>
          <c:cat>
            <c:numRef>
              <c:f>'15'!$A$6:$A$29</c:f>
              <c:numCache>
                <c:formatCode>m/d/yyyy</c:formatCode>
                <c:ptCount val="24"/>
                <c:pt idx="0">
                  <c:v>40857</c:v>
                </c:pt>
                <c:pt idx="1">
                  <c:v>40858</c:v>
                </c:pt>
                <c:pt idx="2">
                  <c:v>40861</c:v>
                </c:pt>
                <c:pt idx="3">
                  <c:v>40862</c:v>
                </c:pt>
                <c:pt idx="4">
                  <c:v>40863</c:v>
                </c:pt>
                <c:pt idx="5">
                  <c:v>40864</c:v>
                </c:pt>
                <c:pt idx="6">
                  <c:v>40865</c:v>
                </c:pt>
                <c:pt idx="7">
                  <c:v>40868</c:v>
                </c:pt>
                <c:pt idx="8">
                  <c:v>40869</c:v>
                </c:pt>
                <c:pt idx="9">
                  <c:v>40870</c:v>
                </c:pt>
                <c:pt idx="10">
                  <c:v>40872</c:v>
                </c:pt>
                <c:pt idx="11">
                  <c:v>40875</c:v>
                </c:pt>
                <c:pt idx="12">
                  <c:v>40876</c:v>
                </c:pt>
                <c:pt idx="13">
                  <c:v>40877</c:v>
                </c:pt>
                <c:pt idx="14">
                  <c:v>40878</c:v>
                </c:pt>
                <c:pt idx="15">
                  <c:v>40879</c:v>
                </c:pt>
                <c:pt idx="16">
                  <c:v>40882</c:v>
                </c:pt>
                <c:pt idx="17">
                  <c:v>40883</c:v>
                </c:pt>
                <c:pt idx="18">
                  <c:v>40884</c:v>
                </c:pt>
                <c:pt idx="19">
                  <c:v>40885</c:v>
                </c:pt>
                <c:pt idx="20">
                  <c:v>40886</c:v>
                </c:pt>
                <c:pt idx="21">
                  <c:v>40889</c:v>
                </c:pt>
                <c:pt idx="22">
                  <c:v>40890</c:v>
                </c:pt>
                <c:pt idx="23">
                  <c:v>40891</c:v>
                </c:pt>
              </c:numCache>
            </c:numRef>
          </c:cat>
          <c:val>
            <c:numRef>
              <c:f>'15'!$D$6:$D$29</c:f>
              <c:numCache>
                <c:formatCode>0.0</c:formatCode>
                <c:ptCount val="24"/>
                <c:pt idx="0">
                  <c:v>260.52</c:v>
                </c:pt>
                <c:pt idx="1">
                  <c:v>257.67</c:v>
                </c:pt>
                <c:pt idx="2">
                  <c:v>255.6</c:v>
                </c:pt>
                <c:pt idx="3">
                  <c:v>260.02999999999997</c:v>
                </c:pt>
                <c:pt idx="4">
                  <c:v>259.04000000000002</c:v>
                </c:pt>
                <c:pt idx="5">
                  <c:v>248.02</c:v>
                </c:pt>
                <c:pt idx="6">
                  <c:v>245.86</c:v>
                </c:pt>
                <c:pt idx="7">
                  <c:v>240.74</c:v>
                </c:pt>
                <c:pt idx="8">
                  <c:v>241.03</c:v>
                </c:pt>
                <c:pt idx="9">
                  <c:v>237.2</c:v>
                </c:pt>
                <c:pt idx="10">
                  <c:v>235.13</c:v>
                </c:pt>
                <c:pt idx="11">
                  <c:v>238.38</c:v>
                </c:pt>
                <c:pt idx="12">
                  <c:v>241.13</c:v>
                </c:pt>
                <c:pt idx="13">
                  <c:v>242.21</c:v>
                </c:pt>
                <c:pt idx="14">
                  <c:v>239.85</c:v>
                </c:pt>
                <c:pt idx="15">
                  <c:v>237.39</c:v>
                </c:pt>
                <c:pt idx="16">
                  <c:v>235.92</c:v>
                </c:pt>
                <c:pt idx="17">
                  <c:v>238.08</c:v>
                </c:pt>
                <c:pt idx="18">
                  <c:v>236.7</c:v>
                </c:pt>
                <c:pt idx="19">
                  <c:v>239.66</c:v>
                </c:pt>
                <c:pt idx="20">
                  <c:v>237.39</c:v>
                </c:pt>
                <c:pt idx="21">
                  <c:v>237.2</c:v>
                </c:pt>
                <c:pt idx="22">
                  <c:v>237.49</c:v>
                </c:pt>
                <c:pt idx="23">
                  <c:v>231.98</c:v>
                </c:pt>
              </c:numCache>
            </c:numRef>
          </c:val>
          <c:smooth val="0"/>
          <c:extLst>
            <c:ext xmlns:c16="http://schemas.microsoft.com/office/drawing/2014/chart" uri="{C3380CC4-5D6E-409C-BE32-E72D297353CC}">
              <c16:uniqueId val="{00000002-4654-4257-A37F-C3174FB2CF31}"/>
            </c:ext>
          </c:extLst>
        </c:ser>
        <c:ser>
          <c:idx val="3"/>
          <c:order val="3"/>
          <c:tx>
            <c:strRef>
              <c:f>'15'!$E$5</c:f>
              <c:strCache>
                <c:ptCount val="1"/>
                <c:pt idx="0">
                  <c:v>jul-12</c:v>
                </c:pt>
              </c:strCache>
            </c:strRef>
          </c:tx>
          <c:marker>
            <c:symbol val="none"/>
          </c:marker>
          <c:cat>
            <c:numRef>
              <c:f>'15'!$A$6:$A$29</c:f>
              <c:numCache>
                <c:formatCode>m/d/yyyy</c:formatCode>
                <c:ptCount val="24"/>
                <c:pt idx="0">
                  <c:v>40857</c:v>
                </c:pt>
                <c:pt idx="1">
                  <c:v>40858</c:v>
                </c:pt>
                <c:pt idx="2">
                  <c:v>40861</c:v>
                </c:pt>
                <c:pt idx="3">
                  <c:v>40862</c:v>
                </c:pt>
                <c:pt idx="4">
                  <c:v>40863</c:v>
                </c:pt>
                <c:pt idx="5">
                  <c:v>40864</c:v>
                </c:pt>
                <c:pt idx="6">
                  <c:v>40865</c:v>
                </c:pt>
                <c:pt idx="7">
                  <c:v>40868</c:v>
                </c:pt>
                <c:pt idx="8">
                  <c:v>40869</c:v>
                </c:pt>
                <c:pt idx="9">
                  <c:v>40870</c:v>
                </c:pt>
                <c:pt idx="10">
                  <c:v>40872</c:v>
                </c:pt>
                <c:pt idx="11">
                  <c:v>40875</c:v>
                </c:pt>
                <c:pt idx="12">
                  <c:v>40876</c:v>
                </c:pt>
                <c:pt idx="13">
                  <c:v>40877</c:v>
                </c:pt>
                <c:pt idx="14">
                  <c:v>40878</c:v>
                </c:pt>
                <c:pt idx="15">
                  <c:v>40879</c:v>
                </c:pt>
                <c:pt idx="16">
                  <c:v>40882</c:v>
                </c:pt>
                <c:pt idx="17">
                  <c:v>40883</c:v>
                </c:pt>
                <c:pt idx="18">
                  <c:v>40884</c:v>
                </c:pt>
                <c:pt idx="19">
                  <c:v>40885</c:v>
                </c:pt>
                <c:pt idx="20">
                  <c:v>40886</c:v>
                </c:pt>
                <c:pt idx="21">
                  <c:v>40889</c:v>
                </c:pt>
                <c:pt idx="22">
                  <c:v>40890</c:v>
                </c:pt>
                <c:pt idx="23">
                  <c:v>40891</c:v>
                </c:pt>
              </c:numCache>
            </c:numRef>
          </c:cat>
          <c:val>
            <c:numRef>
              <c:f>'15'!$E$6:$E$29</c:f>
              <c:numCache>
                <c:formatCode>0.0</c:formatCode>
                <c:ptCount val="24"/>
                <c:pt idx="0">
                  <c:v>261.20999999999998</c:v>
                </c:pt>
                <c:pt idx="1">
                  <c:v>258.36</c:v>
                </c:pt>
                <c:pt idx="2">
                  <c:v>256.39</c:v>
                </c:pt>
                <c:pt idx="3">
                  <c:v>261.01</c:v>
                </c:pt>
                <c:pt idx="4">
                  <c:v>260.02999999999997</c:v>
                </c:pt>
                <c:pt idx="5">
                  <c:v>249.4</c:v>
                </c:pt>
                <c:pt idx="6">
                  <c:v>247.23</c:v>
                </c:pt>
                <c:pt idx="7">
                  <c:v>242.31</c:v>
                </c:pt>
                <c:pt idx="8">
                  <c:v>242.41</c:v>
                </c:pt>
                <c:pt idx="9">
                  <c:v>238.47</c:v>
                </c:pt>
                <c:pt idx="10">
                  <c:v>235.92</c:v>
                </c:pt>
                <c:pt idx="11">
                  <c:v>239.75</c:v>
                </c:pt>
                <c:pt idx="12">
                  <c:v>242.41</c:v>
                </c:pt>
                <c:pt idx="13">
                  <c:v>243.59</c:v>
                </c:pt>
                <c:pt idx="14">
                  <c:v>241.82</c:v>
                </c:pt>
                <c:pt idx="15">
                  <c:v>239.66</c:v>
                </c:pt>
                <c:pt idx="16">
                  <c:v>238.57</c:v>
                </c:pt>
                <c:pt idx="17">
                  <c:v>240.44</c:v>
                </c:pt>
                <c:pt idx="18">
                  <c:v>238.87</c:v>
                </c:pt>
                <c:pt idx="19">
                  <c:v>241.92</c:v>
                </c:pt>
                <c:pt idx="20">
                  <c:v>239.75</c:v>
                </c:pt>
                <c:pt idx="21">
                  <c:v>239.56</c:v>
                </c:pt>
                <c:pt idx="22">
                  <c:v>239.85</c:v>
                </c:pt>
                <c:pt idx="23">
                  <c:v>234.54</c:v>
                </c:pt>
              </c:numCache>
            </c:numRef>
          </c:val>
          <c:smooth val="0"/>
          <c:extLst>
            <c:ext xmlns:c16="http://schemas.microsoft.com/office/drawing/2014/chart" uri="{C3380CC4-5D6E-409C-BE32-E72D297353CC}">
              <c16:uniqueId val="{00000003-4654-4257-A37F-C3174FB2CF31}"/>
            </c:ext>
          </c:extLst>
        </c:ser>
        <c:ser>
          <c:idx val="4"/>
          <c:order val="4"/>
          <c:tx>
            <c:strRef>
              <c:f>'15'!$F$5</c:f>
              <c:strCache>
                <c:ptCount val="1"/>
                <c:pt idx="0">
                  <c:v>sept-12</c:v>
                </c:pt>
              </c:strCache>
            </c:strRef>
          </c:tx>
          <c:marker>
            <c:symbol val="none"/>
          </c:marker>
          <c:cat>
            <c:numRef>
              <c:f>'15'!$A$6:$A$29</c:f>
              <c:numCache>
                <c:formatCode>m/d/yyyy</c:formatCode>
                <c:ptCount val="24"/>
                <c:pt idx="0">
                  <c:v>40857</c:v>
                </c:pt>
                <c:pt idx="1">
                  <c:v>40858</c:v>
                </c:pt>
                <c:pt idx="2">
                  <c:v>40861</c:v>
                </c:pt>
                <c:pt idx="3">
                  <c:v>40862</c:v>
                </c:pt>
                <c:pt idx="4">
                  <c:v>40863</c:v>
                </c:pt>
                <c:pt idx="5">
                  <c:v>40864</c:v>
                </c:pt>
                <c:pt idx="6">
                  <c:v>40865</c:v>
                </c:pt>
                <c:pt idx="7">
                  <c:v>40868</c:v>
                </c:pt>
                <c:pt idx="8">
                  <c:v>40869</c:v>
                </c:pt>
                <c:pt idx="9">
                  <c:v>40870</c:v>
                </c:pt>
                <c:pt idx="10">
                  <c:v>40872</c:v>
                </c:pt>
                <c:pt idx="11">
                  <c:v>40875</c:v>
                </c:pt>
                <c:pt idx="12">
                  <c:v>40876</c:v>
                </c:pt>
                <c:pt idx="13">
                  <c:v>40877</c:v>
                </c:pt>
                <c:pt idx="14">
                  <c:v>40878</c:v>
                </c:pt>
                <c:pt idx="15">
                  <c:v>40879</c:v>
                </c:pt>
                <c:pt idx="16">
                  <c:v>40882</c:v>
                </c:pt>
                <c:pt idx="17">
                  <c:v>40883</c:v>
                </c:pt>
                <c:pt idx="18">
                  <c:v>40884</c:v>
                </c:pt>
                <c:pt idx="19">
                  <c:v>40885</c:v>
                </c:pt>
                <c:pt idx="20">
                  <c:v>40886</c:v>
                </c:pt>
                <c:pt idx="21">
                  <c:v>40889</c:v>
                </c:pt>
                <c:pt idx="22">
                  <c:v>40890</c:v>
                </c:pt>
                <c:pt idx="23">
                  <c:v>40891</c:v>
                </c:pt>
              </c:numCache>
            </c:numRef>
          </c:cat>
          <c:val>
            <c:numRef>
              <c:f>'15'!$F$6:$F$29</c:f>
              <c:numCache>
                <c:formatCode>0.0</c:formatCode>
                <c:ptCount val="24"/>
                <c:pt idx="0">
                  <c:v>239.56</c:v>
                </c:pt>
                <c:pt idx="1">
                  <c:v>237.49</c:v>
                </c:pt>
                <c:pt idx="2">
                  <c:v>236.21</c:v>
                </c:pt>
                <c:pt idx="3">
                  <c:v>239.56</c:v>
                </c:pt>
                <c:pt idx="4">
                  <c:v>239.26</c:v>
                </c:pt>
                <c:pt idx="5">
                  <c:v>230.01</c:v>
                </c:pt>
                <c:pt idx="6">
                  <c:v>229.52</c:v>
                </c:pt>
                <c:pt idx="7">
                  <c:v>224.01</c:v>
                </c:pt>
                <c:pt idx="8">
                  <c:v>224.3</c:v>
                </c:pt>
                <c:pt idx="9">
                  <c:v>222.43</c:v>
                </c:pt>
                <c:pt idx="10">
                  <c:v>219.48</c:v>
                </c:pt>
                <c:pt idx="11">
                  <c:v>222.83</c:v>
                </c:pt>
                <c:pt idx="12">
                  <c:v>225.48</c:v>
                </c:pt>
                <c:pt idx="13">
                  <c:v>226.27</c:v>
                </c:pt>
                <c:pt idx="14">
                  <c:v>226.27</c:v>
                </c:pt>
                <c:pt idx="15">
                  <c:v>225.09</c:v>
                </c:pt>
                <c:pt idx="16">
                  <c:v>224.79</c:v>
                </c:pt>
                <c:pt idx="17">
                  <c:v>226.66</c:v>
                </c:pt>
                <c:pt idx="18">
                  <c:v>224.99</c:v>
                </c:pt>
                <c:pt idx="19">
                  <c:v>228.83</c:v>
                </c:pt>
                <c:pt idx="20">
                  <c:v>226.37</c:v>
                </c:pt>
                <c:pt idx="21">
                  <c:v>226.07</c:v>
                </c:pt>
                <c:pt idx="22">
                  <c:v>227.75</c:v>
                </c:pt>
                <c:pt idx="23">
                  <c:v>222.24</c:v>
                </c:pt>
              </c:numCache>
            </c:numRef>
          </c:val>
          <c:smooth val="0"/>
          <c:extLst>
            <c:ext xmlns:c16="http://schemas.microsoft.com/office/drawing/2014/chart" uri="{C3380CC4-5D6E-409C-BE32-E72D297353CC}">
              <c16:uniqueId val="{00000004-4654-4257-A37F-C3174FB2CF31}"/>
            </c:ext>
          </c:extLst>
        </c:ser>
        <c:dLbls>
          <c:showLegendKey val="0"/>
          <c:showVal val="0"/>
          <c:showCatName val="0"/>
          <c:showSerName val="0"/>
          <c:showPercent val="0"/>
          <c:showBubbleSize val="0"/>
        </c:dLbls>
        <c:smooth val="0"/>
        <c:axId val="97326592"/>
        <c:axId val="97328128"/>
      </c:lineChart>
      <c:dateAx>
        <c:axId val="97326592"/>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97328128"/>
        <c:crosses val="autoZero"/>
        <c:auto val="1"/>
        <c:lblOffset val="100"/>
        <c:baseTimeUnit val="days"/>
        <c:majorUnit val="5"/>
        <c:majorTimeUnit val="days"/>
        <c:minorUnit val="1"/>
        <c:minorTimeUnit val="days"/>
      </c:dateAx>
      <c:valAx>
        <c:axId val="97328128"/>
        <c:scaling>
          <c:orientation val="minMax"/>
          <c:max val="270"/>
          <c:min val="21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US$/ton</a:t>
                </a:r>
              </a:p>
            </c:rich>
          </c:tx>
          <c:layout>
            <c:manualLayout>
              <c:xMode val="edge"/>
              <c:yMode val="edge"/>
              <c:x val="2.1857947145919796E-2"/>
              <c:y val="0.36269422978474475"/>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7326592"/>
        <c:crosses val="autoZero"/>
        <c:crossBetween val="between"/>
      </c:valAx>
      <c:spPr>
        <a:solidFill>
          <a:srgbClr val="FFFFFF"/>
        </a:solidFill>
        <a:ln w="12700">
          <a:solidFill>
            <a:srgbClr val="808080"/>
          </a:solidFill>
          <a:prstDash val="solid"/>
        </a:ln>
      </c:spPr>
    </c:plotArea>
    <c:legend>
      <c:legendPos val="b"/>
      <c:layout>
        <c:manualLayout>
          <c:xMode val="edge"/>
          <c:yMode val="edge"/>
          <c:x val="8.7916010498687663E-2"/>
          <c:y val="0.86220255226717346"/>
          <c:w val="0.7128480695638244"/>
          <c:h val="6.4247743025929838E-2"/>
        </c:manualLayout>
      </c:layout>
      <c:overlay val="0"/>
      <c:txPr>
        <a:bodyPr/>
        <a:lstStyle/>
        <a:p>
          <a:pPr>
            <a:defRPr lang="es-ES"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66" r="0.75000000000000466" t="1" header="0.51180555555555562" footer="0.51180555555555562"/>
    <c:pageSetup firstPageNumber="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46434304"/>
        <c:axId val="146426496"/>
      </c:barChart>
      <c:catAx>
        <c:axId val="1464343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46426496"/>
        <c:crosses val="autoZero"/>
        <c:auto val="1"/>
        <c:lblAlgn val="ctr"/>
        <c:lblOffset val="100"/>
        <c:tickMarkSkip val="1"/>
        <c:noMultiLvlLbl val="0"/>
      </c:catAx>
      <c:valAx>
        <c:axId val="14642649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4643430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66" r="0.75000000000000466" t="1"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2. Evolución mensual de las importaciones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2009 - 2011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41176470589"/>
          <c:y val="3.2608535044230585E-2"/>
        </c:manualLayout>
      </c:layout>
      <c:overlay val="0"/>
      <c:spPr>
        <a:noFill/>
        <a:ln w="25400">
          <a:noFill/>
        </a:ln>
      </c:spPr>
    </c:title>
    <c:autoTitleDeleted val="0"/>
    <c:plotArea>
      <c:layout>
        <c:manualLayout>
          <c:layoutTarget val="inner"/>
          <c:xMode val="edge"/>
          <c:yMode val="edge"/>
          <c:x val="0.11627906976744186"/>
          <c:y val="0.14402173913043606"/>
          <c:w val="0.81121751025991751"/>
          <c:h val="0.63224637681159912"/>
        </c:manualLayout>
      </c:layout>
      <c:barChart>
        <c:barDir val="col"/>
        <c:grouping val="clustered"/>
        <c:varyColors val="0"/>
        <c:ser>
          <c:idx val="0"/>
          <c:order val="0"/>
          <c:tx>
            <c:strRef>
              <c:f>'5'!$C$5</c:f>
              <c:strCache>
                <c:ptCount val="1"/>
                <c:pt idx="0">
                  <c:v>2009</c:v>
                </c:pt>
              </c:strCache>
            </c:strRef>
          </c:tx>
          <c:invertIfNegative val="0"/>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'5'!$C$6:$C$17</c:f>
              <c:numCache>
                <c:formatCode>#,##0</c:formatCode>
                <c:ptCount val="12"/>
                <c:pt idx="0">
                  <c:v>94867.249200000006</c:v>
                </c:pt>
                <c:pt idx="1">
                  <c:v>47286.015299999999</c:v>
                </c:pt>
                <c:pt idx="2">
                  <c:v>55381.983</c:v>
                </c:pt>
                <c:pt idx="3">
                  <c:v>45850.055</c:v>
                </c:pt>
                <c:pt idx="4">
                  <c:v>9523.1314000000002</c:v>
                </c:pt>
                <c:pt idx="5">
                  <c:v>18650.133699999998</c:v>
                </c:pt>
                <c:pt idx="6">
                  <c:v>114047.59629999999</c:v>
                </c:pt>
                <c:pt idx="7">
                  <c:v>84599.599000000002</c:v>
                </c:pt>
                <c:pt idx="8">
                  <c:v>8273.4213</c:v>
                </c:pt>
                <c:pt idx="9">
                  <c:v>117430.7795</c:v>
                </c:pt>
                <c:pt idx="10">
                  <c:v>74489.133900000001</c:v>
                </c:pt>
                <c:pt idx="11">
                  <c:v>69570.198799999998</c:v>
                </c:pt>
              </c:numCache>
            </c:numRef>
          </c:val>
          <c:extLst>
            <c:ext xmlns:c16="http://schemas.microsoft.com/office/drawing/2014/chart" uri="{C3380CC4-5D6E-409C-BE32-E72D297353CC}">
              <c16:uniqueId val="{00000000-EA62-4FF4-8C03-72019DE0B97A}"/>
            </c:ext>
          </c:extLst>
        </c:ser>
        <c:ser>
          <c:idx val="1"/>
          <c:order val="1"/>
          <c:tx>
            <c:strRef>
              <c:f>'5'!$D$5</c:f>
              <c:strCache>
                <c:ptCount val="1"/>
                <c:pt idx="0">
                  <c:v>2010</c:v>
                </c:pt>
              </c:strCache>
            </c:strRef>
          </c:tx>
          <c:invertIfNegative val="0"/>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'5'!$D$6:$D$17</c:f>
              <c:numCache>
                <c:formatCode>#,##0</c:formatCode>
                <c:ptCount val="12"/>
                <c:pt idx="0">
                  <c:v>106876.7561</c:v>
                </c:pt>
                <c:pt idx="1">
                  <c:v>61811.907899999998</c:v>
                </c:pt>
                <c:pt idx="2">
                  <c:v>74563.381900000008</c:v>
                </c:pt>
                <c:pt idx="3">
                  <c:v>7434.7864</c:v>
                </c:pt>
                <c:pt idx="4">
                  <c:v>7036.9036999999998</c:v>
                </c:pt>
                <c:pt idx="5">
                  <c:v>6819.9494000000004</c:v>
                </c:pt>
                <c:pt idx="6">
                  <c:v>86149.502699999997</c:v>
                </c:pt>
                <c:pt idx="7">
                  <c:v>6853.6544000000004</c:v>
                </c:pt>
                <c:pt idx="8">
                  <c:v>40506.130700000002</c:v>
                </c:pt>
                <c:pt idx="9">
                  <c:v>68548.152099999992</c:v>
                </c:pt>
                <c:pt idx="10">
                  <c:v>84683.547299999991</c:v>
                </c:pt>
                <c:pt idx="11">
                  <c:v>45193.520600000003</c:v>
                </c:pt>
              </c:numCache>
            </c:numRef>
          </c:val>
          <c:extLst>
            <c:ext xmlns:c16="http://schemas.microsoft.com/office/drawing/2014/chart" uri="{C3380CC4-5D6E-409C-BE32-E72D297353CC}">
              <c16:uniqueId val="{00000001-EA62-4FF4-8C03-72019DE0B97A}"/>
            </c:ext>
          </c:extLst>
        </c:ser>
        <c:ser>
          <c:idx val="2"/>
          <c:order val="2"/>
          <c:tx>
            <c:strRef>
              <c:f>'5'!$E$5</c:f>
              <c:strCache>
                <c:ptCount val="1"/>
                <c:pt idx="0">
                  <c:v>2011</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62-4FF4-8C03-72019DE0B97A}"/>
                </c:ext>
              </c:extLst>
            </c:dLbl>
            <c:dLbl>
              <c:idx val="1"/>
              <c:delete val="1"/>
              <c:extLst>
                <c:ext xmlns:c15="http://schemas.microsoft.com/office/drawing/2012/chart" uri="{CE6537A1-D6FC-4f65-9D91-7224C49458BB}"/>
                <c:ext xmlns:c16="http://schemas.microsoft.com/office/drawing/2014/chart" uri="{C3380CC4-5D6E-409C-BE32-E72D297353CC}">
                  <c16:uniqueId val="{00000003-EA62-4FF4-8C03-72019DE0B97A}"/>
                </c:ext>
              </c:extLst>
            </c:dLbl>
            <c:dLbl>
              <c:idx val="2"/>
              <c:delete val="1"/>
              <c:extLst>
                <c:ext xmlns:c15="http://schemas.microsoft.com/office/drawing/2012/chart" uri="{CE6537A1-D6FC-4f65-9D91-7224C49458BB}"/>
                <c:ext xmlns:c16="http://schemas.microsoft.com/office/drawing/2014/chart" uri="{C3380CC4-5D6E-409C-BE32-E72D297353CC}">
                  <c16:uniqueId val="{00000004-EA62-4FF4-8C03-72019DE0B97A}"/>
                </c:ext>
              </c:extLst>
            </c:dLbl>
            <c:dLbl>
              <c:idx val="3"/>
              <c:delete val="1"/>
              <c:extLst>
                <c:ext xmlns:c15="http://schemas.microsoft.com/office/drawing/2012/chart" uri="{CE6537A1-D6FC-4f65-9D91-7224C49458BB}"/>
                <c:ext xmlns:c16="http://schemas.microsoft.com/office/drawing/2014/chart" uri="{C3380CC4-5D6E-409C-BE32-E72D297353CC}">
                  <c16:uniqueId val="{00000005-EA62-4FF4-8C03-72019DE0B97A}"/>
                </c:ext>
              </c:extLst>
            </c:dLbl>
            <c:dLbl>
              <c:idx val="4"/>
              <c:delete val="1"/>
              <c:extLst>
                <c:ext xmlns:c15="http://schemas.microsoft.com/office/drawing/2012/chart" uri="{CE6537A1-D6FC-4f65-9D91-7224C49458BB}"/>
                <c:ext xmlns:c16="http://schemas.microsoft.com/office/drawing/2014/chart" uri="{C3380CC4-5D6E-409C-BE32-E72D297353CC}">
                  <c16:uniqueId val="{00000006-EA62-4FF4-8C03-72019DE0B97A}"/>
                </c:ext>
              </c:extLst>
            </c:dLbl>
            <c:dLbl>
              <c:idx val="5"/>
              <c:delete val="1"/>
              <c:extLst>
                <c:ext xmlns:c15="http://schemas.microsoft.com/office/drawing/2012/chart" uri="{CE6537A1-D6FC-4f65-9D91-7224C49458BB}"/>
                <c:ext xmlns:c16="http://schemas.microsoft.com/office/drawing/2014/chart" uri="{C3380CC4-5D6E-409C-BE32-E72D297353CC}">
                  <c16:uniqueId val="{00000007-EA62-4FF4-8C03-72019DE0B97A}"/>
                </c:ext>
              </c:extLst>
            </c:dLbl>
            <c:dLbl>
              <c:idx val="6"/>
              <c:delete val="1"/>
              <c:extLst>
                <c:ext xmlns:c15="http://schemas.microsoft.com/office/drawing/2012/chart" uri="{CE6537A1-D6FC-4f65-9D91-7224C49458BB}"/>
                <c:ext xmlns:c16="http://schemas.microsoft.com/office/drawing/2014/chart" uri="{C3380CC4-5D6E-409C-BE32-E72D297353CC}">
                  <c16:uniqueId val="{00000008-EA62-4FF4-8C03-72019DE0B97A}"/>
                </c:ext>
              </c:extLst>
            </c:dLbl>
            <c:dLbl>
              <c:idx val="7"/>
              <c:delete val="1"/>
              <c:extLst>
                <c:ext xmlns:c15="http://schemas.microsoft.com/office/drawing/2012/chart" uri="{CE6537A1-D6FC-4f65-9D91-7224C49458BB}"/>
                <c:ext xmlns:c16="http://schemas.microsoft.com/office/drawing/2014/chart" uri="{C3380CC4-5D6E-409C-BE32-E72D297353CC}">
                  <c16:uniqueId val="{00000009-EA62-4FF4-8C03-72019DE0B97A}"/>
                </c:ext>
              </c:extLst>
            </c:dLbl>
            <c:dLbl>
              <c:idx val="8"/>
              <c:delete val="1"/>
              <c:extLst>
                <c:ext xmlns:c15="http://schemas.microsoft.com/office/drawing/2012/chart" uri="{CE6537A1-D6FC-4f65-9D91-7224C49458BB}"/>
                <c:ext xmlns:c16="http://schemas.microsoft.com/office/drawing/2014/chart" uri="{C3380CC4-5D6E-409C-BE32-E72D297353CC}">
                  <c16:uniqueId val="{0000000A-EA62-4FF4-8C03-72019DE0B97A}"/>
                </c:ext>
              </c:extLst>
            </c:dLbl>
            <c:dLbl>
              <c:idx val="9"/>
              <c:layout>
                <c:manualLayout>
                  <c:x val="1.4049316419368145E-2"/>
                  <c:y val="-2.90241265908992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62-4FF4-8C03-72019DE0B97A}"/>
                </c:ext>
              </c:extLst>
            </c:dLbl>
            <c:spPr>
              <a:noFill/>
              <a:ln>
                <a:noFill/>
              </a:ln>
              <a:effectLst/>
            </c:spPr>
            <c:txPr>
              <a:bodyPr/>
              <a:lstStyle/>
              <a:p>
                <a:pPr>
                  <a:defRPr lang="es-ES"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'5'!$E$6:$E$17</c:f>
              <c:numCache>
                <c:formatCode>#,##0</c:formatCode>
                <c:ptCount val="12"/>
                <c:pt idx="0">
                  <c:v>68978.400000000009</c:v>
                </c:pt>
                <c:pt idx="1">
                  <c:v>68833.100000000006</c:v>
                </c:pt>
                <c:pt idx="2">
                  <c:v>41801.199999999997</c:v>
                </c:pt>
                <c:pt idx="3">
                  <c:v>2162.7999999999997</c:v>
                </c:pt>
                <c:pt idx="4">
                  <c:v>1758</c:v>
                </c:pt>
                <c:pt idx="5">
                  <c:v>2204.7999999999997</c:v>
                </c:pt>
                <c:pt idx="6">
                  <c:v>16447</c:v>
                </c:pt>
                <c:pt idx="7">
                  <c:v>56042.500000000007</c:v>
                </c:pt>
                <c:pt idx="8">
                  <c:v>67899.899999999994</c:v>
                </c:pt>
                <c:pt idx="9">
                  <c:v>70290</c:v>
                </c:pt>
                <c:pt idx="10">
                  <c:v>132131.70000000001</c:v>
                </c:pt>
              </c:numCache>
            </c:numRef>
          </c:val>
          <c:extLst>
            <c:ext xmlns:c16="http://schemas.microsoft.com/office/drawing/2014/chart" uri="{C3380CC4-5D6E-409C-BE32-E72D297353CC}">
              <c16:uniqueId val="{0000000C-EA62-4FF4-8C03-72019DE0B97A}"/>
            </c:ext>
          </c:extLst>
        </c:ser>
        <c:dLbls>
          <c:showLegendKey val="0"/>
          <c:showVal val="0"/>
          <c:showCatName val="0"/>
          <c:showSerName val="0"/>
          <c:showPercent val="0"/>
          <c:showBubbleSize val="0"/>
        </c:dLbls>
        <c:gapWidth val="150"/>
        <c:axId val="83271680"/>
        <c:axId val="83273216"/>
      </c:barChart>
      <c:catAx>
        <c:axId val="83271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83273216"/>
        <c:crosses val="autoZero"/>
        <c:auto val="1"/>
        <c:lblAlgn val="ctr"/>
        <c:lblOffset val="100"/>
        <c:tickLblSkip val="1"/>
        <c:tickMarkSkip val="1"/>
        <c:noMultiLvlLbl val="0"/>
      </c:catAx>
      <c:valAx>
        <c:axId val="8327321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Toneladas</a:t>
                </a:r>
              </a:p>
            </c:rich>
          </c:tx>
          <c:layout>
            <c:manualLayout>
              <c:xMode val="edge"/>
              <c:yMode val="edge"/>
              <c:x val="8.2089286350518313E-3"/>
              <c:y val="0.2817027316029940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83271680"/>
        <c:crosses val="autoZero"/>
        <c:crossBetween val="between"/>
      </c:valAx>
      <c:spPr>
        <a:noFill/>
        <a:ln w="25400">
          <a:noFill/>
        </a:ln>
      </c:spPr>
    </c:plotArea>
    <c:legend>
      <c:legendPos val="b"/>
      <c:layout>
        <c:manualLayout>
          <c:xMode val="edge"/>
          <c:yMode val="edge"/>
          <c:x val="0.34338071994394437"/>
          <c:y val="0.89222125012151265"/>
          <c:w val="0.24643887839811879"/>
          <c:h val="5.9555944395839444E-2"/>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3.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2006 - 2012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390405146747"/>
          <c:y val="3.2608853186281012E-2"/>
        </c:manualLayout>
      </c:layout>
      <c:overlay val="0"/>
      <c:spPr>
        <a:noFill/>
        <a:ln w="25400">
          <a:noFill/>
        </a:ln>
      </c:spPr>
    </c:title>
    <c:autoTitleDeleted val="0"/>
    <c:plotArea>
      <c:layout>
        <c:manualLayout>
          <c:layoutTarget val="inner"/>
          <c:xMode val="edge"/>
          <c:yMode val="edge"/>
          <c:x val="0.11627906976744186"/>
          <c:y val="0.14402173913043612"/>
          <c:w val="0.81121751025991751"/>
          <c:h val="0.63224637681159934"/>
        </c:manualLayout>
      </c:layout>
      <c:barChart>
        <c:barDir val="col"/>
        <c:grouping val="stacked"/>
        <c:varyColors val="0"/>
        <c:ser>
          <c:idx val="0"/>
          <c:order val="0"/>
          <c:tx>
            <c:strRef>
              <c:f>'6'!$B$6:$B$7</c:f>
              <c:strCache>
                <c:ptCount val="2"/>
                <c:pt idx="0">
                  <c:v>Producción</c:v>
                </c:pt>
              </c:strCache>
            </c:strRef>
          </c:tx>
          <c:invertIfNegative val="0"/>
          <c:dLbls>
            <c:dLbl>
              <c:idx val="0"/>
              <c:layout>
                <c:manualLayout>
                  <c:x val="6.2378167641325533E-2"/>
                  <c:y val="-9.39597315436241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98-47D8-B5B4-E09B2F8FB75F}"/>
                </c:ext>
              </c:extLst>
            </c:dLbl>
            <c:dLbl>
              <c:idx val="1"/>
              <c:layout>
                <c:manualLayout>
                  <c:x val="6.4327485380117039E-2"/>
                  <c:y val="-9.8434004474273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98-47D8-B5B4-E09B2F8FB75F}"/>
                </c:ext>
              </c:extLst>
            </c:dLbl>
            <c:dLbl>
              <c:idx val="2"/>
              <c:layout>
                <c:manualLayout>
                  <c:x val="6.4327485380117039E-2"/>
                  <c:y val="-8.948545861297538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98-47D8-B5B4-E09B2F8FB75F}"/>
                </c:ext>
              </c:extLst>
            </c:dLbl>
            <c:dLbl>
              <c:idx val="3"/>
              <c:layout>
                <c:manualLayout>
                  <c:x val="5.8479532163742617E-2"/>
                  <c:y val="-9.39597315436241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98-47D8-B5B4-E09B2F8FB75F}"/>
                </c:ext>
              </c:extLst>
            </c:dLbl>
            <c:dLbl>
              <c:idx val="4"/>
              <c:layout>
                <c:manualLayout>
                  <c:x val="5.8479532163742687E-2"/>
                  <c:y val="-9.39597315436241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98-47D8-B5B4-E09B2F8FB75F}"/>
                </c:ext>
              </c:extLst>
            </c:dLbl>
            <c:dLbl>
              <c:idx val="5"/>
              <c:layout>
                <c:manualLayout>
                  <c:x val="5.8479532163742687E-2"/>
                  <c:y val="-9.8434004474273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98-47D8-B5B4-E09B2F8FB75F}"/>
                </c:ext>
              </c:extLst>
            </c:dLbl>
            <c:dLbl>
              <c:idx val="6"/>
              <c:layout>
                <c:manualLayout>
                  <c:x val="5.6140350877192935E-2"/>
                  <c:y val="-8.08080808080807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98-47D8-B5B4-E09B2F8FB75F}"/>
                </c:ext>
              </c:extLst>
            </c:dLbl>
            <c:numFmt formatCode="#,##0.00" sourceLinked="0"/>
            <c:spPr>
              <a:noFill/>
              <a:ln>
                <a:noFill/>
              </a:ln>
              <a:effectLst/>
            </c:spPr>
            <c:txPr>
              <a:bodyPr/>
              <a:lstStyle/>
              <a:p>
                <a:pPr>
                  <a:defRPr lang="es-ES" sz="9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'6'!$A$8:$A$14</c:f>
              <c:strCache>
                <c:ptCount val="7"/>
                <c:pt idx="0">
                  <c:v>2006</c:v>
                </c:pt>
                <c:pt idx="1">
                  <c:v>2007</c:v>
                </c:pt>
                <c:pt idx="2">
                  <c:v>2008</c:v>
                </c:pt>
                <c:pt idx="3">
                  <c:v>2009</c:v>
                </c:pt>
                <c:pt idx="4">
                  <c:v>2010</c:v>
                </c:pt>
                <c:pt idx="5">
                  <c:v>2011 estimado</c:v>
                </c:pt>
                <c:pt idx="6">
                  <c:v>2012 proyectado</c:v>
                </c:pt>
              </c:strCache>
            </c:strRef>
          </c:cat>
          <c:val>
            <c:numRef>
              <c:f>'6'!$B$8:$B$14</c:f>
              <c:numCache>
                <c:formatCode>#,##0_);\(#,##0\)</c:formatCode>
                <c:ptCount val="7"/>
                <c:pt idx="0">
                  <c:v>1311400</c:v>
                </c:pt>
                <c:pt idx="1">
                  <c:v>1119696.54</c:v>
                </c:pt>
                <c:pt idx="2">
                  <c:v>1293088.2000000002</c:v>
                </c:pt>
                <c:pt idx="3">
                  <c:v>1261166.3</c:v>
                </c:pt>
                <c:pt idx="4">
                  <c:v>1307766.8999999999</c:v>
                </c:pt>
                <c:pt idx="5">
                  <c:v>1392125</c:v>
                </c:pt>
                <c:pt idx="6">
                  <c:v>1562600</c:v>
                </c:pt>
              </c:numCache>
            </c:numRef>
          </c:val>
          <c:extLst>
            <c:ext xmlns:c16="http://schemas.microsoft.com/office/drawing/2014/chart" uri="{C3380CC4-5D6E-409C-BE32-E72D297353CC}">
              <c16:uniqueId val="{00000007-8E98-47D8-B5B4-E09B2F8FB75F}"/>
            </c:ext>
          </c:extLst>
        </c:ser>
        <c:ser>
          <c:idx val="2"/>
          <c:order val="1"/>
          <c:tx>
            <c:strRef>
              <c:f>'6'!$D$6:$D$7</c:f>
              <c:strCache>
                <c:ptCount val="2"/>
                <c:pt idx="0">
                  <c:v>Importación</c:v>
                </c:pt>
              </c:strCache>
            </c:strRef>
          </c:tx>
          <c:invertIfNegative val="0"/>
          <c:cat>
            <c:strRef>
              <c:f>'6'!$A$8:$A$14</c:f>
              <c:strCache>
                <c:ptCount val="7"/>
                <c:pt idx="0">
                  <c:v>2006</c:v>
                </c:pt>
                <c:pt idx="1">
                  <c:v>2007</c:v>
                </c:pt>
                <c:pt idx="2">
                  <c:v>2008</c:v>
                </c:pt>
                <c:pt idx="3">
                  <c:v>2009</c:v>
                </c:pt>
                <c:pt idx="4">
                  <c:v>2010</c:v>
                </c:pt>
                <c:pt idx="5">
                  <c:v>2011 estimado</c:v>
                </c:pt>
                <c:pt idx="6">
                  <c:v>2012 proyectado</c:v>
                </c:pt>
              </c:strCache>
            </c:strRef>
          </c:cat>
          <c:val>
            <c:numRef>
              <c:f>'6'!$D$8:$D$14</c:f>
              <c:numCache>
                <c:formatCode>#,##0_);\(#,##0\)</c:formatCode>
                <c:ptCount val="7"/>
                <c:pt idx="0">
                  <c:v>1742205.0000000002</c:v>
                </c:pt>
                <c:pt idx="1">
                  <c:v>1751929.3</c:v>
                </c:pt>
                <c:pt idx="2">
                  <c:v>1438072.6</c:v>
                </c:pt>
                <c:pt idx="3">
                  <c:v>739900.79999999993</c:v>
                </c:pt>
                <c:pt idx="4">
                  <c:v>596477.79999999993</c:v>
                </c:pt>
                <c:pt idx="5">
                  <c:v>553549</c:v>
                </c:pt>
                <c:pt idx="6">
                  <c:v>454523</c:v>
                </c:pt>
              </c:numCache>
            </c:numRef>
          </c:val>
          <c:extLst>
            <c:ext xmlns:c16="http://schemas.microsoft.com/office/drawing/2014/chart" uri="{C3380CC4-5D6E-409C-BE32-E72D297353CC}">
              <c16:uniqueId val="{00000008-8E98-47D8-B5B4-E09B2F8FB75F}"/>
            </c:ext>
          </c:extLst>
        </c:ser>
        <c:dLbls>
          <c:showLegendKey val="0"/>
          <c:showVal val="0"/>
          <c:showCatName val="0"/>
          <c:showSerName val="0"/>
          <c:showPercent val="0"/>
          <c:showBubbleSize val="0"/>
        </c:dLbls>
        <c:gapWidth val="150"/>
        <c:overlap val="100"/>
        <c:axId val="86849408"/>
        <c:axId val="86850944"/>
      </c:barChart>
      <c:lineChart>
        <c:grouping val="standard"/>
        <c:varyColors val="0"/>
        <c:ser>
          <c:idx val="5"/>
          <c:order val="2"/>
          <c:tx>
            <c:strRef>
              <c:f>'6'!$F$6:$F$7</c:f>
              <c:strCache>
                <c:ptCount val="2"/>
                <c:pt idx="0">
                  <c:v>Consumo</c:v>
                </c:pt>
                <c:pt idx="1">
                  <c:v>aparente</c:v>
                </c:pt>
              </c:strCache>
            </c:strRef>
          </c:tx>
          <c:marker>
            <c:symbol val="none"/>
          </c:marker>
          <c:dLbls>
            <c:dLbl>
              <c:idx val="0"/>
              <c:layout>
                <c:manualLayout>
                  <c:x val="-3.5087719298245612E-2"/>
                  <c:y val="-2.6845637583892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98-47D8-B5B4-E09B2F8FB75F}"/>
                </c:ext>
              </c:extLst>
            </c:dLbl>
            <c:dLbl>
              <c:idx val="1"/>
              <c:layout>
                <c:manualLayout>
                  <c:x val="-4.0935672514619881E-2"/>
                  <c:y val="-5.3691275167785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98-47D8-B5B4-E09B2F8FB75F}"/>
                </c:ext>
              </c:extLst>
            </c:dLbl>
            <c:dLbl>
              <c:idx val="2"/>
              <c:layout>
                <c:manualLayout>
                  <c:x val="-4.0935672514619881E-2"/>
                  <c:y val="-8.0536912751678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98-47D8-B5B4-E09B2F8FB75F}"/>
                </c:ext>
              </c:extLst>
            </c:dLbl>
            <c:dLbl>
              <c:idx val="3"/>
              <c:layout>
                <c:manualLayout>
                  <c:x val="-4.4834307992202824E-2"/>
                  <c:y val="-0.107382550335570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98-47D8-B5B4-E09B2F8FB75F}"/>
                </c:ext>
              </c:extLst>
            </c:dLbl>
            <c:dLbl>
              <c:idx val="4"/>
              <c:layout>
                <c:manualLayout>
                  <c:x val="-4.2884990253411998E-2"/>
                  <c:y val="-5.8165548098433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98-47D8-B5B4-E09B2F8FB75F}"/>
                </c:ext>
              </c:extLst>
            </c:dLbl>
            <c:dLbl>
              <c:idx val="5"/>
              <c:layout>
                <c:manualLayout>
                  <c:x val="-4.0935672514619881E-2"/>
                  <c:y val="-7.1588366890380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98-47D8-B5B4-E09B2F8FB75F}"/>
                </c:ext>
              </c:extLst>
            </c:dLbl>
            <c:dLbl>
              <c:idx val="6"/>
              <c:layout>
                <c:manualLayout>
                  <c:x val="-4.4110275689223093E-2"/>
                  <c:y val="-6.7340067340067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E98-47D8-B5B4-E09B2F8FB75F}"/>
                </c:ext>
              </c:extLst>
            </c:dLbl>
            <c:numFmt formatCode="#,##0.00" sourceLinked="0"/>
            <c:spPr>
              <a:noFill/>
              <a:ln>
                <a:noFill/>
              </a:ln>
              <a:effectLst/>
            </c:spPr>
            <c:txPr>
              <a:bodyPr/>
              <a:lstStyle/>
              <a:p>
                <a:pPr>
                  <a:defRPr lang="es-ES"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'6'!$A$8:$A$14</c:f>
              <c:strCache>
                <c:ptCount val="7"/>
                <c:pt idx="0">
                  <c:v>2006</c:v>
                </c:pt>
                <c:pt idx="1">
                  <c:v>2007</c:v>
                </c:pt>
                <c:pt idx="2">
                  <c:v>2008</c:v>
                </c:pt>
                <c:pt idx="3">
                  <c:v>2009</c:v>
                </c:pt>
                <c:pt idx="4">
                  <c:v>2010</c:v>
                </c:pt>
                <c:pt idx="5">
                  <c:v>2011 estimado</c:v>
                </c:pt>
                <c:pt idx="6">
                  <c:v>2012 proyectado</c:v>
                </c:pt>
              </c:strCache>
            </c:strRef>
          </c:cat>
          <c:val>
            <c:numRef>
              <c:f>'6'!$F$8:$F$14</c:f>
              <c:numCache>
                <c:formatCode>#,##0_);\(#,##0\)</c:formatCode>
                <c:ptCount val="7"/>
                <c:pt idx="0">
                  <c:v>3053605</c:v>
                </c:pt>
                <c:pt idx="1">
                  <c:v>2871625.84</c:v>
                </c:pt>
                <c:pt idx="2">
                  <c:v>2731160.8000000003</c:v>
                </c:pt>
                <c:pt idx="3">
                  <c:v>2001067.1</c:v>
                </c:pt>
                <c:pt idx="4">
                  <c:v>1904244.6999999997</c:v>
                </c:pt>
                <c:pt idx="5">
                  <c:v>1945674</c:v>
                </c:pt>
                <c:pt idx="6">
                  <c:v>2017123</c:v>
                </c:pt>
              </c:numCache>
            </c:numRef>
          </c:val>
          <c:smooth val="0"/>
          <c:extLst>
            <c:ext xmlns:c16="http://schemas.microsoft.com/office/drawing/2014/chart" uri="{C3380CC4-5D6E-409C-BE32-E72D297353CC}">
              <c16:uniqueId val="{00000010-8E98-47D8-B5B4-E09B2F8FB75F}"/>
            </c:ext>
          </c:extLst>
        </c:ser>
        <c:dLbls>
          <c:showLegendKey val="0"/>
          <c:showVal val="0"/>
          <c:showCatName val="0"/>
          <c:showSerName val="0"/>
          <c:showPercent val="0"/>
          <c:showBubbleSize val="0"/>
        </c:dLbls>
        <c:marker val="1"/>
        <c:smooth val="0"/>
        <c:axId val="86849408"/>
        <c:axId val="86850944"/>
      </c:lineChart>
      <c:catAx>
        <c:axId val="868494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86850944"/>
        <c:crosses val="autoZero"/>
        <c:auto val="1"/>
        <c:lblAlgn val="ctr"/>
        <c:lblOffset val="100"/>
        <c:tickLblSkip val="1"/>
        <c:tickMarkSkip val="1"/>
        <c:noMultiLvlLbl val="0"/>
      </c:catAx>
      <c:valAx>
        <c:axId val="86850944"/>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Millones de toneladas</a:t>
                </a:r>
              </a:p>
            </c:rich>
          </c:tx>
          <c:layout>
            <c:manualLayout>
              <c:xMode val="edge"/>
              <c:yMode val="edge"/>
              <c:x val="8.2088686282635621E-3"/>
              <c:y val="0.28170276695211088"/>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86849408"/>
        <c:crosses val="autoZero"/>
        <c:crossBetween val="between"/>
        <c:dispUnits>
          <c:builtInUnit val="millions"/>
        </c:dispUnits>
      </c:valAx>
      <c:spPr>
        <a:noFill/>
        <a:ln w="25400">
          <a:noFill/>
        </a:ln>
      </c:spPr>
    </c:plotArea>
    <c:legend>
      <c:legendPos val="b"/>
      <c:layout>
        <c:manualLayout>
          <c:xMode val="edge"/>
          <c:yMode val="edge"/>
          <c:x val="0.23426929528545787"/>
          <c:y val="0.8794810749666393"/>
          <c:w val="0.53146125155408264"/>
          <c:h val="6.6646871161306853E-2"/>
        </c:manualLayout>
      </c:layout>
      <c:overlay val="0"/>
      <c:txPr>
        <a:bodyPr/>
        <a:lstStyle/>
        <a:p>
          <a:pPr>
            <a:defRPr lang="es-ES"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66" r="0.75000000000000466" t="1" header="0.51180555555555562" footer="0.51180555555555562"/>
    <c:pageSetup firstPageNumber="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4. Importaciones de maíz y sus sustitutos</a:t>
            </a:r>
          </a:p>
          <a:p>
            <a:pPr>
              <a:defRPr sz="900" b="1" i="0" u="none" strike="noStrike" baseline="0">
                <a:solidFill>
                  <a:srgbClr val="000000"/>
                </a:solidFill>
                <a:latin typeface="Arial"/>
                <a:ea typeface="Arial"/>
                <a:cs typeface="Arial"/>
              </a:defRPr>
            </a:pPr>
            <a:r>
              <a:rPr lang="es-CL"/>
              <a:t>Período 2006-2011</a:t>
            </a:r>
          </a:p>
        </c:rich>
      </c:tx>
      <c:layout>
        <c:manualLayout>
          <c:xMode val="edge"/>
          <c:yMode val="edge"/>
          <c:x val="0.2202214566929134"/>
          <c:y val="3.1707536557930259E-2"/>
        </c:manualLayout>
      </c:layout>
      <c:overlay val="0"/>
      <c:spPr>
        <a:noFill/>
        <a:ln w="25400">
          <a:noFill/>
        </a:ln>
      </c:spPr>
    </c:title>
    <c:autoTitleDeleted val="0"/>
    <c:plotArea>
      <c:layout>
        <c:manualLayout>
          <c:layoutTarget val="inner"/>
          <c:xMode val="edge"/>
          <c:yMode val="edge"/>
          <c:x val="0.16047167537310217"/>
          <c:y val="0.15069642120929541"/>
          <c:w val="0.6701496062992135"/>
          <c:h val="0.61103544650775365"/>
        </c:manualLayout>
      </c:layout>
      <c:barChart>
        <c:barDir val="col"/>
        <c:grouping val="clustered"/>
        <c:varyColors val="0"/>
        <c:ser>
          <c:idx val="0"/>
          <c:order val="0"/>
          <c:tx>
            <c:strRef>
              <c:f>'7'!$B$7</c:f>
              <c:strCache>
                <c:ptCount val="1"/>
                <c:pt idx="0">
                  <c:v>Maíz grano</c:v>
                </c:pt>
              </c:strCache>
            </c:strRef>
          </c:tx>
          <c:spPr>
            <a:solidFill>
              <a:srgbClr val="FFCC00"/>
            </a:solidFill>
            <a:ln w="25400">
              <a:solidFill>
                <a:srgbClr val="FFCC00"/>
              </a:solidFill>
              <a:prstDash val="solid"/>
            </a:ln>
          </c:spPr>
          <c:invertIfNegative val="0"/>
          <c:cat>
            <c:strRef>
              <c:f>'7'!$A$8:$A$14</c:f>
              <c:strCache>
                <c:ptCount val="7"/>
                <c:pt idx="0">
                  <c:v>2006</c:v>
                </c:pt>
                <c:pt idx="1">
                  <c:v>2007</c:v>
                </c:pt>
                <c:pt idx="2">
                  <c:v>2008</c:v>
                </c:pt>
                <c:pt idx="3">
                  <c:v>2009</c:v>
                </c:pt>
                <c:pt idx="4">
                  <c:v>2010</c:v>
                </c:pt>
                <c:pt idx="5">
                  <c:v>A nov 2011</c:v>
                </c:pt>
                <c:pt idx="6">
                  <c:v>A nov 2010</c:v>
                </c:pt>
              </c:strCache>
            </c:strRef>
          </c:cat>
          <c:val>
            <c:numRef>
              <c:f>'7'!$B$8:$B$14</c:f>
              <c:numCache>
                <c:formatCode>#,##0</c:formatCode>
                <c:ptCount val="7"/>
                <c:pt idx="0">
                  <c:v>1742205.0000000002</c:v>
                </c:pt>
                <c:pt idx="1">
                  <c:v>1751929.3</c:v>
                </c:pt>
                <c:pt idx="2">
                  <c:v>1438072.6</c:v>
                </c:pt>
                <c:pt idx="3">
                  <c:v>739900.79999999993</c:v>
                </c:pt>
                <c:pt idx="4">
                  <c:v>596477.79999999993</c:v>
                </c:pt>
                <c:pt idx="5">
                  <c:v>528549.39999999991</c:v>
                </c:pt>
                <c:pt idx="6">
                  <c:v>551284.69999999995</c:v>
                </c:pt>
              </c:numCache>
            </c:numRef>
          </c:val>
          <c:extLst>
            <c:ext xmlns:c16="http://schemas.microsoft.com/office/drawing/2014/chart" uri="{C3380CC4-5D6E-409C-BE32-E72D297353CC}">
              <c16:uniqueId val="{00000000-70D9-410C-BFE0-EFC6F05CCA36}"/>
            </c:ext>
          </c:extLst>
        </c:ser>
        <c:ser>
          <c:idx val="1"/>
          <c:order val="1"/>
          <c:tx>
            <c:strRef>
              <c:f>'7'!$C$7</c:f>
              <c:strCache>
                <c:ptCount val="1"/>
                <c:pt idx="0">
                  <c:v>Maíz partido</c:v>
                </c:pt>
              </c:strCache>
            </c:strRef>
          </c:tx>
          <c:spPr>
            <a:solidFill>
              <a:schemeClr val="accent3">
                <a:lumMod val="75000"/>
              </a:schemeClr>
            </a:solidFill>
            <a:ln w="25400">
              <a:solidFill>
                <a:schemeClr val="accent3">
                  <a:lumMod val="75000"/>
                </a:schemeClr>
              </a:solidFill>
              <a:prstDash val="solid"/>
            </a:ln>
          </c:spPr>
          <c:invertIfNegative val="0"/>
          <c:cat>
            <c:strRef>
              <c:f>'7'!$A$8:$A$14</c:f>
              <c:strCache>
                <c:ptCount val="7"/>
                <c:pt idx="0">
                  <c:v>2006</c:v>
                </c:pt>
                <c:pt idx="1">
                  <c:v>2007</c:v>
                </c:pt>
                <c:pt idx="2">
                  <c:v>2008</c:v>
                </c:pt>
                <c:pt idx="3">
                  <c:v>2009</c:v>
                </c:pt>
                <c:pt idx="4">
                  <c:v>2010</c:v>
                </c:pt>
                <c:pt idx="5">
                  <c:v>A nov 2011</c:v>
                </c:pt>
                <c:pt idx="6">
                  <c:v>A nov 2010</c:v>
                </c:pt>
              </c:strCache>
            </c:strRef>
          </c:cat>
          <c:val>
            <c:numRef>
              <c:f>'7'!$C$8:$C$14</c:f>
              <c:numCache>
                <c:formatCode>#,##0</c:formatCode>
                <c:ptCount val="7"/>
                <c:pt idx="0">
                  <c:v>413.83199999999999</c:v>
                </c:pt>
                <c:pt idx="1">
                  <c:v>910.94299999999998</c:v>
                </c:pt>
                <c:pt idx="2">
                  <c:v>40674.317999999999</c:v>
                </c:pt>
                <c:pt idx="3">
                  <c:v>89868.546000000002</c:v>
                </c:pt>
                <c:pt idx="4">
                  <c:v>186057.81700000001</c:v>
                </c:pt>
                <c:pt idx="5">
                  <c:v>257459.7</c:v>
                </c:pt>
                <c:pt idx="6">
                  <c:v>164834.70000000001</c:v>
                </c:pt>
              </c:numCache>
            </c:numRef>
          </c:val>
          <c:extLst>
            <c:ext xmlns:c16="http://schemas.microsoft.com/office/drawing/2014/chart" uri="{C3380CC4-5D6E-409C-BE32-E72D297353CC}">
              <c16:uniqueId val="{00000001-70D9-410C-BFE0-EFC6F05CCA36}"/>
            </c:ext>
          </c:extLst>
        </c:ser>
        <c:ser>
          <c:idx val="5"/>
          <c:order val="2"/>
          <c:tx>
            <c:strRef>
              <c:f>'7'!$D$7</c:f>
              <c:strCache>
                <c:ptCount val="1"/>
                <c:pt idx="0">
                  <c:v>Sorgo</c:v>
                </c:pt>
              </c:strCache>
            </c:strRef>
          </c:tx>
          <c:spPr>
            <a:solidFill>
              <a:srgbClr val="FF0000"/>
            </a:solidFill>
            <a:ln>
              <a:solidFill>
                <a:srgbClr val="FF0000"/>
              </a:solidFill>
            </a:ln>
          </c:spPr>
          <c:invertIfNegative val="0"/>
          <c:cat>
            <c:strRef>
              <c:f>'7'!$A$8:$A$14</c:f>
              <c:strCache>
                <c:ptCount val="7"/>
                <c:pt idx="0">
                  <c:v>2006</c:v>
                </c:pt>
                <c:pt idx="1">
                  <c:v>2007</c:v>
                </c:pt>
                <c:pt idx="2">
                  <c:v>2008</c:v>
                </c:pt>
                <c:pt idx="3">
                  <c:v>2009</c:v>
                </c:pt>
                <c:pt idx="4">
                  <c:v>2010</c:v>
                </c:pt>
                <c:pt idx="5">
                  <c:v>A nov 2011</c:v>
                </c:pt>
                <c:pt idx="6">
                  <c:v>A nov 2010</c:v>
                </c:pt>
              </c:strCache>
            </c:strRef>
          </c:cat>
          <c:val>
            <c:numRef>
              <c:f>'7'!$D$8:$D$14</c:f>
              <c:numCache>
                <c:formatCode>#,##0</c:formatCode>
                <c:ptCount val="7"/>
                <c:pt idx="0">
                  <c:v>64797.075100000002</c:v>
                </c:pt>
                <c:pt idx="1">
                  <c:v>130595.643</c:v>
                </c:pt>
                <c:pt idx="2">
                  <c:v>313357.01439999999</c:v>
                </c:pt>
                <c:pt idx="3">
                  <c:v>536382.75930000003</c:v>
                </c:pt>
                <c:pt idx="4">
                  <c:v>622617.75210000004</c:v>
                </c:pt>
                <c:pt idx="5">
                  <c:v>628681.9</c:v>
                </c:pt>
                <c:pt idx="6">
                  <c:v>530184</c:v>
                </c:pt>
              </c:numCache>
            </c:numRef>
          </c:val>
          <c:extLst>
            <c:ext xmlns:c16="http://schemas.microsoft.com/office/drawing/2014/chart" uri="{C3380CC4-5D6E-409C-BE32-E72D297353CC}">
              <c16:uniqueId val="{00000002-70D9-410C-BFE0-EFC6F05CCA36}"/>
            </c:ext>
          </c:extLst>
        </c:ser>
        <c:ser>
          <c:idx val="2"/>
          <c:order val="3"/>
          <c:tx>
            <c:strRef>
              <c:f>'7'!$E$7</c:f>
              <c:strCache>
                <c:ptCount val="1"/>
                <c:pt idx="0">
                  <c:v>Alimentos preparados</c:v>
                </c:pt>
              </c:strCache>
            </c:strRef>
          </c:tx>
          <c:spPr>
            <a:solidFill>
              <a:srgbClr val="00B0F0"/>
            </a:solidFill>
            <a:ln>
              <a:solidFill>
                <a:srgbClr val="00B0F0"/>
              </a:solidFill>
            </a:ln>
          </c:spPr>
          <c:invertIfNegative val="0"/>
          <c:cat>
            <c:strRef>
              <c:f>'7'!$A$8:$A$14</c:f>
              <c:strCache>
                <c:ptCount val="7"/>
                <c:pt idx="0">
                  <c:v>2006</c:v>
                </c:pt>
                <c:pt idx="1">
                  <c:v>2007</c:v>
                </c:pt>
                <c:pt idx="2">
                  <c:v>2008</c:v>
                </c:pt>
                <c:pt idx="3">
                  <c:v>2009</c:v>
                </c:pt>
                <c:pt idx="4">
                  <c:v>2010</c:v>
                </c:pt>
                <c:pt idx="5">
                  <c:v>A nov 2011</c:v>
                </c:pt>
                <c:pt idx="6">
                  <c:v>A nov 2010</c:v>
                </c:pt>
              </c:strCache>
            </c:strRef>
          </c:cat>
          <c:val>
            <c:numRef>
              <c:f>'7'!$E$8:$E$14</c:f>
              <c:numCache>
                <c:formatCode>#,##0</c:formatCode>
                <c:ptCount val="7"/>
                <c:pt idx="0">
                  <c:v>128116.8048</c:v>
                </c:pt>
                <c:pt idx="1">
                  <c:v>249909.30650000001</c:v>
                </c:pt>
                <c:pt idx="2">
                  <c:v>349226.17989999999</c:v>
                </c:pt>
                <c:pt idx="3">
                  <c:v>429610.59470000002</c:v>
                </c:pt>
                <c:pt idx="4">
                  <c:v>537348.87570000009</c:v>
                </c:pt>
                <c:pt idx="5">
                  <c:v>465822.6</c:v>
                </c:pt>
                <c:pt idx="6">
                  <c:v>508770</c:v>
                </c:pt>
              </c:numCache>
            </c:numRef>
          </c:val>
          <c:extLst>
            <c:ext xmlns:c16="http://schemas.microsoft.com/office/drawing/2014/chart" uri="{C3380CC4-5D6E-409C-BE32-E72D297353CC}">
              <c16:uniqueId val="{00000003-70D9-410C-BFE0-EFC6F05CCA36}"/>
            </c:ext>
          </c:extLst>
        </c:ser>
        <c:dLbls>
          <c:showLegendKey val="0"/>
          <c:showVal val="0"/>
          <c:showCatName val="0"/>
          <c:showSerName val="0"/>
          <c:showPercent val="0"/>
          <c:showBubbleSize val="0"/>
        </c:dLbls>
        <c:gapWidth val="150"/>
        <c:axId val="91110400"/>
        <c:axId val="91116288"/>
      </c:barChart>
      <c:catAx>
        <c:axId val="9111040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800" b="0" i="0" u="none" strike="noStrike" baseline="0">
                <a:solidFill>
                  <a:srgbClr val="000000"/>
                </a:solidFill>
                <a:latin typeface="Arial"/>
                <a:ea typeface="Arial"/>
                <a:cs typeface="Arial"/>
              </a:defRPr>
            </a:pPr>
            <a:endParaRPr lang="es-CL"/>
          </a:p>
        </c:txPr>
        <c:crossAx val="91116288"/>
        <c:crosses val="autoZero"/>
        <c:auto val="1"/>
        <c:lblAlgn val="ctr"/>
        <c:lblOffset val="100"/>
        <c:tickLblSkip val="1"/>
        <c:tickMarkSkip val="1"/>
        <c:noMultiLvlLbl val="0"/>
      </c:catAx>
      <c:valAx>
        <c:axId val="9111628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Miles de  toneladas</a:t>
                </a:r>
              </a:p>
            </c:rich>
          </c:tx>
          <c:layout>
            <c:manualLayout>
              <c:xMode val="edge"/>
              <c:yMode val="edge"/>
              <c:x val="2.2160597112860888E-2"/>
              <c:y val="0.38780464941882303"/>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111040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878001968503991"/>
          <c:y val="0.27670668825971245"/>
          <c:w val="0.13871998031496077"/>
          <c:h val="0.41984922097503768"/>
        </c:manualLayout>
      </c:layout>
      <c:overlay val="0"/>
      <c:txPr>
        <a:bodyPr/>
        <a:lstStyle/>
        <a:p>
          <a:pPr>
            <a:defRPr sz="9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22" r="0.75000000000000422"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5. Costo promedio ponderado de importaciones de maíz y sus sustitutos</a:t>
            </a:r>
          </a:p>
          <a:p>
            <a:pPr>
              <a:defRPr sz="900" b="1" i="0" u="none" strike="noStrike" baseline="0">
                <a:solidFill>
                  <a:srgbClr val="000000"/>
                </a:solidFill>
                <a:latin typeface="Arial"/>
                <a:ea typeface="Arial"/>
                <a:cs typeface="Arial"/>
              </a:defRPr>
            </a:pPr>
            <a:r>
              <a:rPr lang="es-CL"/>
              <a:t>Período 2006-2011</a:t>
            </a:r>
          </a:p>
        </c:rich>
      </c:tx>
      <c:layout>
        <c:manualLayout>
          <c:xMode val="edge"/>
          <c:yMode val="edge"/>
          <c:x val="0.22022153728406768"/>
          <c:y val="3.1707536557930259E-2"/>
        </c:manualLayout>
      </c:layout>
      <c:overlay val="0"/>
      <c:spPr>
        <a:noFill/>
        <a:ln w="25400">
          <a:noFill/>
        </a:ln>
      </c:spPr>
    </c:title>
    <c:autoTitleDeleted val="0"/>
    <c:plotArea>
      <c:layout>
        <c:manualLayout>
          <c:layoutTarget val="inner"/>
          <c:xMode val="edge"/>
          <c:yMode val="edge"/>
          <c:x val="0.16047167537310217"/>
          <c:y val="0.15069642120929541"/>
          <c:w val="0.55666104786755033"/>
          <c:h val="0.60648482079671751"/>
        </c:manualLayout>
      </c:layout>
      <c:lineChart>
        <c:grouping val="standard"/>
        <c:varyColors val="0"/>
        <c:ser>
          <c:idx val="0"/>
          <c:order val="0"/>
          <c:tx>
            <c:strRef>
              <c:f>'8'!$C$8</c:f>
              <c:strCache>
                <c:ptCount val="1"/>
                <c:pt idx="0">
                  <c:v>Maíz grano</c:v>
                </c:pt>
              </c:strCache>
            </c:strRef>
          </c:tx>
          <c:spPr>
            <a:ln w="38100">
              <a:solidFill>
                <a:srgbClr val="FFC000"/>
              </a:solidFill>
              <a:prstDash val="solid"/>
            </a:ln>
          </c:spPr>
          <c:marker>
            <c:symbol val="none"/>
          </c:marker>
          <c:cat>
            <c:strRef>
              <c:f>'8'!$B$9:$B$14</c:f>
              <c:strCache>
                <c:ptCount val="6"/>
                <c:pt idx="0">
                  <c:v>2006</c:v>
                </c:pt>
                <c:pt idx="1">
                  <c:v>2007</c:v>
                </c:pt>
                <c:pt idx="2">
                  <c:v>2008</c:v>
                </c:pt>
                <c:pt idx="3">
                  <c:v>2009</c:v>
                </c:pt>
                <c:pt idx="4">
                  <c:v>2010</c:v>
                </c:pt>
                <c:pt idx="5">
                  <c:v>A nov 2011</c:v>
                </c:pt>
              </c:strCache>
            </c:strRef>
          </c:cat>
          <c:val>
            <c:numRef>
              <c:f>'8'!$C$9:$C$14</c:f>
              <c:numCache>
                <c:formatCode>#,##0</c:formatCode>
                <c:ptCount val="6"/>
                <c:pt idx="0">
                  <c:v>138.77822322860973</c:v>
                </c:pt>
                <c:pt idx="1">
                  <c:v>201.65488789987128</c:v>
                </c:pt>
                <c:pt idx="2">
                  <c:v>277.45408778388514</c:v>
                </c:pt>
                <c:pt idx="3">
                  <c:v>195.08868878098255</c:v>
                </c:pt>
                <c:pt idx="4">
                  <c:v>232.34385001420006</c:v>
                </c:pt>
                <c:pt idx="5">
                  <c:v>324.7607508399405</c:v>
                </c:pt>
              </c:numCache>
            </c:numRef>
          </c:val>
          <c:smooth val="0"/>
          <c:extLst>
            <c:ext xmlns:c16="http://schemas.microsoft.com/office/drawing/2014/chart" uri="{C3380CC4-5D6E-409C-BE32-E72D297353CC}">
              <c16:uniqueId val="{00000000-1AC5-4198-98BD-664E9A3B40CF}"/>
            </c:ext>
          </c:extLst>
        </c:ser>
        <c:ser>
          <c:idx val="1"/>
          <c:order val="1"/>
          <c:tx>
            <c:strRef>
              <c:f>'8'!$D$8</c:f>
              <c:strCache>
                <c:ptCount val="1"/>
                <c:pt idx="0">
                  <c:v>Maíz partido</c:v>
                </c:pt>
              </c:strCache>
            </c:strRef>
          </c:tx>
          <c:spPr>
            <a:ln w="38100">
              <a:solidFill>
                <a:srgbClr val="00B050"/>
              </a:solidFill>
              <a:prstDash val="solid"/>
            </a:ln>
          </c:spPr>
          <c:marker>
            <c:symbol val="none"/>
          </c:marker>
          <c:cat>
            <c:strRef>
              <c:f>'8'!$B$9:$B$14</c:f>
              <c:strCache>
                <c:ptCount val="6"/>
                <c:pt idx="0">
                  <c:v>2006</c:v>
                </c:pt>
                <c:pt idx="1">
                  <c:v>2007</c:v>
                </c:pt>
                <c:pt idx="2">
                  <c:v>2008</c:v>
                </c:pt>
                <c:pt idx="3">
                  <c:v>2009</c:v>
                </c:pt>
                <c:pt idx="4">
                  <c:v>2010</c:v>
                </c:pt>
                <c:pt idx="5">
                  <c:v>A nov 2011</c:v>
                </c:pt>
              </c:strCache>
            </c:strRef>
          </c:cat>
          <c:val>
            <c:numRef>
              <c:f>'8'!$D$9:$D$14</c:f>
              <c:numCache>
                <c:formatCode>#,##0</c:formatCode>
                <c:ptCount val="6"/>
                <c:pt idx="0">
                  <c:v>144.15559937365887</c:v>
                </c:pt>
                <c:pt idx="1">
                  <c:v>200.08288114624079</c:v>
                </c:pt>
                <c:pt idx="2">
                  <c:v>247.57730172636212</c:v>
                </c:pt>
                <c:pt idx="3">
                  <c:v>185.10418984635623</c:v>
                </c:pt>
                <c:pt idx="4">
                  <c:v>204.19567375661512</c:v>
                </c:pt>
                <c:pt idx="5">
                  <c:v>280.5549761768541</c:v>
                </c:pt>
              </c:numCache>
            </c:numRef>
          </c:val>
          <c:smooth val="0"/>
          <c:extLst>
            <c:ext xmlns:c16="http://schemas.microsoft.com/office/drawing/2014/chart" uri="{C3380CC4-5D6E-409C-BE32-E72D297353CC}">
              <c16:uniqueId val="{00000001-1AC5-4198-98BD-664E9A3B40CF}"/>
            </c:ext>
          </c:extLst>
        </c:ser>
        <c:ser>
          <c:idx val="5"/>
          <c:order val="2"/>
          <c:tx>
            <c:strRef>
              <c:f>'8'!$E$8</c:f>
              <c:strCache>
                <c:ptCount val="1"/>
                <c:pt idx="0">
                  <c:v>Sorgo</c:v>
                </c:pt>
              </c:strCache>
            </c:strRef>
          </c:tx>
          <c:spPr>
            <a:ln>
              <a:solidFill>
                <a:srgbClr val="FF0000"/>
              </a:solidFill>
            </a:ln>
          </c:spPr>
          <c:marker>
            <c:symbol val="none"/>
          </c:marker>
          <c:cat>
            <c:strRef>
              <c:f>'8'!$B$9:$B$14</c:f>
              <c:strCache>
                <c:ptCount val="6"/>
                <c:pt idx="0">
                  <c:v>2006</c:v>
                </c:pt>
                <c:pt idx="1">
                  <c:v>2007</c:v>
                </c:pt>
                <c:pt idx="2">
                  <c:v>2008</c:v>
                </c:pt>
                <c:pt idx="3">
                  <c:v>2009</c:v>
                </c:pt>
                <c:pt idx="4">
                  <c:v>2010</c:v>
                </c:pt>
                <c:pt idx="5">
                  <c:v>A nov 2011</c:v>
                </c:pt>
              </c:strCache>
            </c:strRef>
          </c:cat>
          <c:val>
            <c:numRef>
              <c:f>'8'!$E$9:$E$14</c:f>
              <c:numCache>
                <c:formatCode>#,##0</c:formatCode>
                <c:ptCount val="6"/>
                <c:pt idx="0">
                  <c:v>126.12196287236426</c:v>
                </c:pt>
                <c:pt idx="1">
                  <c:v>150.60633071809295</c:v>
                </c:pt>
                <c:pt idx="2">
                  <c:v>253.14043743965419</c:v>
                </c:pt>
                <c:pt idx="3">
                  <c:v>152.62385690180776</c:v>
                </c:pt>
                <c:pt idx="4">
                  <c:v>178.25964667029609</c:v>
                </c:pt>
                <c:pt idx="5">
                  <c:v>253.45106961087953</c:v>
                </c:pt>
              </c:numCache>
            </c:numRef>
          </c:val>
          <c:smooth val="0"/>
          <c:extLst>
            <c:ext xmlns:c16="http://schemas.microsoft.com/office/drawing/2014/chart" uri="{C3380CC4-5D6E-409C-BE32-E72D297353CC}">
              <c16:uniqueId val="{00000002-1AC5-4198-98BD-664E9A3B40CF}"/>
            </c:ext>
          </c:extLst>
        </c:ser>
        <c:ser>
          <c:idx val="2"/>
          <c:order val="3"/>
          <c:tx>
            <c:strRef>
              <c:f>'8'!$F$8</c:f>
              <c:strCache>
                <c:ptCount val="1"/>
                <c:pt idx="0">
                  <c:v>Alimentos preparados</c:v>
                </c:pt>
              </c:strCache>
            </c:strRef>
          </c:tx>
          <c:spPr>
            <a:ln>
              <a:solidFill>
                <a:srgbClr val="00B0F0"/>
              </a:solidFill>
            </a:ln>
          </c:spPr>
          <c:marker>
            <c:symbol val="none"/>
          </c:marker>
          <c:cat>
            <c:strRef>
              <c:f>'8'!$B$9:$B$14</c:f>
              <c:strCache>
                <c:ptCount val="6"/>
                <c:pt idx="0">
                  <c:v>2006</c:v>
                </c:pt>
                <c:pt idx="1">
                  <c:v>2007</c:v>
                </c:pt>
                <c:pt idx="2">
                  <c:v>2008</c:v>
                </c:pt>
                <c:pt idx="3">
                  <c:v>2009</c:v>
                </c:pt>
                <c:pt idx="4">
                  <c:v>2010</c:v>
                </c:pt>
                <c:pt idx="5">
                  <c:v>A nov 2011</c:v>
                </c:pt>
              </c:strCache>
            </c:strRef>
          </c:cat>
          <c:val>
            <c:numRef>
              <c:f>'8'!$F$9:$F$14</c:f>
              <c:numCache>
                <c:formatCode>#,##0</c:formatCode>
                <c:ptCount val="6"/>
                <c:pt idx="0">
                  <c:v>416.86592155785638</c:v>
                </c:pt>
                <c:pt idx="1">
                  <c:v>384.58565167520084</c:v>
                </c:pt>
                <c:pt idx="2">
                  <c:v>450.74842740906439</c:v>
                </c:pt>
                <c:pt idx="3">
                  <c:v>412.20974199591825</c:v>
                </c:pt>
                <c:pt idx="4">
                  <c:v>449.00439158023153</c:v>
                </c:pt>
                <c:pt idx="5">
                  <c:v>542.72162836238522</c:v>
                </c:pt>
              </c:numCache>
            </c:numRef>
          </c:val>
          <c:smooth val="0"/>
          <c:extLst>
            <c:ext xmlns:c16="http://schemas.microsoft.com/office/drawing/2014/chart" uri="{C3380CC4-5D6E-409C-BE32-E72D297353CC}">
              <c16:uniqueId val="{00000003-1AC5-4198-98BD-664E9A3B40CF}"/>
            </c:ext>
          </c:extLst>
        </c:ser>
        <c:dLbls>
          <c:showLegendKey val="0"/>
          <c:showVal val="0"/>
          <c:showCatName val="0"/>
          <c:showSerName val="0"/>
          <c:showPercent val="0"/>
          <c:showBubbleSize val="0"/>
        </c:dLbls>
        <c:smooth val="0"/>
        <c:axId val="90897024"/>
        <c:axId val="90964352"/>
      </c:lineChart>
      <c:catAx>
        <c:axId val="90897024"/>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90964352"/>
        <c:crosses val="autoZero"/>
        <c:auto val="1"/>
        <c:lblAlgn val="ctr"/>
        <c:lblOffset val="100"/>
        <c:tickLblSkip val="1"/>
        <c:tickMarkSkip val="1"/>
        <c:noMultiLvlLbl val="0"/>
      </c:catAx>
      <c:valAx>
        <c:axId val="9096435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US$ / tonelada CIF</a:t>
                </a:r>
              </a:p>
            </c:rich>
          </c:tx>
          <c:layout>
            <c:manualLayout>
              <c:xMode val="edge"/>
              <c:yMode val="edge"/>
              <c:x val="2.2160383676287688E-2"/>
              <c:y val="0.3878050243719538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0897024"/>
        <c:crosses val="autoZero"/>
        <c:crossBetween val="between"/>
      </c:valAx>
      <c:spPr>
        <a:solidFill>
          <a:srgbClr val="FFFFFF"/>
        </a:solidFill>
        <a:ln w="12700">
          <a:solidFill>
            <a:srgbClr val="808080"/>
          </a:solidFill>
          <a:prstDash val="solid"/>
        </a:ln>
      </c:spPr>
    </c:plotArea>
    <c:legend>
      <c:legendPos val="r"/>
      <c:layout>
        <c:manualLayout>
          <c:xMode val="edge"/>
          <c:yMode val="edge"/>
          <c:x val="0.71179771308301298"/>
          <c:y val="0.15974128233970783"/>
          <c:w val="0.26709443411491152"/>
          <c:h val="0.62957067866516736"/>
        </c:manualLayout>
      </c:layout>
      <c:overlay val="0"/>
      <c:txPr>
        <a:bodyPr/>
        <a:lstStyle/>
        <a:p>
          <a:pPr>
            <a:defRPr lang="es-ES"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diciembre 2011 (millones de toneladas)</a:t>
            </a:r>
          </a:p>
        </c:rich>
      </c:tx>
      <c:layout>
        <c:manualLayout>
          <c:xMode val="edge"/>
          <c:yMode val="edge"/>
          <c:x val="0.18448727293003411"/>
          <c:y val="2.1367745698454396E-2"/>
        </c:manualLayout>
      </c:layout>
      <c:overlay val="0"/>
    </c:title>
    <c:autoTitleDeleted val="0"/>
    <c:plotArea>
      <c:layout>
        <c:manualLayout>
          <c:layoutTarget val="inner"/>
          <c:xMode val="edge"/>
          <c:yMode val="edge"/>
          <c:x val="9.7731405655891598E-2"/>
          <c:y val="0.21214358320816834"/>
          <c:w val="0.7063164512072212"/>
          <c:h val="0.55963254593175771"/>
        </c:manualLayout>
      </c:layout>
      <c:lineChart>
        <c:grouping val="standard"/>
        <c:varyColors val="0"/>
        <c:ser>
          <c:idx val="1"/>
          <c:order val="0"/>
          <c:tx>
            <c:strRef>
              <c:f>'9'!$C$5</c:f>
              <c:strCache>
                <c:ptCount val="1"/>
                <c:pt idx="0">
                  <c:v>Producción</c:v>
                </c:pt>
              </c:strCache>
            </c:strRef>
          </c:tx>
          <c:marker>
            <c:symbol val="circle"/>
            <c:size val="5"/>
          </c:marker>
          <c:dLbls>
            <c:dLbl>
              <c:idx val="0"/>
              <c:layout>
                <c:manualLayout>
                  <c:x val="-4.2066154774131503E-2"/>
                  <c:y val="6.3448162729658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2A-42AA-907A-3B48964B899B}"/>
                </c:ext>
              </c:extLst>
            </c:dLbl>
            <c:dLbl>
              <c:idx val="1"/>
              <c:layout>
                <c:manualLayout>
                  <c:x val="-4.5033175200925972E-2"/>
                  <c:y val="8.7956036745407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2A-42AA-907A-3B48964B899B}"/>
                </c:ext>
              </c:extLst>
            </c:dLbl>
            <c:dLbl>
              <c:idx val="2"/>
              <c:layout>
                <c:manualLayout>
                  <c:x val="-3.0044731588038682E-2"/>
                  <c:y val="6.17916612882412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2A-42AA-907A-3B48964B899B}"/>
                </c:ext>
              </c:extLst>
            </c:dLbl>
            <c:dLbl>
              <c:idx val="3"/>
              <c:layout>
                <c:manualLayout>
                  <c:x val="-3.4688033197181847E-2"/>
                  <c:y val="6.2477331446107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2A-42AA-907A-3B48964B899B}"/>
                </c:ext>
              </c:extLst>
            </c:dLbl>
            <c:dLbl>
              <c:idx val="4"/>
              <c:layout>
                <c:manualLayout>
                  <c:x val="-3.7097337191825785E-2"/>
                  <c:y val="-5.4098934354518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2A-42AA-907A-3B48964B899B}"/>
                </c:ext>
              </c:extLst>
            </c:dLbl>
            <c:dLbl>
              <c:idx val="5"/>
              <c:layout>
                <c:manualLayout>
                  <c:x val="-4.3934944029432314E-2"/>
                  <c:y val="-4.6413952354316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2A-42AA-907A-3B48964B899B}"/>
                </c:ext>
              </c:extLst>
            </c:dLbl>
            <c:dLbl>
              <c:idx val="6"/>
              <c:layout>
                <c:manualLayout>
                  <c:x val="-3.7097337191825848E-2"/>
                  <c:y val="6.307502545788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2A-42AA-907A-3B48964B899B}"/>
                </c:ext>
              </c:extLst>
            </c:dLbl>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'9'!$A$6:$A$8</c:f>
              <c:strCache>
                <c:ptCount val="3"/>
                <c:pt idx="0">
                  <c:v>2009/10</c:v>
                </c:pt>
                <c:pt idx="1">
                  <c:v>2010/11 estimado</c:v>
                </c:pt>
                <c:pt idx="2">
                  <c:v>2011/12 proyectado</c:v>
                </c:pt>
              </c:strCache>
            </c:strRef>
          </c:cat>
          <c:val>
            <c:numRef>
              <c:f>'9'!$C$6:$C$8</c:f>
              <c:numCache>
                <c:formatCode>#,##0.00</c:formatCode>
                <c:ptCount val="3"/>
                <c:pt idx="0">
                  <c:v>819.61</c:v>
                </c:pt>
                <c:pt idx="1">
                  <c:v>828.69</c:v>
                </c:pt>
                <c:pt idx="2">
                  <c:v>867.52</c:v>
                </c:pt>
              </c:numCache>
            </c:numRef>
          </c:val>
          <c:smooth val="0"/>
          <c:extLst>
            <c:ext xmlns:c16="http://schemas.microsoft.com/office/drawing/2014/chart" uri="{C3380CC4-5D6E-409C-BE32-E72D297353CC}">
              <c16:uniqueId val="{00000007-492A-42AA-907A-3B48964B899B}"/>
            </c:ext>
          </c:extLst>
        </c:ser>
        <c:ser>
          <c:idx val="0"/>
          <c:order val="1"/>
          <c:tx>
            <c:strRef>
              <c:f>'9'!$D$5</c:f>
              <c:strCache>
                <c:ptCount val="1"/>
                <c:pt idx="0">
                  <c:v>Demanda</c:v>
                </c:pt>
              </c:strCache>
            </c:strRef>
          </c:tx>
          <c:spPr>
            <a:ln>
              <a:prstDash val="sysDash"/>
            </a:ln>
          </c:spPr>
          <c:dLbls>
            <c:dLbl>
              <c:idx val="0"/>
              <c:layout>
                <c:manualLayout>
                  <c:x val="-4.6932068274074375E-2"/>
                  <c:y val="-8.52737678623504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2A-42AA-907A-3B48964B899B}"/>
                </c:ext>
              </c:extLst>
            </c:dLbl>
            <c:dLbl>
              <c:idx val="1"/>
              <c:layout>
                <c:manualLayout>
                  <c:x val="-4.4472864804943328E-2"/>
                  <c:y val="-5.8814887722368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2A-42AA-907A-3B48964B899B}"/>
                </c:ext>
              </c:extLst>
            </c:dLbl>
            <c:dLbl>
              <c:idx val="2"/>
              <c:layout>
                <c:manualLayout>
                  <c:x val="-3.2609130171375698E-2"/>
                  <c:y val="-5.1527856021254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2A-42AA-907A-3B48964B899B}"/>
                </c:ext>
              </c:extLst>
            </c:dLbl>
            <c:dLbl>
              <c:idx val="3"/>
              <c:layout>
                <c:manualLayout>
                  <c:x val="-3.3005624508767185E-2"/>
                  <c:y val="-4.30133216211720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2A-42AA-907A-3B48964B899B}"/>
                </c:ext>
              </c:extLst>
            </c:dLbl>
            <c:dLbl>
              <c:idx val="4"/>
              <c:layout>
                <c:manualLayout>
                  <c:x val="-3.4188034188034191E-2"/>
                  <c:y val="6.1930783242258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92A-42AA-907A-3B48964B899B}"/>
                </c:ext>
              </c:extLst>
            </c:dLbl>
            <c:dLbl>
              <c:idx val="5"/>
              <c:layout>
                <c:manualLayout>
                  <c:x val="-4.1025641025641033E-2"/>
                  <c:y val="6.1930783242258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92A-42AA-907A-3B48964B899B}"/>
                </c:ext>
              </c:extLst>
            </c:dLbl>
            <c:dLbl>
              <c:idx val="6"/>
              <c:layout>
                <c:manualLayout>
                  <c:x val="-4.3304843304843313E-2"/>
                  <c:y val="-4.3715846994535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92A-42AA-907A-3B48964B899B}"/>
                </c:ext>
              </c:extLst>
            </c:dLbl>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'9'!$A$6:$A$8</c:f>
              <c:strCache>
                <c:ptCount val="3"/>
                <c:pt idx="0">
                  <c:v>2009/10</c:v>
                </c:pt>
                <c:pt idx="1">
                  <c:v>2010/11 estimado</c:v>
                </c:pt>
                <c:pt idx="2">
                  <c:v>2011/12 proyectado</c:v>
                </c:pt>
              </c:strCache>
            </c:strRef>
          </c:cat>
          <c:val>
            <c:numRef>
              <c:f>'9'!$D$6:$D$8</c:f>
              <c:numCache>
                <c:formatCode>#,##0.00</c:formatCode>
                <c:ptCount val="3"/>
                <c:pt idx="0">
                  <c:v>822.76</c:v>
                </c:pt>
                <c:pt idx="1">
                  <c:v>843.7</c:v>
                </c:pt>
                <c:pt idx="2">
                  <c:v>868.61</c:v>
                </c:pt>
              </c:numCache>
            </c:numRef>
          </c:val>
          <c:smooth val="0"/>
          <c:extLst>
            <c:ext xmlns:c16="http://schemas.microsoft.com/office/drawing/2014/chart" uri="{C3380CC4-5D6E-409C-BE32-E72D297353CC}">
              <c16:uniqueId val="{0000000F-492A-42AA-907A-3B48964B899B}"/>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1512192"/>
        <c:axId val="91534464"/>
      </c:lineChart>
      <c:catAx>
        <c:axId val="91512192"/>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1534464"/>
        <c:crosses val="autoZero"/>
        <c:auto val="1"/>
        <c:lblAlgn val="ctr"/>
        <c:lblOffset val="100"/>
        <c:noMultiLvlLbl val="0"/>
      </c:catAx>
      <c:valAx>
        <c:axId val="91534464"/>
        <c:scaling>
          <c:orientation val="minMax"/>
          <c:min val="78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1512192"/>
        <c:crosses val="autoZero"/>
        <c:crossBetween val="between"/>
      </c:valAx>
    </c:plotArea>
    <c:legend>
      <c:legendPos val="b"/>
      <c:layout>
        <c:manualLayout>
          <c:xMode val="edge"/>
          <c:yMode val="edge"/>
          <c:x val="0.78571254465725837"/>
          <c:y val="0.30127260134149936"/>
          <c:w val="0.21072427403327243"/>
          <c:h val="0.34584864391951048"/>
        </c:manualLayout>
      </c:layout>
      <c:overlay val="0"/>
      <c:txPr>
        <a:bodyPr/>
        <a:lstStyle/>
        <a:p>
          <a:pPr>
            <a:defRPr sz="62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Proyecciones de la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2011/12 (millones de toneladas)</a:t>
            </a:r>
          </a:p>
        </c:rich>
      </c:tx>
      <c:layout>
        <c:manualLayout>
          <c:xMode val="edge"/>
          <c:yMode val="edge"/>
          <c:x val="0.11172101161773383"/>
          <c:y val="2.1367774572732864E-2"/>
        </c:manualLayout>
      </c:layout>
      <c:overlay val="0"/>
    </c:title>
    <c:autoTitleDeleted val="0"/>
    <c:plotArea>
      <c:layout>
        <c:manualLayout>
          <c:layoutTarget val="inner"/>
          <c:xMode val="edge"/>
          <c:yMode val="edge"/>
          <c:x val="9.7731405655891598E-2"/>
          <c:y val="0.21214358320816834"/>
          <c:w val="0.83769077702496564"/>
          <c:h val="0.50870662843445169"/>
        </c:manualLayout>
      </c:layout>
      <c:barChart>
        <c:barDir val="col"/>
        <c:grouping val="clustered"/>
        <c:varyColors val="0"/>
        <c:ser>
          <c:idx val="1"/>
          <c:order val="0"/>
          <c:tx>
            <c:strRef>
              <c:f>'10'!$C$5</c:f>
              <c:strCache>
                <c:ptCount val="1"/>
                <c:pt idx="0">
                  <c:v>Producción</c:v>
                </c:pt>
              </c:strCache>
            </c:strRef>
          </c:tx>
          <c:invertIfNegative val="0"/>
          <c:dLbls>
            <c:dLbl>
              <c:idx val="0"/>
              <c:layout>
                <c:manualLayout>
                  <c:x val="-1.5422791252217235E-3"/>
                  <c:y val="-1.24296962879640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FF-443E-9001-0AB2A4C722CA}"/>
                </c:ext>
              </c:extLst>
            </c:dLbl>
            <c:dLbl>
              <c:idx val="1"/>
              <c:layout>
                <c:manualLayout>
                  <c:x val="-2.4389647923223397E-3"/>
                  <c:y val="9.2523330417031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FF-443E-9001-0AB2A4C722CA}"/>
                </c:ext>
              </c:extLst>
            </c:dLbl>
            <c:dLbl>
              <c:idx val="2"/>
              <c:layout>
                <c:manualLayout>
                  <c:x val="-4.3626007423229404E-3"/>
                  <c:y val="6.23578302712165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FF-443E-9001-0AB2A4C722CA}"/>
                </c:ext>
              </c:extLst>
            </c:dLbl>
            <c:dLbl>
              <c:idx val="3"/>
              <c:layout>
                <c:manualLayout>
                  <c:x val="-3.680237644713041E-3"/>
                  <c:y val="-3.52936081009676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FF-443E-9001-0AB2A4C722CA}"/>
                </c:ext>
              </c:extLst>
            </c:dLbl>
            <c:dLbl>
              <c:idx val="4"/>
              <c:layout>
                <c:manualLayout>
                  <c:x val="-1.2291114773444018E-2"/>
                  <c:y val="-1.00946787592144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FF-443E-9001-0AB2A4C722CA}"/>
                </c:ext>
              </c:extLst>
            </c:dLbl>
            <c:dLbl>
              <c:idx val="5"/>
              <c:layout>
                <c:manualLayout>
                  <c:x val="-1.7061588231703614E-2"/>
                  <c:y val="-2.40950079259894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FF-443E-9001-0AB2A4C722CA}"/>
                </c:ext>
              </c:extLst>
            </c:dLbl>
            <c:dLbl>
              <c:idx val="6"/>
              <c:layout>
                <c:manualLayout>
                  <c:x val="-2.2627032086105569E-2"/>
                  <c:y val="-1.61329833770778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FF-443E-9001-0AB2A4C722CA}"/>
                </c:ext>
              </c:extLst>
            </c:dLbl>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'10'!$A$6:$A$13</c:f>
              <c:numCache>
                <c:formatCode>mmm\-yy</c:formatCode>
                <c:ptCount val="8"/>
                <c:pt idx="0">
                  <c:v>40664</c:v>
                </c:pt>
                <c:pt idx="1">
                  <c:v>40695</c:v>
                </c:pt>
                <c:pt idx="2">
                  <c:v>40725</c:v>
                </c:pt>
                <c:pt idx="3">
                  <c:v>40756</c:v>
                </c:pt>
                <c:pt idx="4">
                  <c:v>40787</c:v>
                </c:pt>
                <c:pt idx="5">
                  <c:v>40817</c:v>
                </c:pt>
                <c:pt idx="6">
                  <c:v>40848</c:v>
                </c:pt>
                <c:pt idx="7">
                  <c:v>40878</c:v>
                </c:pt>
              </c:numCache>
            </c:numRef>
          </c:cat>
          <c:val>
            <c:numRef>
              <c:f>'10'!$C$6:$C$13</c:f>
              <c:numCache>
                <c:formatCode>#,##0.00</c:formatCode>
                <c:ptCount val="8"/>
                <c:pt idx="0">
                  <c:v>867.73</c:v>
                </c:pt>
                <c:pt idx="1">
                  <c:v>866.18</c:v>
                </c:pt>
                <c:pt idx="2">
                  <c:v>872.39</c:v>
                </c:pt>
                <c:pt idx="3">
                  <c:v>860.52</c:v>
                </c:pt>
                <c:pt idx="4">
                  <c:v>854.67</c:v>
                </c:pt>
                <c:pt idx="5">
                  <c:v>860.09</c:v>
                </c:pt>
                <c:pt idx="6">
                  <c:v>858.99</c:v>
                </c:pt>
                <c:pt idx="7">
                  <c:v>867.52</c:v>
                </c:pt>
              </c:numCache>
            </c:numRef>
          </c:val>
          <c:extLst>
            <c:ext xmlns:c16="http://schemas.microsoft.com/office/drawing/2014/chart" uri="{C3380CC4-5D6E-409C-BE32-E72D297353CC}">
              <c16:uniqueId val="{00000007-EEFF-443E-9001-0AB2A4C722CA}"/>
            </c:ext>
          </c:extLst>
        </c:ser>
        <c:ser>
          <c:idx val="0"/>
          <c:order val="1"/>
          <c:tx>
            <c:strRef>
              <c:f>'10'!$D$5</c:f>
              <c:strCache>
                <c:ptCount val="1"/>
                <c:pt idx="0">
                  <c:v>Demanda</c:v>
                </c:pt>
              </c:strCache>
            </c:strRef>
          </c:tx>
          <c:spPr>
            <a:ln>
              <a:prstDash val="sysDash"/>
            </a:ln>
          </c:spPr>
          <c:invertIfNegative val="0"/>
          <c:dLbls>
            <c:dLbl>
              <c:idx val="0"/>
              <c:layout>
                <c:manualLayout>
                  <c:x val="2.2921853869390012E-3"/>
                  <c:y val="-1.11996937882764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FF-443E-9001-0AB2A4C722CA}"/>
                </c:ext>
              </c:extLst>
            </c:dLbl>
            <c:dLbl>
              <c:idx val="1"/>
              <c:layout>
                <c:manualLayout>
                  <c:x val="-1.8088750142187435E-3"/>
                  <c:y val="1.06291921843102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FF-443E-9001-0AB2A4C722CA}"/>
                </c:ext>
              </c:extLst>
            </c:dLbl>
            <c:dLbl>
              <c:idx val="2"/>
              <c:layout>
                <c:manualLayout>
                  <c:x val="1.6336160227162753E-3"/>
                  <c:y val="-1.80454715887788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FF-443E-9001-0AB2A4C722CA}"/>
                </c:ext>
              </c:extLst>
            </c:dLbl>
            <c:dLbl>
              <c:idx val="3"/>
              <c:layout>
                <c:manualLayout>
                  <c:x val="-8.1993936804410986E-3"/>
                  <c:y val="-2.10112349817660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FF-443E-9001-0AB2A4C722CA}"/>
                </c:ext>
              </c:extLst>
            </c:dLbl>
            <c:dLbl>
              <c:idx val="4"/>
              <c:layout>
                <c:manualLayout>
                  <c:x val="3.0213432623247692E-3"/>
                  <c:y val="4.725102431502993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FF-443E-9001-0AB2A4C722CA}"/>
                </c:ext>
              </c:extLst>
            </c:dLbl>
            <c:dLbl>
              <c:idx val="5"/>
              <c:layout>
                <c:manualLayout>
                  <c:x val="-1.7491301959348105E-3"/>
                  <c:y val="9.12554247550740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FF-443E-9001-0AB2A4C722CA}"/>
                </c:ext>
              </c:extLst>
            </c:dLbl>
            <c:dLbl>
              <c:idx val="6"/>
              <c:layout>
                <c:manualLayout>
                  <c:x val="2.1731469612810039E-3"/>
                  <c:y val="1.34899474199388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FF-443E-9001-0AB2A4C722CA}"/>
                </c:ext>
              </c:extLst>
            </c:dLbl>
            <c:dLbl>
              <c:idx val="7"/>
              <c:layout>
                <c:manualLayout>
                  <c:x val="0"/>
                  <c:y val="-3.9603960396039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FF-443E-9001-0AB2A4C722CA}"/>
                </c:ext>
              </c:extLst>
            </c:dLbl>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'10'!$A$6:$A$13</c:f>
              <c:numCache>
                <c:formatCode>mmm\-yy</c:formatCode>
                <c:ptCount val="8"/>
                <c:pt idx="0">
                  <c:v>40664</c:v>
                </c:pt>
                <c:pt idx="1">
                  <c:v>40695</c:v>
                </c:pt>
                <c:pt idx="2">
                  <c:v>40725</c:v>
                </c:pt>
                <c:pt idx="3">
                  <c:v>40756</c:v>
                </c:pt>
                <c:pt idx="4">
                  <c:v>40787</c:v>
                </c:pt>
                <c:pt idx="5">
                  <c:v>40817</c:v>
                </c:pt>
                <c:pt idx="6">
                  <c:v>40848</c:v>
                </c:pt>
                <c:pt idx="7">
                  <c:v>40878</c:v>
                </c:pt>
              </c:numCache>
            </c:numRef>
          </c:cat>
          <c:val>
            <c:numRef>
              <c:f>'10'!$D$6:$D$13</c:f>
              <c:numCache>
                <c:formatCode>#,##0.00</c:formatCode>
                <c:ptCount val="8"/>
                <c:pt idx="0">
                  <c:v>860.78</c:v>
                </c:pt>
                <c:pt idx="1">
                  <c:v>871.74</c:v>
                </c:pt>
                <c:pt idx="2">
                  <c:v>877.61</c:v>
                </c:pt>
                <c:pt idx="3">
                  <c:v>868.92</c:v>
                </c:pt>
                <c:pt idx="4">
                  <c:v>861.58</c:v>
                </c:pt>
                <c:pt idx="5">
                  <c:v>866.66</c:v>
                </c:pt>
                <c:pt idx="6">
                  <c:v>866.46</c:v>
                </c:pt>
                <c:pt idx="7">
                  <c:v>868.61</c:v>
                </c:pt>
              </c:numCache>
            </c:numRef>
          </c:val>
          <c:extLst>
            <c:ext xmlns:c16="http://schemas.microsoft.com/office/drawing/2014/chart" uri="{C3380CC4-5D6E-409C-BE32-E72D297353CC}">
              <c16:uniqueId val="{00000010-EEFF-443E-9001-0AB2A4C722CA}"/>
            </c:ext>
          </c:extLst>
        </c:ser>
        <c:dLbls>
          <c:showLegendKey val="0"/>
          <c:showVal val="0"/>
          <c:showCatName val="0"/>
          <c:showSerName val="0"/>
          <c:showPercent val="0"/>
          <c:showBubbleSize val="0"/>
        </c:dLbls>
        <c:gapWidth val="150"/>
        <c:axId val="91232512"/>
        <c:axId val="91262976"/>
      </c:barChart>
      <c:dateAx>
        <c:axId val="91232512"/>
        <c:scaling>
          <c:orientation val="minMax"/>
        </c:scaling>
        <c:delete val="0"/>
        <c:axPos val="b"/>
        <c:numFmt formatCode="mmm/yy"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1262976"/>
        <c:crosses val="autoZero"/>
        <c:auto val="1"/>
        <c:lblOffset val="100"/>
        <c:baseTimeUnit val="months"/>
      </c:dateAx>
      <c:valAx>
        <c:axId val="91262976"/>
        <c:scaling>
          <c:orientation val="minMax"/>
          <c:min val="85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1232512"/>
        <c:crosses val="autoZero"/>
        <c:crossBetween val="between"/>
      </c:valAx>
    </c:plotArea>
    <c:legend>
      <c:legendPos val="b"/>
      <c:layout>
        <c:manualLayout>
          <c:xMode val="edge"/>
          <c:yMode val="edge"/>
          <c:x val="0.32529898878919233"/>
          <c:y val="0.81089992463813421"/>
          <c:w val="0.23318920018718606"/>
          <c:h val="6.87296761172181E-2"/>
        </c:manualLayout>
      </c:layout>
      <c:overlay val="0"/>
      <c:txPr>
        <a:bodyPr/>
        <a:lstStyle/>
        <a:p>
          <a:pPr>
            <a:defRPr sz="62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1287552"/>
        <c:axId val="91289088"/>
      </c:barChart>
      <c:catAx>
        <c:axId val="912875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1289088"/>
        <c:crosses val="autoZero"/>
        <c:auto val="1"/>
        <c:lblAlgn val="ctr"/>
        <c:lblOffset val="100"/>
        <c:tickMarkSkip val="1"/>
        <c:noMultiLvlLbl val="0"/>
      </c:catAx>
      <c:valAx>
        <c:axId val="9128908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128755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22" r="0.75000000000000422" t="1"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1713920"/>
        <c:axId val="91715456"/>
      </c:barChart>
      <c:catAx>
        <c:axId val="917139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1715456"/>
        <c:crosses val="autoZero"/>
        <c:auto val="1"/>
        <c:lblAlgn val="ctr"/>
        <c:lblOffset val="100"/>
        <c:tickMarkSkip val="1"/>
        <c:noMultiLvlLbl val="0"/>
      </c:catAx>
      <c:valAx>
        <c:axId val="9171545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17139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22" r="0.75000000000000422"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36531612" name="Picture 2" descr="LOGO_ODEPA">
          <a:extLst>
            <a:ext uri="{FF2B5EF4-FFF2-40B4-BE49-F238E27FC236}">
              <a16:creationId xmlns:a16="http://schemas.microsoft.com/office/drawing/2014/main" id="{00000000-0008-0000-0000-00009C6D2D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259080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171450</xdr:rowOff>
    </xdr:to>
    <xdr:pic>
      <xdr:nvPicPr>
        <xdr:cNvPr id="36531613" name="Picture 1" descr="LOGO_FUCOA">
          <a:extLst>
            <a:ext uri="{FF2B5EF4-FFF2-40B4-BE49-F238E27FC236}">
              <a16:creationId xmlns:a16="http://schemas.microsoft.com/office/drawing/2014/main" id="{00000000-0008-0000-0000-00009D6D2D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9248775"/>
          <a:ext cx="2705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114300</xdr:rowOff>
    </xdr:to>
    <xdr:pic>
      <xdr:nvPicPr>
        <xdr:cNvPr id="36531614" name="Picture 41" descr="pie">
          <a:extLst>
            <a:ext uri="{FF2B5EF4-FFF2-40B4-BE49-F238E27FC236}">
              <a16:creationId xmlns:a16="http://schemas.microsoft.com/office/drawing/2014/main" id="{00000000-0008-0000-0000-00009E6D2D0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9297650"/>
          <a:ext cx="1619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0.00648</cdr:x>
      <cdr:y>0.88897</cdr:y>
    </cdr:from>
    <cdr:to>
      <cdr:x>0.98886</cdr:x>
      <cdr:y>1</cdr:y>
    </cdr:to>
    <cdr:sp macro="" textlink="">
      <cdr:nvSpPr>
        <cdr:cNvPr id="2" name="1 CuadroTexto"/>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18</xdr:row>
      <xdr:rowOff>66675</xdr:rowOff>
    </xdr:from>
    <xdr:to>
      <xdr:col>6</xdr:col>
      <xdr:colOff>0</xdr:colOff>
      <xdr:row>32</xdr:row>
      <xdr:rowOff>66675</xdr:rowOff>
    </xdr:to>
    <xdr:graphicFrame macro="">
      <xdr:nvGraphicFramePr>
        <xdr:cNvPr id="36539638" name="Chart 1">
          <a:extLst>
            <a:ext uri="{FF2B5EF4-FFF2-40B4-BE49-F238E27FC236}">
              <a16:creationId xmlns:a16="http://schemas.microsoft.com/office/drawing/2014/main" id="{00000000-0008-0000-0600-0000F68C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0.00938</cdr:x>
      <cdr:y>0.89286</cdr:y>
    </cdr:from>
    <cdr:to>
      <cdr:x>0.98062</cdr:x>
      <cdr:y>0.98635</cdr:y>
    </cdr:to>
    <cdr:sp macro="" textlink="">
      <cdr:nvSpPr>
        <cdr:cNvPr id="2" name="1 CuadroTexto"/>
        <cdr:cNvSpPr txBox="1"/>
      </cdr:nvSpPr>
      <cdr:spPr>
        <a:xfrm xmlns:a="http://schemas.openxmlformats.org/drawingml/2006/main">
          <a:off x="31176" y="2381250"/>
          <a:ext cx="3228621" cy="24934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38100</xdr:colOff>
      <xdr:row>10</xdr:row>
      <xdr:rowOff>57150</xdr:rowOff>
    </xdr:from>
    <xdr:to>
      <xdr:col>6</xdr:col>
      <xdr:colOff>9525</xdr:colOff>
      <xdr:row>25</xdr:row>
      <xdr:rowOff>9525</xdr:rowOff>
    </xdr:to>
    <xdr:graphicFrame macro="">
      <xdr:nvGraphicFramePr>
        <xdr:cNvPr id="36224150" name="3 Gráfico">
          <a:extLst>
            <a:ext uri="{FF2B5EF4-FFF2-40B4-BE49-F238E27FC236}">
              <a16:creationId xmlns:a16="http://schemas.microsoft.com/office/drawing/2014/main" id="{00000000-0008-0000-0700-000096BC2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0.88852</cdr:y>
    </cdr:from>
    <cdr:to>
      <cdr:x>1</cdr:x>
      <cdr:y>0.99713</cdr:y>
    </cdr:to>
    <cdr:sp macro="" textlink="">
      <cdr:nvSpPr>
        <cdr:cNvPr id="2" name="1 CuadroTexto"/>
        <cdr:cNvSpPr txBox="1"/>
      </cdr:nvSpPr>
      <cdr:spPr>
        <a:xfrm xmlns:a="http://schemas.openxmlformats.org/drawingml/2006/main">
          <a:off x="0" y="2651082"/>
          <a:ext cx="5426869" cy="324061"/>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114300</xdr:colOff>
      <xdr:row>18</xdr:row>
      <xdr:rowOff>142875</xdr:rowOff>
    </xdr:from>
    <xdr:to>
      <xdr:col>6</xdr:col>
      <xdr:colOff>0</xdr:colOff>
      <xdr:row>34</xdr:row>
      <xdr:rowOff>161925</xdr:rowOff>
    </xdr:to>
    <xdr:graphicFrame macro="">
      <xdr:nvGraphicFramePr>
        <xdr:cNvPr id="36530315" name="3 Gráfico">
          <a:extLst>
            <a:ext uri="{FF2B5EF4-FFF2-40B4-BE49-F238E27FC236}">
              <a16:creationId xmlns:a16="http://schemas.microsoft.com/office/drawing/2014/main" id="{00000000-0008-0000-0800-00008B68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0.90625</cdr:y>
    </cdr:from>
    <cdr:to>
      <cdr:x>1</cdr:x>
      <cdr:y>0.99713</cdr:y>
    </cdr:to>
    <cdr:sp macro="" textlink="">
      <cdr:nvSpPr>
        <cdr:cNvPr id="2" name="1 CuadroTexto"/>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49</xdr:row>
      <xdr:rowOff>419100</xdr:rowOff>
    </xdr:from>
    <xdr:to>
      <xdr:col>0</xdr:col>
      <xdr:colOff>0</xdr:colOff>
      <xdr:row>70</xdr:row>
      <xdr:rowOff>238125</xdr:rowOff>
    </xdr:to>
    <xdr:graphicFrame macro="">
      <xdr:nvGraphicFramePr>
        <xdr:cNvPr id="36544787" name="Chart 1">
          <a:extLst>
            <a:ext uri="{FF2B5EF4-FFF2-40B4-BE49-F238E27FC236}">
              <a16:creationId xmlns:a16="http://schemas.microsoft.com/office/drawing/2014/main" id="{00000000-0008-0000-0900-000013A1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72</xdr:row>
      <xdr:rowOff>0</xdr:rowOff>
    </xdr:from>
    <xdr:to>
      <xdr:col>0</xdr:col>
      <xdr:colOff>0</xdr:colOff>
      <xdr:row>99</xdr:row>
      <xdr:rowOff>714375</xdr:rowOff>
    </xdr:to>
    <xdr:graphicFrame macro="">
      <xdr:nvGraphicFramePr>
        <xdr:cNvPr id="36544788" name="Chart 2">
          <a:extLst>
            <a:ext uri="{FF2B5EF4-FFF2-40B4-BE49-F238E27FC236}">
              <a16:creationId xmlns:a16="http://schemas.microsoft.com/office/drawing/2014/main" id="{00000000-0008-0000-0900-000014A1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19050</xdr:colOff>
      <xdr:row>0</xdr:row>
      <xdr:rowOff>0</xdr:rowOff>
    </xdr:from>
    <xdr:to>
      <xdr:col>6</xdr:col>
      <xdr:colOff>1057275</xdr:colOff>
      <xdr:row>17</xdr:row>
      <xdr:rowOff>104775</xdr:rowOff>
    </xdr:to>
    <xdr:graphicFrame macro="">
      <xdr:nvGraphicFramePr>
        <xdr:cNvPr id="36547722" name="Chart 3">
          <a:extLst>
            <a:ext uri="{FF2B5EF4-FFF2-40B4-BE49-F238E27FC236}">
              <a16:creationId xmlns:a16="http://schemas.microsoft.com/office/drawing/2014/main" id="{00000000-0008-0000-0A00-00008AAC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0.01094</cdr:x>
      <cdr:y>0.92935</cdr:y>
    </cdr:from>
    <cdr:to>
      <cdr:x>0.59795</cdr:x>
      <cdr:y>0.9837</cdr:y>
    </cdr:to>
    <cdr:sp macro="" textlink="">
      <cdr:nvSpPr>
        <cdr:cNvPr id="2" name="1 CuadroTexto"/>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a:t>
          </a:r>
          <a:r>
            <a:rPr lang="es-CL" sz="800" baseline="0">
              <a:latin typeface="Arial" pitchFamily="34" charset="0"/>
              <a:cs typeface="Arial" pitchFamily="34" charset="0"/>
            </a:rPr>
            <a:t>por Odepa con información de Cotrisa</a:t>
          </a:r>
          <a:r>
            <a:rPr lang="es-CL" sz="800">
              <a:latin typeface="Arial" pitchFamily="34" charset="0"/>
              <a:cs typeface="Arial" pitchFamily="34" charset="0"/>
            </a:rPr>
            <a: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42</xdr:row>
      <xdr:rowOff>57150</xdr:rowOff>
    </xdr:from>
    <xdr:to>
      <xdr:col>1</xdr:col>
      <xdr:colOff>476250</xdr:colOff>
      <xdr:row>42</xdr:row>
      <xdr:rowOff>123825</xdr:rowOff>
    </xdr:to>
    <xdr:pic>
      <xdr:nvPicPr>
        <xdr:cNvPr id="36532362" name="Picture 41" descr="pie">
          <a:extLst>
            <a:ext uri="{FF2B5EF4-FFF2-40B4-BE49-F238E27FC236}">
              <a16:creationId xmlns:a16="http://schemas.microsoft.com/office/drawing/2014/main" id="{00000000-0008-0000-0100-00008A702D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15200"/>
          <a:ext cx="12573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76200</xdr:colOff>
      <xdr:row>21</xdr:row>
      <xdr:rowOff>19050</xdr:rowOff>
    </xdr:from>
    <xdr:to>
      <xdr:col>4</xdr:col>
      <xdr:colOff>1219200</xdr:colOff>
      <xdr:row>38</xdr:row>
      <xdr:rowOff>57150</xdr:rowOff>
    </xdr:to>
    <xdr:graphicFrame macro="">
      <xdr:nvGraphicFramePr>
        <xdr:cNvPr id="36549770" name="Chart 4">
          <a:extLst>
            <a:ext uri="{FF2B5EF4-FFF2-40B4-BE49-F238E27FC236}">
              <a16:creationId xmlns:a16="http://schemas.microsoft.com/office/drawing/2014/main" id="{00000000-0008-0000-0B00-00008AB4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0.0055</cdr:x>
      <cdr:y>0.9264</cdr:y>
    </cdr:from>
    <cdr:to>
      <cdr:x>0.85505</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45</xdr:row>
      <xdr:rowOff>0</xdr:rowOff>
    </xdr:to>
    <xdr:graphicFrame macro="">
      <xdr:nvGraphicFramePr>
        <xdr:cNvPr id="36551955" name="Chart 2">
          <a:extLst>
            <a:ext uri="{FF2B5EF4-FFF2-40B4-BE49-F238E27FC236}">
              <a16:creationId xmlns:a16="http://schemas.microsoft.com/office/drawing/2014/main" id="{00000000-0008-0000-0D00-000013BD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142876</xdr:rowOff>
    </xdr:from>
    <xdr:to>
      <xdr:col>5</xdr:col>
      <xdr:colOff>1009650</xdr:colOff>
      <xdr:row>48</xdr:row>
      <xdr:rowOff>1</xdr:rowOff>
    </xdr:to>
    <xdr:graphicFrame macro="">
      <xdr:nvGraphicFramePr>
        <xdr:cNvPr id="36551956" name="Chart 4">
          <a:extLst>
            <a:ext uri="{FF2B5EF4-FFF2-40B4-BE49-F238E27FC236}">
              <a16:creationId xmlns:a16="http://schemas.microsoft.com/office/drawing/2014/main" id="{00000000-0008-0000-0D00-000014BD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0.00525</cdr:x>
      <cdr:y>0.92592</cdr:y>
    </cdr:from>
    <cdr:to>
      <cdr:x>0.85579</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Fyo.com</a:t>
          </a:r>
          <a:endParaRPr lang="es-CL" sz="800">
            <a:latin typeface="Arial" pitchFamily="34" charset="0"/>
            <a:ea typeface="+mn-ea"/>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Chart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123825</xdr:rowOff>
    </xdr:from>
    <xdr:to>
      <xdr:col>9</xdr:col>
      <xdr:colOff>561975</xdr:colOff>
      <xdr:row>41</xdr:row>
      <xdr:rowOff>9525</xdr:rowOff>
    </xdr:to>
    <xdr:graphicFrame macro="">
      <xdr:nvGraphicFramePr>
        <xdr:cNvPr id="36533386" name="3 Gráfico">
          <a:extLst>
            <a:ext uri="{FF2B5EF4-FFF2-40B4-BE49-F238E27FC236}">
              <a16:creationId xmlns:a16="http://schemas.microsoft.com/office/drawing/2014/main" id="{00000000-0008-0000-0200-00008A74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0.00847</cdr:x>
      <cdr:y>0.91788</cdr:y>
    </cdr:from>
    <cdr:to>
      <cdr:x>1</cdr:x>
      <cdr:y>0.98308</cdr:y>
    </cdr:to>
    <cdr:sp macro="" textlink="">
      <cdr:nvSpPr>
        <cdr:cNvPr id="2" name="1 CuadroTexto"/>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a:latin typeface="Arial"/>
            </a:rPr>
            <a:t>Fuente: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17</xdr:row>
      <xdr:rowOff>180975</xdr:rowOff>
    </xdr:from>
    <xdr:to>
      <xdr:col>5</xdr:col>
      <xdr:colOff>1066800</xdr:colOff>
      <xdr:row>34</xdr:row>
      <xdr:rowOff>123825</xdr:rowOff>
    </xdr:to>
    <xdr:graphicFrame macro="">
      <xdr:nvGraphicFramePr>
        <xdr:cNvPr id="36535434" name="Chart 3">
          <a:extLst>
            <a:ext uri="{FF2B5EF4-FFF2-40B4-BE49-F238E27FC236}">
              <a16:creationId xmlns:a16="http://schemas.microsoft.com/office/drawing/2014/main" id="{00000000-0008-0000-0300-00008A7C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0.01094</cdr:x>
      <cdr:y>0.92935</cdr:y>
    </cdr:from>
    <cdr:to>
      <cdr:x>0.80234</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17</xdr:row>
      <xdr:rowOff>114300</xdr:rowOff>
    </xdr:from>
    <xdr:to>
      <xdr:col>6</xdr:col>
      <xdr:colOff>819150</xdr:colOff>
      <xdr:row>31</xdr:row>
      <xdr:rowOff>171450</xdr:rowOff>
    </xdr:to>
    <xdr:graphicFrame macro="">
      <xdr:nvGraphicFramePr>
        <xdr:cNvPr id="36537482" name="Chart 3">
          <a:extLst>
            <a:ext uri="{FF2B5EF4-FFF2-40B4-BE49-F238E27FC236}">
              <a16:creationId xmlns:a16="http://schemas.microsoft.com/office/drawing/2014/main" id="{00000000-0008-0000-0400-00008A84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0.01094</cdr:x>
      <cdr:y>0.92935</cdr:y>
    </cdr:from>
    <cdr:to>
      <cdr:x>0.80111</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17</xdr:row>
      <xdr:rowOff>66675</xdr:rowOff>
    </xdr:from>
    <xdr:to>
      <xdr:col>5</xdr:col>
      <xdr:colOff>9525</xdr:colOff>
      <xdr:row>31</xdr:row>
      <xdr:rowOff>66675</xdr:rowOff>
    </xdr:to>
    <xdr:graphicFrame macro="">
      <xdr:nvGraphicFramePr>
        <xdr:cNvPr id="37982238" name="Chart 1">
          <a:extLst>
            <a:ext uri="{FF2B5EF4-FFF2-40B4-BE49-F238E27FC236}">
              <a16:creationId xmlns:a16="http://schemas.microsoft.com/office/drawing/2014/main" id="{00000000-0008-0000-0500-00001E904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6"/>
  <sheetViews>
    <sheetView tabSelected="1" topLeftCell="A16" workbookViewId="0">
      <selection activeCell="E42" sqref="E42"/>
    </sheetView>
  </sheetViews>
  <sheetFormatPr baseColWidth="10" defaultRowHeight="18"/>
  <cols>
    <col min="5" max="5" width="17.08984375" customWidth="1"/>
    <col min="6" max="6" width="9.453125" customWidth="1"/>
    <col min="7" max="13" width="10.90625" hidden="1" customWidth="1"/>
  </cols>
  <sheetData>
    <row r="1" spans="1:13">
      <c r="A1" s="221"/>
      <c r="B1" s="219"/>
      <c r="C1" s="219"/>
      <c r="D1" s="219"/>
      <c r="E1" s="219"/>
      <c r="F1" s="219"/>
      <c r="G1" s="219"/>
      <c r="H1" s="223"/>
      <c r="I1" s="223"/>
      <c r="J1" s="223"/>
      <c r="K1" s="223"/>
      <c r="L1" s="223"/>
      <c r="M1" s="223"/>
    </row>
    <row r="2" spans="1:13">
      <c r="A2" s="219"/>
      <c r="B2" s="219"/>
      <c r="C2" s="219"/>
      <c r="D2" s="219"/>
      <c r="E2" s="219"/>
      <c r="F2" s="219"/>
      <c r="G2" s="219"/>
      <c r="H2" s="223"/>
      <c r="I2" s="223"/>
      <c r="J2" s="223"/>
      <c r="K2" s="223"/>
      <c r="L2" s="223"/>
      <c r="M2" s="223"/>
    </row>
    <row r="3" spans="1:13">
      <c r="A3" s="221"/>
      <c r="B3" s="219"/>
      <c r="C3" s="219"/>
      <c r="D3" s="219"/>
      <c r="E3" s="219"/>
      <c r="F3" s="219"/>
      <c r="G3" s="219"/>
      <c r="H3" s="223"/>
      <c r="I3" s="223"/>
      <c r="J3" s="223"/>
      <c r="K3" s="223"/>
      <c r="L3" s="223"/>
      <c r="M3" s="223"/>
    </row>
    <row r="4" spans="1:13">
      <c r="A4" s="219"/>
      <c r="B4" s="219"/>
      <c r="C4" s="219"/>
      <c r="D4" s="222"/>
      <c r="E4" s="219"/>
      <c r="F4" s="219"/>
      <c r="G4" s="219"/>
      <c r="H4" s="223"/>
      <c r="I4" s="223"/>
      <c r="J4" s="223"/>
      <c r="K4" s="223"/>
      <c r="L4" s="223"/>
      <c r="M4" s="223"/>
    </row>
    <row r="5" spans="1:13">
      <c r="A5" s="221"/>
      <c r="B5" s="219"/>
      <c r="C5" s="219"/>
      <c r="D5" s="224"/>
      <c r="E5" s="219"/>
      <c r="F5" s="219"/>
      <c r="G5" s="219"/>
      <c r="H5" s="223"/>
      <c r="I5" s="223"/>
      <c r="J5" s="223"/>
      <c r="K5" s="223"/>
      <c r="L5" s="223"/>
      <c r="M5" s="223"/>
    </row>
    <row r="6" spans="1:13">
      <c r="A6" s="221"/>
      <c r="B6" s="219"/>
      <c r="C6" s="219"/>
      <c r="D6" s="219"/>
      <c r="E6" s="219"/>
      <c r="F6" s="219"/>
      <c r="G6" s="219"/>
      <c r="H6" s="223"/>
      <c r="I6" s="223"/>
      <c r="J6" s="223"/>
      <c r="K6" s="223"/>
      <c r="L6" s="223"/>
      <c r="M6" s="223"/>
    </row>
    <row r="7" spans="1:13">
      <c r="A7" s="221"/>
      <c r="B7" s="219"/>
      <c r="C7" s="219"/>
      <c r="D7" s="219"/>
      <c r="E7" s="219"/>
      <c r="F7" s="219"/>
      <c r="G7" s="219"/>
      <c r="H7" s="223"/>
      <c r="I7" s="223"/>
      <c r="J7" s="223"/>
      <c r="K7" s="223"/>
      <c r="L7" s="223"/>
      <c r="M7" s="223"/>
    </row>
    <row r="8" spans="1:13">
      <c r="A8" s="219"/>
      <c r="B8" s="219"/>
      <c r="C8" s="219"/>
      <c r="D8" s="222"/>
      <c r="E8" s="219"/>
      <c r="F8" s="219"/>
      <c r="G8" s="219"/>
      <c r="H8" s="223"/>
      <c r="I8" s="223"/>
      <c r="J8" s="223"/>
      <c r="K8" s="223"/>
      <c r="L8" s="223"/>
      <c r="M8" s="223"/>
    </row>
    <row r="9" spans="1:13">
      <c r="A9" s="225"/>
      <c r="B9" s="219"/>
      <c r="C9" s="219"/>
      <c r="D9" s="219"/>
      <c r="E9" s="219"/>
      <c r="F9" s="219"/>
      <c r="G9" s="219"/>
      <c r="H9" s="223"/>
      <c r="I9" s="223"/>
      <c r="J9" s="223"/>
      <c r="K9" s="223"/>
      <c r="L9" s="223"/>
      <c r="M9" s="223"/>
    </row>
    <row r="10" spans="1:13">
      <c r="A10" s="221"/>
      <c r="B10" s="219"/>
      <c r="C10" s="219"/>
      <c r="D10" s="219"/>
      <c r="E10" s="219"/>
      <c r="F10" s="219"/>
      <c r="G10" s="219"/>
      <c r="H10" s="223"/>
      <c r="I10" s="223"/>
      <c r="J10" s="223"/>
      <c r="K10" s="223"/>
      <c r="L10" s="223"/>
      <c r="M10" s="223"/>
    </row>
    <row r="11" spans="1:13">
      <c r="A11" s="221"/>
      <c r="B11" s="219"/>
      <c r="C11" s="219"/>
      <c r="D11" s="219"/>
      <c r="E11" s="219"/>
      <c r="F11" s="219"/>
      <c r="G11" s="219"/>
      <c r="H11" s="223"/>
      <c r="I11" s="223"/>
      <c r="J11" s="223"/>
      <c r="K11" s="223"/>
      <c r="L11" s="223"/>
      <c r="M11" s="223"/>
    </row>
    <row r="12" spans="1:13">
      <c r="A12" s="221"/>
      <c r="B12" s="219"/>
      <c r="C12" s="219"/>
      <c r="D12" s="219"/>
      <c r="E12" s="219"/>
      <c r="F12" s="219"/>
      <c r="G12" s="219"/>
      <c r="H12" s="223"/>
      <c r="I12" s="223"/>
      <c r="J12" s="223"/>
      <c r="K12" s="223"/>
      <c r="L12" s="223"/>
      <c r="M12" s="223"/>
    </row>
    <row r="13" spans="1:13" ht="19.5" customHeight="1">
      <c r="A13" s="219"/>
      <c r="B13" s="252" t="s">
        <v>171</v>
      </c>
      <c r="C13" s="252"/>
      <c r="D13" s="252"/>
      <c r="E13" s="252"/>
      <c r="F13" s="252"/>
      <c r="G13" s="252"/>
      <c r="H13" s="252"/>
      <c r="I13" s="223"/>
      <c r="J13" s="223"/>
      <c r="K13" s="223"/>
      <c r="L13" s="223"/>
      <c r="M13" s="223"/>
    </row>
    <row r="14" spans="1:13" ht="19.5">
      <c r="A14" s="219"/>
      <c r="B14" s="219"/>
      <c r="C14" s="254"/>
      <c r="D14" s="254"/>
      <c r="E14" s="254"/>
      <c r="F14" s="254"/>
      <c r="G14" s="254"/>
      <c r="H14" s="254"/>
      <c r="I14" s="223"/>
      <c r="J14" s="223"/>
      <c r="K14" s="223"/>
      <c r="L14" s="223"/>
      <c r="M14" s="223"/>
    </row>
    <row r="15" spans="1:13">
      <c r="A15" s="219"/>
      <c r="B15" s="219"/>
      <c r="C15" s="219"/>
      <c r="D15" s="219"/>
      <c r="E15" s="219"/>
      <c r="F15" s="219"/>
      <c r="G15" s="219"/>
      <c r="H15" s="223"/>
      <c r="I15" s="223"/>
      <c r="J15" s="223"/>
      <c r="K15" s="223"/>
      <c r="L15" s="223"/>
      <c r="M15" s="223"/>
    </row>
    <row r="16" spans="1:13">
      <c r="A16" s="219"/>
      <c r="B16" s="219"/>
      <c r="C16" s="219"/>
      <c r="D16" s="220"/>
      <c r="E16" s="219"/>
      <c r="F16" s="219"/>
      <c r="G16" s="219"/>
      <c r="H16" s="223"/>
      <c r="I16" s="223"/>
      <c r="J16" s="223"/>
      <c r="K16" s="223"/>
      <c r="L16" s="223"/>
      <c r="M16" s="223"/>
    </row>
    <row r="17" spans="1:13">
      <c r="A17" s="219"/>
      <c r="B17" s="253" t="s">
        <v>172</v>
      </c>
      <c r="C17" s="253"/>
      <c r="D17" s="253"/>
      <c r="E17" s="253"/>
      <c r="F17" s="253"/>
      <c r="G17" s="226"/>
      <c r="H17" s="223"/>
      <c r="I17" s="223"/>
      <c r="J17" s="223"/>
      <c r="K17" s="223"/>
      <c r="L17" s="223"/>
      <c r="M17" s="223"/>
    </row>
    <row r="18" spans="1:13">
      <c r="A18" s="219"/>
      <c r="B18" s="219"/>
      <c r="C18" s="219"/>
      <c r="D18" s="219"/>
      <c r="E18" s="219"/>
      <c r="F18" s="219"/>
      <c r="G18" s="219"/>
      <c r="H18" s="223"/>
      <c r="I18" s="223"/>
      <c r="J18" s="223"/>
      <c r="K18" s="223"/>
      <c r="L18" s="223"/>
      <c r="M18" s="223"/>
    </row>
    <row r="19" spans="1:13">
      <c r="A19" s="219"/>
      <c r="B19" s="219"/>
      <c r="C19" s="219"/>
      <c r="D19" s="219"/>
      <c r="E19" s="219"/>
      <c r="F19" s="219"/>
      <c r="G19" s="219"/>
      <c r="H19" s="223"/>
      <c r="I19" s="223"/>
      <c r="J19" s="223"/>
      <c r="K19" s="223"/>
      <c r="L19" s="223"/>
      <c r="M19" s="223"/>
    </row>
    <row r="20" spans="1:13">
      <c r="A20" s="219"/>
      <c r="B20" s="219"/>
      <c r="C20" s="219"/>
      <c r="D20" s="219"/>
      <c r="E20" s="219"/>
      <c r="F20" s="219"/>
      <c r="G20" s="219"/>
      <c r="H20" s="223"/>
      <c r="I20" s="223"/>
      <c r="J20" s="223"/>
      <c r="K20" s="223"/>
      <c r="L20" s="223"/>
      <c r="M20" s="223"/>
    </row>
    <row r="21" spans="1:13">
      <c r="A21" s="221"/>
      <c r="B21" s="219"/>
      <c r="C21" s="219"/>
      <c r="D21" s="219"/>
      <c r="E21" s="219"/>
      <c r="F21" s="219"/>
      <c r="G21" s="219"/>
      <c r="H21" s="223"/>
      <c r="I21" s="223"/>
      <c r="J21" s="223"/>
      <c r="K21" s="223"/>
      <c r="L21" s="223"/>
      <c r="M21" s="223"/>
    </row>
    <row r="22" spans="1:13">
      <c r="A22" s="221"/>
      <c r="B22" s="219"/>
      <c r="C22" s="219"/>
      <c r="D22" s="222"/>
      <c r="E22" s="219"/>
      <c r="F22" s="219"/>
      <c r="G22" s="219"/>
      <c r="H22" s="223"/>
      <c r="I22" s="223"/>
      <c r="J22" s="223"/>
      <c r="K22" s="223"/>
      <c r="L22" s="223"/>
      <c r="M22" s="223"/>
    </row>
    <row r="23" spans="1:13">
      <c r="A23" s="221"/>
      <c r="B23" s="219"/>
      <c r="C23" s="219"/>
      <c r="D23" s="220"/>
      <c r="E23" s="219"/>
      <c r="F23" s="219"/>
      <c r="G23" s="219"/>
      <c r="H23" s="223"/>
      <c r="I23" s="223"/>
      <c r="J23" s="223"/>
      <c r="K23" s="223"/>
      <c r="L23" s="223"/>
      <c r="M23" s="223"/>
    </row>
    <row r="24" spans="1:13">
      <c r="A24" s="221"/>
      <c r="B24" s="219"/>
      <c r="C24" s="219"/>
      <c r="D24" s="219"/>
      <c r="E24" s="219"/>
      <c r="F24" s="219"/>
      <c r="G24" s="219"/>
      <c r="H24" s="223"/>
      <c r="I24" s="223"/>
      <c r="J24" s="223"/>
      <c r="K24" s="223"/>
      <c r="L24" s="223"/>
      <c r="M24" s="223"/>
    </row>
    <row r="25" spans="1:13">
      <c r="A25" s="221"/>
      <c r="B25" s="219"/>
      <c r="C25" s="219"/>
      <c r="D25" s="219"/>
      <c r="E25" s="219"/>
      <c r="F25" s="219"/>
      <c r="G25" s="219"/>
      <c r="H25" s="223"/>
      <c r="I25" s="223"/>
      <c r="J25" s="223"/>
      <c r="K25" s="223"/>
      <c r="L25" s="223"/>
      <c r="M25" s="223"/>
    </row>
    <row r="26" spans="1:13">
      <c r="A26" s="221"/>
      <c r="B26" s="219"/>
      <c r="C26" s="219"/>
      <c r="D26" s="219"/>
      <c r="E26" s="219"/>
      <c r="F26" s="219"/>
      <c r="G26" s="219"/>
      <c r="H26" s="223"/>
      <c r="I26" s="223"/>
      <c r="J26" s="223"/>
      <c r="K26" s="223"/>
      <c r="L26" s="223"/>
      <c r="M26" s="223"/>
    </row>
    <row r="27" spans="1:13">
      <c r="A27" s="221"/>
      <c r="B27" s="219"/>
      <c r="C27" s="219"/>
      <c r="D27" s="222"/>
      <c r="E27" s="219"/>
      <c r="F27" s="219"/>
      <c r="G27" s="219"/>
      <c r="H27" s="223"/>
      <c r="I27" s="223"/>
      <c r="J27" s="223"/>
      <c r="K27" s="223"/>
      <c r="L27" s="223"/>
      <c r="M27" s="223"/>
    </row>
    <row r="28" spans="1:13">
      <c r="A28" s="221"/>
      <c r="B28" s="219"/>
      <c r="C28" s="219"/>
      <c r="D28" s="219"/>
      <c r="E28" s="219"/>
      <c r="F28" s="219"/>
      <c r="G28" s="219"/>
      <c r="H28" s="223"/>
      <c r="I28" s="223"/>
      <c r="J28" s="223"/>
      <c r="K28" s="223"/>
      <c r="L28" s="223"/>
      <c r="M28" s="223"/>
    </row>
    <row r="29" spans="1:13">
      <c r="A29" s="221"/>
      <c r="B29" s="219"/>
      <c r="C29" s="219"/>
      <c r="D29" s="219"/>
      <c r="E29" s="219"/>
      <c r="F29" s="219"/>
      <c r="G29" s="219"/>
      <c r="H29" s="223"/>
      <c r="I29" s="223"/>
      <c r="J29" s="223"/>
      <c r="K29" s="223"/>
      <c r="L29" s="223"/>
      <c r="M29" s="223"/>
    </row>
    <row r="30" spans="1:13">
      <c r="A30" s="221"/>
      <c r="B30" s="219"/>
      <c r="C30" s="219"/>
      <c r="D30" s="219"/>
      <c r="E30" s="219"/>
      <c r="F30" s="219"/>
      <c r="G30" s="219"/>
      <c r="H30" s="223"/>
      <c r="I30" s="223"/>
      <c r="J30" s="223"/>
      <c r="K30" s="223"/>
      <c r="L30" s="223"/>
      <c r="M30" s="223"/>
    </row>
    <row r="31" spans="1:13">
      <c r="A31" s="221"/>
      <c r="B31" s="219"/>
      <c r="C31" s="219"/>
      <c r="D31" s="219"/>
      <c r="E31" s="219"/>
      <c r="F31" s="219"/>
      <c r="G31" s="219"/>
      <c r="H31" s="223"/>
      <c r="I31" s="223"/>
      <c r="J31" s="223"/>
      <c r="K31" s="223"/>
      <c r="L31" s="223"/>
      <c r="M31" s="223"/>
    </row>
    <row r="32" spans="1:13">
      <c r="A32" s="223"/>
      <c r="B32" s="223"/>
      <c r="C32" s="223"/>
      <c r="D32" s="223"/>
      <c r="E32" s="223"/>
      <c r="F32" s="219"/>
      <c r="G32" s="219"/>
      <c r="H32" s="223"/>
      <c r="I32" s="223"/>
      <c r="J32" s="223"/>
      <c r="K32" s="223"/>
      <c r="L32" s="223"/>
      <c r="M32" s="223"/>
    </row>
    <row r="33" spans="1:13">
      <c r="A33" s="223"/>
      <c r="B33" s="223"/>
      <c r="C33" s="223"/>
      <c r="D33" s="223"/>
      <c r="E33" s="223"/>
      <c r="F33" s="219"/>
      <c r="G33" s="219"/>
      <c r="H33" s="223"/>
      <c r="I33" s="223"/>
      <c r="J33" s="223"/>
      <c r="K33" s="223"/>
      <c r="L33" s="223"/>
      <c r="M33" s="223"/>
    </row>
    <row r="34" spans="1:13">
      <c r="A34" s="221"/>
      <c r="B34" s="219"/>
      <c r="C34" s="219"/>
      <c r="D34" s="219"/>
      <c r="E34" s="219"/>
      <c r="F34" s="219"/>
      <c r="G34" s="219"/>
      <c r="H34" s="223"/>
      <c r="I34" s="223"/>
      <c r="J34" s="223"/>
      <c r="K34" s="223"/>
      <c r="L34" s="223"/>
      <c r="M34" s="223"/>
    </row>
    <row r="35" spans="1:13">
      <c r="A35" s="221"/>
      <c r="B35" s="219"/>
      <c r="C35" s="219"/>
      <c r="D35" s="219"/>
      <c r="E35" s="219"/>
      <c r="F35" s="219"/>
      <c r="G35" s="219"/>
      <c r="H35" s="223"/>
      <c r="I35" s="223"/>
      <c r="J35" s="223"/>
      <c r="K35" s="223"/>
      <c r="L35" s="223"/>
      <c r="M35" s="223"/>
    </row>
    <row r="36" spans="1:13">
      <c r="A36" s="221"/>
      <c r="B36" s="219"/>
      <c r="C36" s="219"/>
      <c r="D36" s="219"/>
      <c r="E36" s="219"/>
      <c r="F36" s="219"/>
      <c r="G36" s="219"/>
      <c r="H36" s="223"/>
      <c r="I36" s="223"/>
      <c r="J36" s="223"/>
      <c r="K36" s="223"/>
      <c r="L36" s="223"/>
      <c r="M36" s="223"/>
    </row>
    <row r="37" spans="1:13">
      <c r="A37" s="221"/>
      <c r="B37" s="219"/>
      <c r="C37" s="219"/>
      <c r="D37" s="219"/>
      <c r="E37" s="219"/>
      <c r="F37" s="219"/>
      <c r="G37" s="219"/>
      <c r="H37" s="223"/>
      <c r="I37" s="223"/>
      <c r="J37" s="223"/>
      <c r="K37" s="223"/>
      <c r="L37" s="223"/>
      <c r="M37" s="223"/>
    </row>
    <row r="38" spans="1:13">
      <c r="A38" s="221"/>
      <c r="B38" s="219"/>
      <c r="C38" s="219"/>
      <c r="D38" s="219"/>
      <c r="E38" s="219"/>
      <c r="F38" s="219"/>
      <c r="G38" s="219"/>
      <c r="H38" s="223"/>
      <c r="I38" s="223"/>
      <c r="J38" s="223"/>
      <c r="K38" s="223"/>
      <c r="L38" s="223"/>
      <c r="M38" s="223"/>
    </row>
    <row r="39" spans="1:13">
      <c r="A39" s="227"/>
      <c r="B39" s="219"/>
      <c r="C39" s="227"/>
      <c r="D39" s="228"/>
      <c r="E39" s="219"/>
      <c r="F39" s="219"/>
      <c r="G39" s="219"/>
      <c r="H39" s="223"/>
      <c r="I39" s="223"/>
      <c r="J39" s="223"/>
      <c r="K39" s="223"/>
      <c r="L39" s="223"/>
      <c r="M39" s="223"/>
    </row>
    <row r="40" spans="1:13">
      <c r="A40" s="221"/>
      <c r="B40" s="223"/>
      <c r="C40" s="223"/>
      <c r="D40" s="223"/>
      <c r="E40" s="219"/>
      <c r="F40" s="219"/>
      <c r="G40" s="219"/>
      <c r="H40" s="223"/>
      <c r="I40" s="223"/>
      <c r="J40" s="223"/>
      <c r="K40" s="223"/>
      <c r="L40" s="223"/>
      <c r="M40" s="223"/>
    </row>
    <row r="41" spans="1:13">
      <c r="A41" s="223"/>
      <c r="B41" s="223"/>
      <c r="C41" s="221" t="s">
        <v>173</v>
      </c>
      <c r="D41" s="228"/>
      <c r="E41" s="219"/>
      <c r="F41" s="219"/>
      <c r="G41" s="219"/>
      <c r="H41" s="223"/>
      <c r="I41" s="223"/>
      <c r="J41" s="223"/>
      <c r="K41" s="223"/>
      <c r="L41" s="223"/>
      <c r="M41" s="223"/>
    </row>
    <row r="42" spans="1:13">
      <c r="A42" s="223"/>
      <c r="B42" s="223"/>
      <c r="C42" s="223"/>
      <c r="D42" s="223"/>
      <c r="E42" s="223"/>
      <c r="F42" s="223"/>
      <c r="G42" s="223"/>
      <c r="H42" s="223"/>
      <c r="I42" s="223"/>
      <c r="J42" s="223"/>
      <c r="K42" s="223"/>
      <c r="L42" s="223"/>
      <c r="M42" s="223"/>
    </row>
    <row r="43" spans="1:13">
      <c r="A43" s="223"/>
      <c r="B43" s="223"/>
      <c r="C43" s="223"/>
      <c r="D43" s="223"/>
      <c r="E43" s="223"/>
      <c r="F43" s="223"/>
      <c r="G43" s="223"/>
      <c r="H43" s="223"/>
      <c r="I43" s="223"/>
      <c r="J43" s="223"/>
      <c r="K43" s="223"/>
      <c r="L43" s="223"/>
      <c r="M43" s="223"/>
    </row>
    <row r="44" spans="1:13">
      <c r="A44" s="223"/>
      <c r="B44" s="223"/>
      <c r="C44" s="223"/>
      <c r="D44" s="223"/>
      <c r="E44" s="223"/>
      <c r="F44" s="223"/>
      <c r="G44" s="223"/>
      <c r="H44" s="223"/>
      <c r="I44" s="223"/>
      <c r="J44" s="223"/>
      <c r="K44" s="223"/>
      <c r="L44" s="223"/>
      <c r="M44" s="223"/>
    </row>
    <row r="45" spans="1:13">
      <c r="A45" s="223"/>
      <c r="B45" s="223"/>
      <c r="C45" s="223"/>
      <c r="D45" s="223"/>
      <c r="E45" s="223"/>
      <c r="F45" s="223"/>
      <c r="G45" s="223"/>
      <c r="H45" s="223"/>
      <c r="I45" s="223"/>
      <c r="J45" s="223"/>
      <c r="K45" s="223"/>
      <c r="L45" s="223"/>
      <c r="M45" s="223"/>
    </row>
    <row r="46" spans="1:13">
      <c r="A46" s="255" t="s">
        <v>152</v>
      </c>
      <c r="B46" s="255"/>
      <c r="C46" s="255"/>
      <c r="D46" s="255"/>
      <c r="E46" s="255"/>
      <c r="F46" s="255"/>
      <c r="G46" s="255"/>
      <c r="H46" s="223"/>
      <c r="I46" s="223"/>
      <c r="J46" s="223"/>
      <c r="K46" s="223"/>
      <c r="L46" s="223"/>
      <c r="M46" s="223"/>
    </row>
    <row r="47" spans="1:13">
      <c r="A47" s="250" t="str">
        <f>B17</f>
        <v xml:space="preserve">          Avance noviembre de 2011</v>
      </c>
      <c r="B47" s="250"/>
      <c r="C47" s="250"/>
      <c r="D47" s="250"/>
      <c r="E47" s="250"/>
      <c r="F47" s="250"/>
      <c r="G47" s="250"/>
      <c r="H47" s="223"/>
      <c r="I47" s="223"/>
      <c r="J47" s="223"/>
      <c r="K47" s="223"/>
      <c r="L47" s="223"/>
      <c r="M47" s="223"/>
    </row>
    <row r="48" spans="1:13">
      <c r="A48" s="221"/>
      <c r="B48" s="219"/>
      <c r="C48" s="219"/>
      <c r="D48" s="219"/>
      <c r="E48" s="219"/>
      <c r="F48" s="219"/>
      <c r="G48" s="219"/>
      <c r="H48" s="223"/>
      <c r="I48" s="223"/>
      <c r="J48" s="223"/>
      <c r="K48" s="223"/>
      <c r="L48" s="223"/>
      <c r="M48" s="223"/>
    </row>
    <row r="49" spans="1:13">
      <c r="A49" s="251"/>
      <c r="B49" s="251"/>
      <c r="C49" s="251"/>
      <c r="D49" s="251"/>
      <c r="E49" s="251"/>
      <c r="F49" s="251"/>
      <c r="G49" s="251"/>
      <c r="H49" s="251"/>
      <c r="I49" s="251"/>
      <c r="J49" s="251"/>
      <c r="K49" s="251"/>
      <c r="L49" s="251"/>
      <c r="M49" s="251"/>
    </row>
    <row r="50" spans="1:13">
      <c r="A50" s="219"/>
      <c r="B50" s="219"/>
      <c r="C50" s="219"/>
      <c r="D50" s="220"/>
      <c r="E50" s="219"/>
      <c r="F50" s="219"/>
      <c r="G50" s="219"/>
      <c r="H50" s="223"/>
      <c r="I50" s="223"/>
      <c r="J50" s="223"/>
      <c r="K50" s="223"/>
      <c r="L50" s="223"/>
      <c r="M50" s="223"/>
    </row>
    <row r="51" spans="1:13">
      <c r="A51" s="251" t="s">
        <v>146</v>
      </c>
      <c r="B51" s="251"/>
      <c r="C51" s="251"/>
      <c r="D51" s="251"/>
      <c r="E51" s="251"/>
      <c r="F51" s="251"/>
      <c r="G51" s="251"/>
      <c r="H51" s="251"/>
      <c r="I51" s="251"/>
      <c r="J51" s="251"/>
      <c r="K51" s="251"/>
      <c r="L51" s="251"/>
      <c r="M51" s="251"/>
    </row>
    <row r="52" spans="1:13">
      <c r="A52" s="251"/>
      <c r="B52" s="251"/>
      <c r="C52" s="251"/>
      <c r="D52" s="251"/>
      <c r="E52" s="251"/>
      <c r="F52" s="251"/>
      <c r="G52" s="251"/>
      <c r="H52" s="251"/>
      <c r="I52" s="251"/>
      <c r="J52" s="251"/>
      <c r="K52" s="251"/>
      <c r="L52" s="251"/>
      <c r="M52" s="251"/>
    </row>
    <row r="53" spans="1:13">
      <c r="A53" s="257"/>
      <c r="B53" s="251"/>
      <c r="C53" s="251"/>
      <c r="D53" s="251"/>
      <c r="E53" s="251"/>
      <c r="F53" s="251"/>
      <c r="G53" s="251"/>
      <c r="H53" s="251"/>
      <c r="I53" s="251"/>
      <c r="J53" s="251"/>
      <c r="K53" s="251"/>
      <c r="L53" s="251"/>
      <c r="M53" s="251"/>
    </row>
    <row r="54" spans="1:13">
      <c r="A54" s="221"/>
      <c r="B54" s="219"/>
      <c r="C54" s="219"/>
      <c r="D54" s="219"/>
      <c r="E54" s="219"/>
      <c r="F54" s="219"/>
      <c r="G54" s="219"/>
      <c r="H54" s="223"/>
      <c r="I54" s="223"/>
      <c r="J54" s="223"/>
      <c r="K54" s="223"/>
      <c r="L54" s="223"/>
      <c r="M54" s="223"/>
    </row>
    <row r="55" spans="1:13">
      <c r="A55" s="219"/>
      <c r="B55" s="219"/>
      <c r="C55" s="219"/>
      <c r="D55" s="219"/>
      <c r="E55" s="219"/>
      <c r="F55" s="219"/>
      <c r="G55" s="219"/>
      <c r="H55" s="223"/>
      <c r="I55" s="223"/>
      <c r="J55" s="223"/>
      <c r="K55" s="223"/>
      <c r="L55" s="223"/>
      <c r="M55" s="223"/>
    </row>
    <row r="56" spans="1:13">
      <c r="A56" s="219"/>
      <c r="B56" s="219"/>
      <c r="C56" s="219"/>
      <c r="D56" s="219"/>
      <c r="E56" s="219"/>
      <c r="F56" s="219"/>
      <c r="G56" s="219"/>
      <c r="H56" s="223"/>
      <c r="I56" s="223"/>
      <c r="J56" s="223"/>
      <c r="K56" s="223"/>
      <c r="L56" s="223"/>
      <c r="M56" s="223"/>
    </row>
    <row r="57" spans="1:13">
      <c r="A57" s="256" t="s">
        <v>147</v>
      </c>
      <c r="B57" s="256"/>
      <c r="C57" s="256"/>
      <c r="D57" s="256"/>
      <c r="E57" s="256"/>
      <c r="F57" s="256"/>
      <c r="G57" s="256"/>
      <c r="H57" s="223"/>
      <c r="I57" s="223"/>
      <c r="J57" s="223"/>
      <c r="K57" s="223"/>
      <c r="L57" s="223"/>
      <c r="M57" s="223"/>
    </row>
    <row r="58" spans="1:13">
      <c r="A58" s="251" t="s">
        <v>148</v>
      </c>
      <c r="B58" s="251"/>
      <c r="C58" s="251"/>
      <c r="D58" s="251"/>
      <c r="E58" s="251"/>
      <c r="F58" s="251"/>
      <c r="G58" s="251"/>
      <c r="H58" s="223"/>
      <c r="I58" s="223"/>
      <c r="J58" s="223"/>
      <c r="K58" s="223"/>
      <c r="L58" s="223"/>
      <c r="M58" s="223"/>
    </row>
    <row r="59" spans="1:13">
      <c r="A59" s="219"/>
      <c r="B59" s="219"/>
      <c r="C59" s="219"/>
      <c r="D59" s="219"/>
      <c r="E59" s="219"/>
      <c r="F59" s="219"/>
      <c r="G59" s="219"/>
      <c r="H59" s="223"/>
      <c r="I59" s="223"/>
      <c r="J59" s="223"/>
      <c r="K59" s="223"/>
      <c r="L59" s="223"/>
      <c r="M59" s="223"/>
    </row>
    <row r="60" spans="1:13">
      <c r="A60" s="219"/>
      <c r="B60" s="219"/>
      <c r="C60" s="219"/>
      <c r="D60" s="219"/>
      <c r="E60" s="219"/>
      <c r="F60" s="219"/>
      <c r="G60" s="219"/>
      <c r="H60" s="223"/>
      <c r="I60" s="223"/>
      <c r="J60" s="223"/>
      <c r="K60" s="223"/>
      <c r="L60" s="223"/>
      <c r="M60" s="223"/>
    </row>
    <row r="61" spans="1:13">
      <c r="A61" s="219"/>
      <c r="B61" s="219"/>
      <c r="C61" s="219"/>
      <c r="D61" s="219"/>
      <c r="E61" s="219"/>
      <c r="F61" s="219"/>
      <c r="G61" s="219"/>
      <c r="H61" s="223"/>
      <c r="I61" s="223"/>
      <c r="J61" s="223"/>
      <c r="K61" s="223"/>
      <c r="L61" s="223"/>
      <c r="M61" s="223"/>
    </row>
    <row r="62" spans="1:13">
      <c r="A62" s="219"/>
      <c r="B62" s="219"/>
      <c r="C62" s="219"/>
      <c r="D62" s="219"/>
      <c r="E62" s="219"/>
      <c r="F62" s="219"/>
      <c r="G62" s="219"/>
      <c r="H62" s="223"/>
      <c r="I62" s="223"/>
      <c r="J62" s="223"/>
      <c r="K62" s="223"/>
      <c r="L62" s="223"/>
      <c r="M62" s="223"/>
    </row>
    <row r="63" spans="1:13">
      <c r="A63" s="221"/>
      <c r="B63" s="219"/>
      <c r="C63" s="219"/>
      <c r="D63" s="219"/>
      <c r="E63" s="219"/>
      <c r="F63" s="219"/>
      <c r="G63" s="219"/>
      <c r="H63" s="223"/>
      <c r="I63" s="223"/>
      <c r="J63" s="223"/>
      <c r="K63" s="223"/>
      <c r="L63" s="223"/>
      <c r="M63" s="223"/>
    </row>
    <row r="64" spans="1:13">
      <c r="A64" s="221"/>
      <c r="B64" s="219"/>
      <c r="C64" s="219"/>
      <c r="D64" s="222" t="s">
        <v>149</v>
      </c>
      <c r="E64" s="219"/>
      <c r="F64" s="219"/>
      <c r="G64" s="219"/>
      <c r="H64" s="223"/>
      <c r="I64" s="223"/>
      <c r="J64" s="223"/>
      <c r="K64" s="223"/>
      <c r="L64" s="223"/>
      <c r="M64" s="223"/>
    </row>
    <row r="65" spans="1:13">
      <c r="A65" s="221"/>
      <c r="B65" s="219"/>
      <c r="C65" s="219"/>
      <c r="D65" s="220" t="s">
        <v>150</v>
      </c>
      <c r="E65" s="219"/>
      <c r="F65" s="219"/>
      <c r="G65" s="219"/>
      <c r="H65" s="223"/>
      <c r="I65" s="223"/>
      <c r="J65" s="223"/>
      <c r="K65" s="223"/>
      <c r="L65" s="223"/>
      <c r="M65" s="223"/>
    </row>
    <row r="66" spans="1:13">
      <c r="A66" s="221"/>
      <c r="B66" s="219"/>
      <c r="C66" s="219"/>
      <c r="D66" s="219"/>
      <c r="E66" s="219"/>
      <c r="F66" s="219"/>
      <c r="G66" s="219"/>
      <c r="H66" s="223"/>
      <c r="I66" s="223"/>
      <c r="J66" s="223"/>
      <c r="K66" s="223"/>
      <c r="L66" s="223"/>
      <c r="M66" s="223"/>
    </row>
    <row r="67" spans="1:13">
      <c r="A67" s="221"/>
      <c r="B67" s="219"/>
      <c r="C67" s="219"/>
      <c r="D67" s="219"/>
      <c r="E67" s="219"/>
      <c r="F67" s="219"/>
      <c r="G67" s="219"/>
      <c r="H67" s="223"/>
      <c r="I67" s="223"/>
      <c r="J67" s="223"/>
      <c r="K67" s="223"/>
      <c r="L67" s="223"/>
      <c r="M67" s="223"/>
    </row>
    <row r="68" spans="1:13">
      <c r="A68" s="221"/>
      <c r="B68" s="219"/>
      <c r="C68" s="219"/>
      <c r="D68" s="219"/>
      <c r="E68" s="219"/>
      <c r="F68" s="219"/>
      <c r="G68" s="219"/>
      <c r="H68" s="223"/>
      <c r="I68" s="223"/>
      <c r="J68" s="223"/>
      <c r="K68" s="223"/>
      <c r="L68" s="223"/>
      <c r="M68" s="223"/>
    </row>
    <row r="69" spans="1:13">
      <c r="A69" s="221"/>
      <c r="B69" s="219"/>
      <c r="C69" s="219"/>
      <c r="D69" s="222" t="s">
        <v>151</v>
      </c>
      <c r="E69" s="219"/>
      <c r="F69" s="219"/>
      <c r="G69" s="219"/>
      <c r="H69" s="223"/>
      <c r="I69" s="223"/>
      <c r="J69" s="223"/>
      <c r="K69" s="223"/>
      <c r="L69" s="223"/>
      <c r="M69" s="223"/>
    </row>
    <row r="70" spans="1:13">
      <c r="A70" s="221"/>
      <c r="B70" s="219"/>
      <c r="C70" s="219"/>
      <c r="D70" s="219"/>
      <c r="E70" s="219"/>
      <c r="F70" s="219"/>
      <c r="G70" s="219"/>
      <c r="H70" s="223"/>
      <c r="I70" s="223"/>
      <c r="J70" s="223"/>
      <c r="K70" s="223"/>
      <c r="L70" s="223"/>
    </row>
    <row r="71" spans="1:13">
      <c r="A71" s="221"/>
      <c r="B71" s="219"/>
      <c r="C71" s="219"/>
      <c r="D71" s="219"/>
      <c r="E71" s="219"/>
      <c r="F71" s="219"/>
      <c r="G71" s="219"/>
      <c r="H71" s="223"/>
      <c r="I71" s="223"/>
      <c r="J71" s="223"/>
      <c r="K71" s="223"/>
      <c r="L71" s="223"/>
    </row>
    <row r="72" spans="1:13">
      <c r="A72" s="221"/>
      <c r="B72" s="219"/>
      <c r="C72" s="219"/>
      <c r="D72" s="219"/>
      <c r="E72" s="219"/>
      <c r="F72" s="219"/>
      <c r="G72" s="219"/>
      <c r="H72" s="223"/>
      <c r="I72" s="223"/>
      <c r="J72" s="223"/>
      <c r="K72" s="223"/>
      <c r="L72" s="223"/>
    </row>
    <row r="73" spans="1:13">
      <c r="A73" s="221"/>
      <c r="B73" s="219"/>
      <c r="C73" s="219"/>
      <c r="D73" s="219"/>
      <c r="E73" s="219"/>
      <c r="F73" s="219"/>
      <c r="G73" s="219"/>
      <c r="H73" s="223"/>
      <c r="I73" s="223"/>
      <c r="J73" s="223"/>
      <c r="K73" s="223"/>
      <c r="L73" s="223"/>
    </row>
    <row r="74" spans="1:13">
      <c r="A74" s="221"/>
      <c r="B74" s="219"/>
      <c r="C74" s="219"/>
      <c r="D74" s="219"/>
      <c r="E74" s="219"/>
      <c r="F74" s="219"/>
      <c r="G74" s="219"/>
      <c r="H74" s="223"/>
      <c r="I74" s="223"/>
      <c r="J74" s="223"/>
      <c r="K74" s="223"/>
      <c r="L74" s="223"/>
    </row>
    <row r="75" spans="1:13">
      <c r="A75" s="221"/>
      <c r="B75" s="219"/>
      <c r="C75" s="219"/>
      <c r="D75" s="219"/>
      <c r="E75" s="219"/>
      <c r="F75" s="219"/>
      <c r="G75" s="219"/>
      <c r="H75" s="223"/>
      <c r="I75" s="223"/>
      <c r="J75" s="223"/>
      <c r="K75" s="223"/>
      <c r="L75" s="223"/>
    </row>
    <row r="76" spans="1:13">
      <c r="A76" s="221"/>
      <c r="B76" s="219"/>
      <c r="C76" s="219"/>
      <c r="D76" s="219"/>
      <c r="E76" s="219"/>
      <c r="F76" s="219"/>
      <c r="G76" s="219"/>
      <c r="H76" s="223"/>
      <c r="I76" s="223"/>
      <c r="J76" s="223"/>
      <c r="K76" s="223"/>
      <c r="L76" s="223"/>
    </row>
    <row r="77" spans="1:13">
      <c r="A77" s="221"/>
      <c r="B77" s="219"/>
      <c r="C77" s="219"/>
      <c r="D77" s="219"/>
      <c r="E77" s="219"/>
      <c r="F77" s="219"/>
      <c r="G77" s="219"/>
      <c r="H77" s="223"/>
      <c r="I77" s="223"/>
      <c r="J77" s="223"/>
      <c r="K77" s="223"/>
      <c r="L77" s="223"/>
    </row>
    <row r="78" spans="1:13">
      <c r="A78" s="221"/>
      <c r="B78" s="219"/>
      <c r="C78" s="219"/>
      <c r="D78" s="219"/>
      <c r="E78" s="219"/>
      <c r="F78" s="219"/>
      <c r="G78" s="219"/>
      <c r="H78" s="223"/>
      <c r="I78" s="223"/>
      <c r="J78" s="223"/>
      <c r="K78" s="223"/>
      <c r="L78" s="223"/>
    </row>
    <row r="79" spans="1:13">
      <c r="A79" s="221"/>
      <c r="B79" s="219"/>
      <c r="C79" s="219"/>
      <c r="D79" s="219"/>
      <c r="E79" s="219"/>
      <c r="F79" s="219"/>
      <c r="G79" s="219"/>
      <c r="H79" s="223"/>
      <c r="I79" s="223"/>
      <c r="J79" s="223"/>
      <c r="K79" s="223"/>
      <c r="L79" s="223"/>
    </row>
    <row r="80" spans="1:13">
      <c r="A80" s="45"/>
      <c r="B80" s="45"/>
      <c r="C80" s="219"/>
      <c r="D80" s="219"/>
      <c r="E80" s="219"/>
      <c r="F80" s="219"/>
      <c r="G80" s="219"/>
      <c r="H80" s="223"/>
      <c r="I80" s="223"/>
      <c r="J80" s="223"/>
      <c r="K80" s="223"/>
      <c r="L80" s="223"/>
    </row>
    <row r="81" spans="1:12">
      <c r="A81" s="46" t="s">
        <v>83</v>
      </c>
      <c r="B81" s="223"/>
      <c r="C81" s="219"/>
      <c r="D81" s="219"/>
      <c r="E81" s="219"/>
      <c r="F81" s="219"/>
      <c r="G81" s="219"/>
      <c r="H81" s="223"/>
      <c r="I81" s="223"/>
      <c r="J81" s="223"/>
      <c r="K81" s="223"/>
      <c r="L81" s="223"/>
    </row>
    <row r="82" spans="1:12">
      <c r="A82" s="46" t="s">
        <v>84</v>
      </c>
      <c r="B82" s="223"/>
      <c r="C82" s="219"/>
      <c r="D82" s="219"/>
      <c r="E82" s="219"/>
      <c r="F82" s="219"/>
      <c r="G82" s="219"/>
      <c r="H82" s="223"/>
      <c r="I82" s="223"/>
      <c r="J82" s="223"/>
      <c r="K82" s="223"/>
      <c r="L82" s="223"/>
    </row>
    <row r="83" spans="1:12">
      <c r="A83" s="46" t="s">
        <v>85</v>
      </c>
      <c r="B83" s="223"/>
      <c r="C83" s="227"/>
      <c r="D83" s="228"/>
      <c r="E83" s="219"/>
      <c r="F83" s="219"/>
      <c r="G83" s="219"/>
      <c r="H83" s="223"/>
      <c r="I83" s="223"/>
      <c r="J83" s="223"/>
      <c r="K83" s="223"/>
      <c r="L83" s="223"/>
    </row>
    <row r="84" spans="1:12">
      <c r="A84" s="47" t="s">
        <v>86</v>
      </c>
      <c r="B84" s="48"/>
      <c r="C84" s="219"/>
      <c r="D84" s="219"/>
      <c r="E84" s="219"/>
      <c r="F84" s="219"/>
      <c r="G84" s="219"/>
      <c r="H84" s="223"/>
      <c r="I84" s="223"/>
      <c r="J84" s="223"/>
      <c r="K84" s="223"/>
      <c r="L84" s="223"/>
    </row>
    <row r="85" spans="1:12">
      <c r="A85" s="223"/>
      <c r="B85" s="223"/>
      <c r="C85" s="219"/>
      <c r="D85" s="219"/>
      <c r="E85" s="219"/>
      <c r="F85" s="219"/>
      <c r="G85" s="219"/>
      <c r="H85" s="223"/>
      <c r="I85" s="223"/>
      <c r="J85" s="223"/>
      <c r="K85" s="223"/>
      <c r="L85" s="223"/>
    </row>
    <row r="86" spans="1:12">
      <c r="A86" s="223"/>
      <c r="B86" s="223"/>
      <c r="C86" s="223"/>
      <c r="D86" s="223"/>
      <c r="E86" s="223"/>
      <c r="F86" s="223"/>
      <c r="G86" s="223"/>
      <c r="H86" s="223"/>
      <c r="I86" s="223"/>
      <c r="J86" s="223"/>
      <c r="K86" s="223"/>
      <c r="L86" s="223"/>
    </row>
  </sheetData>
  <customSheetViews>
    <customSheetView guid="{5CDC6F58-B038-4A0E-A13D-C643B013E119}" hiddenColumns="1">
      <selection activeCell="E42" sqref="E42"/>
      <pageMargins left="0.18" right="0.7" top="0.31" bottom="0.3" header="0.31" footer="0.22"/>
      <pageSetup orientation="portrait" r:id="rId1"/>
    </customSheetView>
  </customSheetViews>
  <mergeCells count="15">
    <mergeCell ref="H53:M53"/>
    <mergeCell ref="A57:G57"/>
    <mergeCell ref="A58:G58"/>
    <mergeCell ref="A53:G53"/>
    <mergeCell ref="A51:G51"/>
    <mergeCell ref="H51:M51"/>
    <mergeCell ref="A47:G47"/>
    <mergeCell ref="A49:G49"/>
    <mergeCell ref="A52:G52"/>
    <mergeCell ref="H52:M52"/>
    <mergeCell ref="B13:H13"/>
    <mergeCell ref="B17:F17"/>
    <mergeCell ref="C14:H14"/>
    <mergeCell ref="A46:G46"/>
    <mergeCell ref="H49:M49"/>
  </mergeCells>
  <pageMargins left="0.18" right="0.7" top="0.31" bottom="0.3" header="0.31" footer="0.22"/>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15"/>
  <sheetViews>
    <sheetView topLeftCell="A37" zoomScaleSheetLayoutView="75" workbookViewId="0">
      <selection activeCell="J13" sqref="J13"/>
    </sheetView>
  </sheetViews>
  <sheetFormatPr baseColWidth="10" defaultRowHeight="12"/>
  <cols>
    <col min="1" max="1" width="6.6328125" style="2" customWidth="1"/>
    <col min="2" max="12" width="5.6328125" style="2" customWidth="1"/>
    <col min="13" max="13" width="6.08984375" style="2" customWidth="1"/>
    <col min="14" max="14" width="9.36328125" style="2" customWidth="1"/>
    <col min="15" max="16" width="5.54296875" style="2" customWidth="1"/>
    <col min="17" max="18" width="6.1796875" style="2" customWidth="1"/>
    <col min="19" max="19" width="4.90625" style="2" customWidth="1"/>
    <col min="20" max="20" width="5.36328125" style="2" customWidth="1"/>
    <col min="21" max="21" width="4.6328125" style="2" customWidth="1"/>
    <col min="22" max="16384" width="10.90625" style="2"/>
  </cols>
  <sheetData>
    <row r="1" spans="3:9" s="104" customFormat="1" ht="12.75">
      <c r="C1" s="266" t="s">
        <v>5</v>
      </c>
      <c r="D1" s="266"/>
      <c r="E1" s="266"/>
      <c r="F1" s="266"/>
      <c r="G1" s="266"/>
      <c r="H1" s="266"/>
      <c r="I1" s="266"/>
    </row>
    <row r="2" spans="3:9" s="104" customFormat="1" ht="12.75">
      <c r="C2" s="133"/>
      <c r="D2" s="134"/>
      <c r="I2" s="134"/>
    </row>
    <row r="3" spans="3:9" s="104" customFormat="1" ht="12.75">
      <c r="C3" s="269" t="s">
        <v>110</v>
      </c>
      <c r="D3" s="270"/>
      <c r="E3" s="270"/>
      <c r="F3" s="270"/>
      <c r="G3" s="270"/>
      <c r="H3" s="270"/>
      <c r="I3" s="271"/>
    </row>
    <row r="4" spans="3:9" s="104" customFormat="1" ht="12.75">
      <c r="C4" s="333" t="s">
        <v>201</v>
      </c>
      <c r="D4" s="266"/>
      <c r="E4" s="266"/>
      <c r="F4" s="266"/>
      <c r="G4" s="266"/>
      <c r="H4" s="266"/>
      <c r="I4" s="334"/>
    </row>
    <row r="5" spans="3:9" s="104" customFormat="1" ht="12.75">
      <c r="C5" s="307" t="s">
        <v>77</v>
      </c>
      <c r="D5" s="308"/>
      <c r="E5" s="308"/>
      <c r="F5" s="308"/>
      <c r="G5" s="308"/>
      <c r="H5" s="308"/>
      <c r="I5" s="309"/>
    </row>
    <row r="6" spans="3:9" s="69" customFormat="1" ht="12.75">
      <c r="C6" s="79"/>
      <c r="D6" s="82">
        <v>2006</v>
      </c>
      <c r="E6" s="82">
        <v>2007</v>
      </c>
      <c r="F6" s="82">
        <v>2008</v>
      </c>
      <c r="G6" s="82">
        <v>2009</v>
      </c>
      <c r="H6" s="82">
        <v>2010</v>
      </c>
      <c r="I6" s="82">
        <v>2011</v>
      </c>
    </row>
    <row r="7" spans="3:9" s="69" customFormat="1" ht="12.75">
      <c r="C7" s="140" t="s">
        <v>13</v>
      </c>
      <c r="D7" s="139">
        <v>135.19999999999999</v>
      </c>
      <c r="E7" s="139">
        <v>216.9</v>
      </c>
      <c r="F7" s="139">
        <v>268.41036770000608</v>
      </c>
      <c r="G7" s="139">
        <v>212.60285341118714</v>
      </c>
      <c r="H7" s="139">
        <v>219.29118080263086</v>
      </c>
      <c r="I7" s="139">
        <v>284.96633326225736</v>
      </c>
    </row>
    <row r="8" spans="3:9" s="69" customFormat="1" ht="12.75">
      <c r="C8" s="140" t="s">
        <v>14</v>
      </c>
      <c r="D8" s="139">
        <v>138.5</v>
      </c>
      <c r="E8" s="139">
        <v>210.9</v>
      </c>
      <c r="F8" s="139">
        <v>283.23663045325588</v>
      </c>
      <c r="G8" s="139">
        <v>214.52145214521451</v>
      </c>
      <c r="H8" s="139">
        <v>225.32672374943672</v>
      </c>
      <c r="I8" s="139">
        <v>300.76547290452953</v>
      </c>
    </row>
    <row r="9" spans="3:9" s="69" customFormat="1" ht="12.75">
      <c r="C9" s="140" t="s">
        <v>15</v>
      </c>
      <c r="D9" s="139">
        <v>140.30000000000001</v>
      </c>
      <c r="E9" s="139">
        <v>210.8</v>
      </c>
      <c r="F9" s="139">
        <v>285.35132369814869</v>
      </c>
      <c r="G9" s="139">
        <v>203.28606851087071</v>
      </c>
      <c r="H9" s="139">
        <v>212.55341676126966</v>
      </c>
      <c r="I9" s="139">
        <v>298.0757984442281</v>
      </c>
    </row>
    <row r="10" spans="3:9" s="69" customFormat="1" ht="12.75">
      <c r="C10" s="140" t="s">
        <v>16</v>
      </c>
      <c r="D10" s="139">
        <v>140.1</v>
      </c>
      <c r="E10" s="139">
        <v>193.7</v>
      </c>
      <c r="F10" s="139">
        <v>295.56438802380228</v>
      </c>
      <c r="G10" s="139">
        <v>184.47836158491532</v>
      </c>
      <c r="H10" s="139">
        <v>198.76486944869134</v>
      </c>
      <c r="I10" s="139">
        <v>305.96448164130419</v>
      </c>
    </row>
    <row r="11" spans="3:9" s="69" customFormat="1" ht="12.75">
      <c r="C11" s="140" t="s">
        <v>17</v>
      </c>
      <c r="D11" s="139">
        <v>141.80000000000001</v>
      </c>
      <c r="E11" s="139">
        <v>196.1</v>
      </c>
      <c r="F11" s="139">
        <v>290.24596105376895</v>
      </c>
      <c r="G11" s="139">
        <v>179.42310334691263</v>
      </c>
      <c r="H11" s="139">
        <v>190.69882838770661</v>
      </c>
      <c r="I11" s="139">
        <v>308.56624460555463</v>
      </c>
    </row>
    <row r="12" spans="3:9" s="69" customFormat="1" ht="12.75">
      <c r="C12" s="140" t="s">
        <v>18</v>
      </c>
      <c r="D12" s="139">
        <v>139.6</v>
      </c>
      <c r="E12" s="139">
        <v>199.4</v>
      </c>
      <c r="F12" s="139">
        <v>282.71000354223946</v>
      </c>
      <c r="G12" s="139">
        <v>187.53196059824393</v>
      </c>
      <c r="H12" s="139">
        <v>190.1079374340315</v>
      </c>
      <c r="I12" s="139">
        <v>302.76654848434134</v>
      </c>
    </row>
    <row r="13" spans="3:9" s="69" customFormat="1" ht="12.75">
      <c r="C13" s="140" t="s">
        <v>19</v>
      </c>
      <c r="D13" s="139">
        <v>143.80000000000001</v>
      </c>
      <c r="E13" s="139">
        <v>205.3</v>
      </c>
      <c r="F13" s="139">
        <v>304.55265479775028</v>
      </c>
      <c r="G13" s="139">
        <v>192.75952435242522</v>
      </c>
      <c r="H13" s="139">
        <v>190.80950254848094</v>
      </c>
      <c r="I13" s="139">
        <v>305.52349109446374</v>
      </c>
    </row>
    <row r="14" spans="3:9" s="69" customFormat="1" ht="12.75">
      <c r="C14" s="140" t="s">
        <v>20</v>
      </c>
      <c r="D14" s="139">
        <v>150.69999999999999</v>
      </c>
      <c r="E14" s="139">
        <v>206</v>
      </c>
      <c r="F14" s="139">
        <v>286.60914029918763</v>
      </c>
      <c r="G14" s="139">
        <v>190.68254684893645</v>
      </c>
      <c r="H14" s="139">
        <v>211.15627736103389</v>
      </c>
      <c r="I14" s="139">
        <v>299.19674881939659</v>
      </c>
    </row>
    <row r="15" spans="3:9" s="69" customFormat="1" ht="12.75">
      <c r="C15" s="140" t="s">
        <v>21</v>
      </c>
      <c r="D15" s="139">
        <v>152.9</v>
      </c>
      <c r="E15" s="139">
        <v>223.7</v>
      </c>
      <c r="F15" s="139">
        <v>280.37027794181165</v>
      </c>
      <c r="G15" s="139">
        <v>192.55454846545231</v>
      </c>
      <c r="H15" s="139">
        <v>227.93096677936128</v>
      </c>
      <c r="I15" s="139">
        <v>286.91245379882525</v>
      </c>
    </row>
    <row r="16" spans="3:9" s="69" customFormat="1" ht="12.75">
      <c r="C16" s="140" t="s">
        <v>22</v>
      </c>
      <c r="D16" s="139">
        <v>176.8</v>
      </c>
      <c r="E16" s="139">
        <v>245.6</v>
      </c>
      <c r="F16" s="139">
        <v>240.83129373714863</v>
      </c>
      <c r="G16" s="139">
        <v>194.02236191937345</v>
      </c>
      <c r="H16" s="139">
        <v>242.23407308262094</v>
      </c>
      <c r="I16" s="139">
        <v>271.1858286292059</v>
      </c>
    </row>
    <row r="17" spans="1:14" s="69" customFormat="1" ht="12.75">
      <c r="C17" s="140" t="s">
        <v>23</v>
      </c>
      <c r="D17" s="139">
        <v>213.3</v>
      </c>
      <c r="E17" s="139">
        <v>243.1</v>
      </c>
      <c r="F17" s="139">
        <v>226.51651974302433</v>
      </c>
      <c r="G17" s="139">
        <v>206.00908201714651</v>
      </c>
      <c r="H17" s="139">
        <v>266.26313586816707</v>
      </c>
      <c r="I17" s="139">
        <v>277.23274257240593</v>
      </c>
    </row>
    <row r="18" spans="1:14" s="69" customFormat="1" ht="12.75">
      <c r="C18" s="140" t="s">
        <v>24</v>
      </c>
      <c r="D18" s="139">
        <v>214.4</v>
      </c>
      <c r="E18" s="139">
        <v>240.06136121776197</v>
      </c>
      <c r="F18" s="139">
        <v>217.14196953106935</v>
      </c>
      <c r="G18" s="139">
        <v>212.49666290338661</v>
      </c>
      <c r="H18" s="139">
        <v>285.40724369123984</v>
      </c>
      <c r="I18" s="139"/>
    </row>
    <row r="19" spans="1:14" s="69" customFormat="1" ht="12.75">
      <c r="C19" s="187" t="s">
        <v>27</v>
      </c>
      <c r="D19" s="188">
        <f t="shared" ref="D19:I19" si="0">AVERAGE(D7:D18)</f>
        <v>157.28333333333336</v>
      </c>
      <c r="E19" s="188">
        <f t="shared" si="0"/>
        <v>215.96344676814684</v>
      </c>
      <c r="F19" s="188">
        <f t="shared" si="0"/>
        <v>271.79504421010114</v>
      </c>
      <c r="G19" s="188">
        <f t="shared" si="0"/>
        <v>197.53071050867206</v>
      </c>
      <c r="H19" s="188">
        <f t="shared" si="0"/>
        <v>221.71201299288921</v>
      </c>
      <c r="I19" s="188">
        <f t="shared" si="0"/>
        <v>294.65055856877393</v>
      </c>
    </row>
    <row r="20" spans="1:14" s="69" customFormat="1" ht="12.75">
      <c r="C20" s="186" t="s">
        <v>127</v>
      </c>
      <c r="D20" s="102"/>
      <c r="E20" s="102"/>
      <c r="F20" s="102"/>
      <c r="G20" s="102"/>
      <c r="H20" s="102"/>
      <c r="I20" s="103"/>
    </row>
    <row r="21" spans="1:14" s="69" customFormat="1" ht="12.75"/>
    <row r="22" spans="1:14" s="104" customFormat="1" ht="12.75">
      <c r="A22" s="266" t="s">
        <v>165</v>
      </c>
      <c r="B22" s="266"/>
      <c r="C22" s="266"/>
      <c r="D22" s="266"/>
      <c r="E22" s="266"/>
      <c r="F22" s="266"/>
      <c r="G22" s="266"/>
      <c r="H22" s="266"/>
      <c r="I22" s="266"/>
      <c r="J22" s="266"/>
      <c r="K22" s="266"/>
      <c r="L22" s="266"/>
    </row>
    <row r="23" spans="1:14" s="104" customFormat="1" ht="12.75">
      <c r="A23" s="106"/>
      <c r="B23" s="106"/>
      <c r="C23" s="106"/>
      <c r="D23" s="106"/>
      <c r="E23" s="106"/>
      <c r="F23" s="106"/>
      <c r="G23" s="106"/>
      <c r="H23" s="106"/>
      <c r="I23" s="106"/>
      <c r="J23" s="106"/>
      <c r="K23" s="106"/>
      <c r="L23" s="106"/>
    </row>
    <row r="24" spans="1:14" s="104" customFormat="1" ht="12.75">
      <c r="A24" s="269" t="s">
        <v>163</v>
      </c>
      <c r="B24" s="270"/>
      <c r="C24" s="270"/>
      <c r="D24" s="270"/>
      <c r="E24" s="270"/>
      <c r="F24" s="270"/>
      <c r="G24" s="270"/>
      <c r="H24" s="270"/>
      <c r="I24" s="270"/>
      <c r="J24" s="270"/>
      <c r="K24" s="270"/>
      <c r="L24" s="271"/>
    </row>
    <row r="25" spans="1:14" s="104" customFormat="1" ht="12.75">
      <c r="A25" s="307" t="s">
        <v>52</v>
      </c>
      <c r="B25" s="308"/>
      <c r="C25" s="308"/>
      <c r="D25" s="308"/>
      <c r="E25" s="308"/>
      <c r="F25" s="308"/>
      <c r="G25" s="308"/>
      <c r="H25" s="308"/>
      <c r="I25" s="308"/>
      <c r="J25" s="308"/>
      <c r="K25" s="308"/>
      <c r="L25" s="309"/>
    </row>
    <row r="26" spans="1:14" s="69" customFormat="1" ht="30" customHeight="1">
      <c r="A26" s="141" t="s">
        <v>12</v>
      </c>
      <c r="B26" s="327" t="s">
        <v>78</v>
      </c>
      <c r="C26" s="328"/>
      <c r="D26" s="329" t="s">
        <v>112</v>
      </c>
      <c r="E26" s="328"/>
      <c r="F26" s="329" t="s">
        <v>111</v>
      </c>
      <c r="G26" s="328"/>
      <c r="H26" s="329" t="s">
        <v>113</v>
      </c>
      <c r="I26" s="328"/>
      <c r="J26" s="330" t="s">
        <v>25</v>
      </c>
      <c r="K26" s="331"/>
      <c r="L26" s="332"/>
      <c r="N26" s="156"/>
    </row>
    <row r="27" spans="1:14" s="69" customFormat="1" ht="15" customHeight="1">
      <c r="A27" s="79"/>
      <c r="B27" s="138">
        <v>2010</v>
      </c>
      <c r="C27" s="83">
        <v>2011</v>
      </c>
      <c r="D27" s="138">
        <v>2010</v>
      </c>
      <c r="E27" s="83">
        <v>2011</v>
      </c>
      <c r="F27" s="138">
        <v>2010</v>
      </c>
      <c r="G27" s="83">
        <v>2011</v>
      </c>
      <c r="H27" s="138">
        <v>2010</v>
      </c>
      <c r="I27" s="83">
        <v>2011</v>
      </c>
      <c r="J27" s="138">
        <v>2010</v>
      </c>
      <c r="K27" s="83">
        <v>2011</v>
      </c>
      <c r="L27" s="142" t="s">
        <v>26</v>
      </c>
    </row>
    <row r="28" spans="1:14" s="69" customFormat="1" ht="15" customHeight="1">
      <c r="A28" s="141" t="s">
        <v>13</v>
      </c>
      <c r="B28" s="189" t="s">
        <v>128</v>
      </c>
      <c r="C28" s="92">
        <v>145</v>
      </c>
      <c r="D28" s="143">
        <v>110</v>
      </c>
      <c r="E28" s="143">
        <v>125</v>
      </c>
      <c r="F28" s="189" t="s">
        <v>128</v>
      </c>
      <c r="G28" s="92">
        <v>134</v>
      </c>
      <c r="H28" s="143">
        <v>109.06</v>
      </c>
      <c r="I28" s="92">
        <v>141.21</v>
      </c>
      <c r="J28" s="143">
        <v>109.79</v>
      </c>
      <c r="K28" s="92">
        <v>139.47</v>
      </c>
      <c r="L28" s="149">
        <f t="shared" ref="L28:L38" si="1">K28/J28*100-100</f>
        <v>27.033427452409128</v>
      </c>
    </row>
    <row r="29" spans="1:14" s="69" customFormat="1" ht="15" customHeight="1">
      <c r="A29" s="141" t="s">
        <v>14</v>
      </c>
      <c r="B29" s="189" t="s">
        <v>128</v>
      </c>
      <c r="C29" s="92">
        <v>145</v>
      </c>
      <c r="D29" s="143">
        <v>120</v>
      </c>
      <c r="E29" s="143">
        <v>143</v>
      </c>
      <c r="F29" s="189" t="s">
        <v>128</v>
      </c>
      <c r="G29" s="92">
        <v>140</v>
      </c>
      <c r="H29" s="143">
        <v>120</v>
      </c>
      <c r="I29" s="92">
        <v>145.25</v>
      </c>
      <c r="J29" s="143">
        <v>120</v>
      </c>
      <c r="K29" s="92">
        <v>143.07</v>
      </c>
      <c r="L29" s="149">
        <f t="shared" si="1"/>
        <v>19.225000000000009</v>
      </c>
    </row>
    <row r="30" spans="1:14" s="69" customFormat="1" ht="15" customHeight="1">
      <c r="A30" s="141" t="s">
        <v>15</v>
      </c>
      <c r="B30" s="189" t="s">
        <v>128</v>
      </c>
      <c r="C30" s="92">
        <v>150</v>
      </c>
      <c r="D30" s="143">
        <v>106</v>
      </c>
      <c r="E30" s="143">
        <v>144.49</v>
      </c>
      <c r="F30" s="189" t="s">
        <v>128</v>
      </c>
      <c r="G30" s="92">
        <v>140.04</v>
      </c>
      <c r="H30" s="143">
        <v>117.7</v>
      </c>
      <c r="I30" s="92">
        <v>142.12</v>
      </c>
      <c r="J30" s="143">
        <v>111.2</v>
      </c>
      <c r="K30" s="92">
        <v>142.97</v>
      </c>
      <c r="L30" s="149">
        <f t="shared" si="1"/>
        <v>28.570143884892076</v>
      </c>
      <c r="N30" s="182">
        <f>AVERAGE(E31:E33)</f>
        <v>146.20333333333335</v>
      </c>
    </row>
    <row r="31" spans="1:14" s="69" customFormat="1" ht="15" customHeight="1">
      <c r="A31" s="141" t="s">
        <v>16</v>
      </c>
      <c r="B31" s="143">
        <v>103.63</v>
      </c>
      <c r="C31" s="92">
        <v>150</v>
      </c>
      <c r="D31" s="143">
        <v>103.75</v>
      </c>
      <c r="E31" s="143">
        <v>146.99</v>
      </c>
      <c r="F31" s="92">
        <v>101.14</v>
      </c>
      <c r="G31" s="92">
        <v>140.11000000000001</v>
      </c>
      <c r="H31" s="143">
        <v>103.37</v>
      </c>
      <c r="I31" s="92">
        <v>140.26</v>
      </c>
      <c r="J31" s="143">
        <v>103.48</v>
      </c>
      <c r="K31" s="92">
        <v>144.21</v>
      </c>
      <c r="L31" s="149">
        <f t="shared" si="1"/>
        <v>39.360262852725157</v>
      </c>
    </row>
    <row r="32" spans="1:14" s="69" customFormat="1" ht="15" customHeight="1">
      <c r="A32" s="141" t="s">
        <v>17</v>
      </c>
      <c r="B32" s="143">
        <v>103.9</v>
      </c>
      <c r="C32" s="92">
        <v>150</v>
      </c>
      <c r="D32" s="143">
        <v>101.75</v>
      </c>
      <c r="E32" s="92">
        <v>147.19999999999999</v>
      </c>
      <c r="F32" s="92">
        <v>100.3</v>
      </c>
      <c r="G32" s="92">
        <v>139.91</v>
      </c>
      <c r="H32" s="143">
        <v>101.33</v>
      </c>
      <c r="I32" s="92">
        <v>140.44</v>
      </c>
      <c r="J32" s="143">
        <v>101.68</v>
      </c>
      <c r="K32" s="92">
        <v>144.33000000000001</v>
      </c>
      <c r="L32" s="149">
        <f t="shared" si="1"/>
        <v>41.945318646734847</v>
      </c>
    </row>
    <row r="33" spans="1:21" s="69" customFormat="1" ht="15" customHeight="1">
      <c r="A33" s="141" t="s">
        <v>18</v>
      </c>
      <c r="B33" s="143">
        <v>104.4</v>
      </c>
      <c r="C33" s="92">
        <v>150</v>
      </c>
      <c r="D33" s="143">
        <v>101.74</v>
      </c>
      <c r="E33" s="92">
        <v>144.41999999999999</v>
      </c>
      <c r="F33" s="92">
        <v>101.07</v>
      </c>
      <c r="G33" s="92">
        <v>137.56</v>
      </c>
      <c r="H33" s="143">
        <v>100.9</v>
      </c>
      <c r="I33" s="92">
        <v>138.66999999999999</v>
      </c>
      <c r="J33" s="143">
        <v>102.02</v>
      </c>
      <c r="K33" s="92">
        <v>142.12200000000001</v>
      </c>
      <c r="L33" s="149">
        <f t="shared" si="1"/>
        <v>39.30797882768087</v>
      </c>
    </row>
    <row r="34" spans="1:21" s="69" customFormat="1" ht="15" customHeight="1">
      <c r="A34" s="141" t="s">
        <v>19</v>
      </c>
      <c r="B34" s="143">
        <v>105</v>
      </c>
      <c r="C34" s="92">
        <v>150</v>
      </c>
      <c r="D34" s="143">
        <v>101.65</v>
      </c>
      <c r="E34" s="92">
        <v>143.72999999999999</v>
      </c>
      <c r="F34" s="92">
        <v>100.29</v>
      </c>
      <c r="G34" s="92">
        <v>137.33000000000001</v>
      </c>
      <c r="H34" s="143">
        <v>100.82</v>
      </c>
      <c r="I34" s="92">
        <v>138.56</v>
      </c>
      <c r="J34" s="143">
        <v>101.45</v>
      </c>
      <c r="K34" s="92">
        <v>141.43819999999999</v>
      </c>
      <c r="L34" s="149">
        <f t="shared" si="1"/>
        <v>39.416658452439634</v>
      </c>
      <c r="M34" s="173"/>
      <c r="N34" s="173"/>
    </row>
    <row r="35" spans="1:21" s="69" customFormat="1" ht="15" customHeight="1">
      <c r="A35" s="141" t="s">
        <v>20</v>
      </c>
      <c r="B35" s="189" t="s">
        <v>128</v>
      </c>
      <c r="C35" s="189" t="s">
        <v>128</v>
      </c>
      <c r="D35" s="143">
        <v>108.44</v>
      </c>
      <c r="E35" s="92">
        <v>142.21935483870999</v>
      </c>
      <c r="F35" s="92">
        <v>103.95</v>
      </c>
      <c r="G35" s="92">
        <v>137.33000000000001</v>
      </c>
      <c r="H35" s="143">
        <v>108.52</v>
      </c>
      <c r="I35" s="92">
        <v>138.75</v>
      </c>
      <c r="J35" s="143">
        <v>107.54</v>
      </c>
      <c r="K35" s="92">
        <v>139.66218637992799</v>
      </c>
      <c r="L35" s="149">
        <f t="shared" si="1"/>
        <v>29.869989194651282</v>
      </c>
      <c r="N35" s="173"/>
    </row>
    <row r="36" spans="1:21" s="69" customFormat="1" ht="15" customHeight="1">
      <c r="A36" s="141" t="s">
        <v>21</v>
      </c>
      <c r="B36" s="189" t="s">
        <v>128</v>
      </c>
      <c r="C36" s="92" t="s">
        <v>128</v>
      </c>
      <c r="D36" s="143">
        <v>112.56</v>
      </c>
      <c r="E36" s="92">
        <v>141</v>
      </c>
      <c r="F36" s="92">
        <v>110</v>
      </c>
      <c r="G36" s="92">
        <v>137.33000000000001</v>
      </c>
      <c r="H36" s="143">
        <v>114.69</v>
      </c>
      <c r="I36" s="92">
        <v>138.75</v>
      </c>
      <c r="J36" s="143">
        <v>112.59</v>
      </c>
      <c r="K36" s="92">
        <v>138.777777777778</v>
      </c>
      <c r="L36" s="149">
        <f t="shared" si="1"/>
        <v>23.259417157632114</v>
      </c>
    </row>
    <row r="37" spans="1:21" s="69" customFormat="1" ht="15" customHeight="1">
      <c r="A37" s="141" t="s">
        <v>22</v>
      </c>
      <c r="B37" s="143">
        <v>130</v>
      </c>
      <c r="C37" s="92" t="s">
        <v>128</v>
      </c>
      <c r="D37" s="143">
        <v>114.02</v>
      </c>
      <c r="E37" s="92">
        <v>141</v>
      </c>
      <c r="F37" s="92">
        <v>118.59</v>
      </c>
      <c r="G37" s="92">
        <v>137.33000000000001</v>
      </c>
      <c r="H37" s="143">
        <v>117.95</v>
      </c>
      <c r="I37" s="92">
        <v>138.75</v>
      </c>
      <c r="J37" s="143">
        <v>117.25</v>
      </c>
      <c r="K37" s="92">
        <v>138.777777777778</v>
      </c>
      <c r="L37" s="149">
        <f t="shared" si="1"/>
        <v>18.360578062070786</v>
      </c>
    </row>
    <row r="38" spans="1:21" s="69" customFormat="1" ht="15" customHeight="1">
      <c r="A38" s="141" t="s">
        <v>23</v>
      </c>
      <c r="B38" s="143">
        <v>140</v>
      </c>
      <c r="C38" s="92" t="s">
        <v>128</v>
      </c>
      <c r="D38" s="143">
        <v>125.67</v>
      </c>
      <c r="E38" s="92">
        <v>141</v>
      </c>
      <c r="F38" s="92">
        <v>125.72</v>
      </c>
      <c r="G38" s="92">
        <v>137.33000000000001</v>
      </c>
      <c r="H38" s="143">
        <v>128.91999999999999</v>
      </c>
      <c r="I38" s="92">
        <v>144.55000000000001</v>
      </c>
      <c r="J38" s="143">
        <v>128.41999999999999</v>
      </c>
      <c r="K38" s="92">
        <v>140.96</v>
      </c>
      <c r="L38" s="149">
        <f t="shared" si="1"/>
        <v>9.7648341379847494</v>
      </c>
    </row>
    <row r="39" spans="1:21" s="69" customFormat="1" ht="15" customHeight="1">
      <c r="A39" s="141" t="s">
        <v>24</v>
      </c>
      <c r="B39" s="92">
        <v>144</v>
      </c>
      <c r="C39" s="92" t="s">
        <v>35</v>
      </c>
      <c r="D39" s="143">
        <v>131.22999999999999</v>
      </c>
      <c r="E39" s="92"/>
      <c r="F39" s="92">
        <v>132.35</v>
      </c>
      <c r="G39" s="92"/>
      <c r="H39" s="143">
        <v>137.16</v>
      </c>
      <c r="I39" s="92"/>
      <c r="J39" s="143">
        <v>135.51</v>
      </c>
      <c r="K39" s="92"/>
      <c r="L39" s="149"/>
    </row>
    <row r="40" spans="1:21" s="69" customFormat="1" ht="25.5">
      <c r="A40" s="148" t="s">
        <v>34</v>
      </c>
      <c r="B40" s="144">
        <f>AVERAGE(B28:B39)</f>
        <v>118.70428571428572</v>
      </c>
      <c r="C40" s="144" t="s">
        <v>35</v>
      </c>
      <c r="D40" s="144">
        <f>AVERAGE(D28:D39)</f>
        <v>111.40083333333332</v>
      </c>
      <c r="E40" s="144" t="s">
        <v>35</v>
      </c>
      <c r="F40" s="144">
        <f>AVERAGE(F28:F39)</f>
        <v>110.37888888888889</v>
      </c>
      <c r="G40" s="144" t="s">
        <v>35</v>
      </c>
      <c r="H40" s="144">
        <f>AVERAGE(H28:H39)</f>
        <v>113.36833333333335</v>
      </c>
      <c r="I40" s="144" t="s">
        <v>35</v>
      </c>
      <c r="J40" s="144">
        <f>AVERAGE(J28:J39)</f>
        <v>112.5775</v>
      </c>
      <c r="K40" s="144" t="s">
        <v>35</v>
      </c>
      <c r="L40" s="150"/>
    </row>
    <row r="41" spans="1:21" s="69" customFormat="1" ht="25.5">
      <c r="A41" s="184" t="s">
        <v>178</v>
      </c>
      <c r="B41" s="145">
        <f>AVERAGE(B28:B38)</f>
        <v>114.48833333333334</v>
      </c>
      <c r="C41" s="145">
        <f t="shared" ref="C41:K41" si="2">AVERAGE(C28:C38)</f>
        <v>148.57142857142858</v>
      </c>
      <c r="D41" s="145">
        <f t="shared" si="2"/>
        <v>109.59818181818181</v>
      </c>
      <c r="E41" s="145">
        <f t="shared" si="2"/>
        <v>141.82266862170093</v>
      </c>
      <c r="F41" s="145">
        <f t="shared" si="2"/>
        <v>107.63250000000001</v>
      </c>
      <c r="G41" s="145">
        <f t="shared" si="2"/>
        <v>138.02454545454543</v>
      </c>
      <c r="H41" s="145">
        <f t="shared" si="2"/>
        <v>111.20545454545457</v>
      </c>
      <c r="I41" s="145">
        <f t="shared" si="2"/>
        <v>140.66454545454545</v>
      </c>
      <c r="J41" s="145">
        <f t="shared" si="2"/>
        <v>110.49272727272728</v>
      </c>
      <c r="K41" s="145">
        <f t="shared" si="2"/>
        <v>141.43526744868038</v>
      </c>
      <c r="L41" s="151">
        <f>K41/J41*100-100</f>
        <v>28.00414193739482</v>
      </c>
    </row>
    <row r="42" spans="1:21" s="69" customFormat="1" ht="12.75">
      <c r="A42" s="101" t="s">
        <v>53</v>
      </c>
      <c r="B42" s="146"/>
      <c r="C42" s="146"/>
      <c r="D42" s="146"/>
      <c r="E42" s="146"/>
      <c r="F42" s="146"/>
      <c r="G42" s="146"/>
      <c r="H42" s="146"/>
      <c r="I42" s="146"/>
      <c r="J42" s="146"/>
      <c r="K42" s="146"/>
      <c r="L42" s="147"/>
    </row>
    <row r="43" spans="1:21">
      <c r="A43" s="3"/>
      <c r="B43" s="20"/>
      <c r="C43" s="20"/>
      <c r="D43" s="20"/>
      <c r="E43" s="20"/>
      <c r="F43" s="20"/>
      <c r="G43" s="20"/>
      <c r="H43" s="20"/>
      <c r="I43" s="20"/>
      <c r="J43" s="20"/>
      <c r="K43" s="20"/>
      <c r="L43" s="21"/>
    </row>
    <row r="44" spans="1:21" ht="12" customHeight="1">
      <c r="A44" s="326" t="s">
        <v>144</v>
      </c>
      <c r="B44" s="326"/>
      <c r="C44" s="326"/>
      <c r="D44" s="326"/>
      <c r="E44" s="326"/>
      <c r="F44" s="326"/>
      <c r="G44" s="326"/>
      <c r="H44" s="326"/>
      <c r="I44" s="326"/>
      <c r="J44" s="326"/>
      <c r="K44" s="326"/>
      <c r="L44" s="326"/>
    </row>
    <row r="45" spans="1:21">
      <c r="A45" s="2" t="s">
        <v>129</v>
      </c>
      <c r="B45" s="9"/>
      <c r="C45" s="9"/>
      <c r="D45" s="9"/>
      <c r="E45" s="9"/>
      <c r="F45" s="9"/>
      <c r="G45" s="9"/>
      <c r="H45" s="9"/>
      <c r="I45" s="9"/>
      <c r="J45" s="9"/>
      <c r="K45" s="9"/>
      <c r="L45" s="9"/>
    </row>
    <row r="46" spans="1:21">
      <c r="K46" s="34"/>
      <c r="L46" s="34"/>
      <c r="N46" s="34"/>
      <c r="O46" s="34"/>
      <c r="P46" s="34"/>
      <c r="Q46" s="34"/>
      <c r="R46" s="34"/>
      <c r="S46" s="34"/>
      <c r="T46" s="34"/>
      <c r="U46" s="34"/>
    </row>
    <row r="47" spans="1:21" ht="39.75" customHeight="1">
      <c r="A47" s="323" t="s">
        <v>192</v>
      </c>
      <c r="B47" s="324"/>
      <c r="C47" s="324"/>
      <c r="D47" s="324"/>
      <c r="E47" s="324"/>
      <c r="F47" s="324"/>
      <c r="G47" s="324"/>
      <c r="H47" s="324"/>
      <c r="I47" s="324"/>
      <c r="J47" s="324"/>
      <c r="K47" s="324"/>
      <c r="L47" s="325"/>
      <c r="M47" s="34"/>
      <c r="N47" s="34"/>
      <c r="O47" s="34"/>
      <c r="P47" s="34"/>
      <c r="Q47" s="34"/>
      <c r="R47" s="34"/>
      <c r="S47" s="34"/>
      <c r="T47" s="34"/>
      <c r="U47" s="34"/>
    </row>
    <row r="48" spans="1:21" ht="3.75" customHeight="1">
      <c r="A48" s="320"/>
      <c r="B48" s="321"/>
      <c r="C48" s="321"/>
      <c r="D48" s="321"/>
      <c r="E48" s="321"/>
      <c r="F48" s="321"/>
      <c r="G48" s="321"/>
      <c r="H48" s="321"/>
      <c r="I48" s="321"/>
      <c r="J48" s="321"/>
      <c r="K48" s="321"/>
      <c r="L48" s="322"/>
      <c r="Q48" s="34"/>
      <c r="R48" s="34"/>
      <c r="S48" s="34"/>
      <c r="T48" s="34"/>
      <c r="U48" s="34"/>
    </row>
    <row r="49" spans="9:21" ht="24.75" customHeight="1">
      <c r="P49" s="34"/>
      <c r="Q49" s="34"/>
      <c r="R49" s="34"/>
      <c r="S49" s="34"/>
      <c r="T49" s="34"/>
      <c r="U49" s="34"/>
    </row>
    <row r="50" spans="9:21">
      <c r="Q50" s="34"/>
      <c r="R50" s="34"/>
      <c r="S50" s="34"/>
      <c r="T50" s="34"/>
    </row>
    <row r="51" spans="9:21">
      <c r="P51" s="34"/>
      <c r="Q51" s="34"/>
      <c r="R51" s="34"/>
      <c r="S51" s="34"/>
      <c r="T51" s="34"/>
    </row>
    <row r="52" spans="9:21">
      <c r="Q52" s="34"/>
      <c r="R52" s="34"/>
      <c r="S52" s="34"/>
      <c r="T52" s="34"/>
    </row>
    <row r="53" spans="9:21">
      <c r="I53" s="22"/>
      <c r="P53" s="34"/>
      <c r="Q53" s="34"/>
      <c r="R53" s="34"/>
      <c r="S53" s="34"/>
      <c r="T53" s="34"/>
    </row>
    <row r="54" spans="9:21">
      <c r="I54" s="22"/>
      <c r="Q54" s="34"/>
      <c r="R54" s="34"/>
      <c r="S54" s="34"/>
      <c r="T54" s="34"/>
    </row>
    <row r="55" spans="9:21">
      <c r="I55" s="22"/>
      <c r="P55" s="34"/>
      <c r="Q55" s="34"/>
      <c r="R55" s="34"/>
      <c r="S55" s="34"/>
      <c r="T55" s="34"/>
    </row>
    <row r="56" spans="9:21">
      <c r="I56" s="22"/>
      <c r="Q56" s="34"/>
      <c r="R56" s="34"/>
      <c r="S56" s="34"/>
      <c r="T56" s="34"/>
    </row>
    <row r="57" spans="9:21">
      <c r="I57" s="22"/>
      <c r="P57" s="34"/>
      <c r="Q57" s="34"/>
      <c r="R57" s="34"/>
      <c r="S57" s="34"/>
      <c r="T57" s="34"/>
    </row>
    <row r="58" spans="9:21">
      <c r="I58" s="22"/>
      <c r="Q58" s="34"/>
      <c r="R58" s="34"/>
      <c r="S58" s="34"/>
      <c r="T58" s="34"/>
    </row>
    <row r="59" spans="9:21">
      <c r="I59" s="22"/>
      <c r="P59" s="34"/>
      <c r="Q59" s="34"/>
      <c r="R59" s="34"/>
      <c r="S59" s="34"/>
      <c r="T59" s="34"/>
    </row>
    <row r="60" spans="9:21">
      <c r="I60" s="22"/>
      <c r="Q60" s="34"/>
      <c r="R60" s="34"/>
      <c r="S60" s="34"/>
      <c r="T60" s="34"/>
    </row>
    <row r="61" spans="9:21">
      <c r="I61" s="22"/>
      <c r="P61" s="34"/>
      <c r="Q61" s="34"/>
      <c r="R61" s="34"/>
      <c r="S61" s="34"/>
      <c r="T61" s="34"/>
    </row>
    <row r="62" spans="9:21">
      <c r="I62" s="22"/>
      <c r="Q62" s="34"/>
      <c r="R62" s="34"/>
      <c r="S62" s="34"/>
      <c r="T62" s="34"/>
    </row>
    <row r="63" spans="9:21">
      <c r="I63" s="22"/>
      <c r="P63" s="34"/>
      <c r="Q63" s="34"/>
      <c r="R63" s="34"/>
      <c r="S63" s="34"/>
      <c r="T63" s="34"/>
    </row>
    <row r="64" spans="9:21">
      <c r="I64" s="22"/>
      <c r="Q64" s="34"/>
      <c r="R64" s="34"/>
      <c r="S64" s="34"/>
      <c r="T64" s="34"/>
    </row>
    <row r="65" spans="16:20">
      <c r="P65" s="34"/>
      <c r="Q65" s="34"/>
      <c r="R65" s="34"/>
      <c r="S65" s="34"/>
      <c r="T65" s="34"/>
    </row>
    <row r="66" spans="16:20">
      <c r="Q66" s="34"/>
      <c r="R66" s="34"/>
      <c r="S66" s="34"/>
      <c r="T66" s="34"/>
    </row>
    <row r="67" spans="16:20">
      <c r="P67" s="34"/>
      <c r="Q67" s="34"/>
      <c r="R67" s="34"/>
      <c r="S67" s="34"/>
      <c r="T67" s="34"/>
    </row>
    <row r="68" spans="16:20">
      <c r="Q68" s="34"/>
      <c r="R68" s="34"/>
      <c r="S68" s="34"/>
      <c r="T68" s="34"/>
    </row>
    <row r="69" spans="16:20">
      <c r="P69" s="34"/>
      <c r="Q69" s="34"/>
      <c r="R69" s="34"/>
      <c r="S69" s="34"/>
      <c r="T69" s="34"/>
    </row>
    <row r="71" spans="16:20" ht="13.5" customHeight="1"/>
    <row r="72" spans="16:20" ht="13.5" customHeight="1"/>
    <row r="73" spans="16:20" ht="13.5" customHeight="1"/>
    <row r="74" spans="16:20" ht="13.5" customHeight="1"/>
    <row r="75" spans="16:20" ht="12.75" customHeight="1"/>
    <row r="76" spans="16:20" ht="12.75" customHeight="1"/>
    <row r="77" spans="16:20" ht="15" customHeight="1"/>
    <row r="78" spans="16:20" ht="15" customHeight="1"/>
    <row r="79" spans="16:20" ht="15" customHeight="1"/>
    <row r="80" spans="16:20" ht="15" customHeight="1"/>
    <row r="81" spans="19:19" ht="15" customHeight="1"/>
    <row r="82" spans="19:19" ht="15" customHeight="1"/>
    <row r="83" spans="19:19" ht="15" customHeight="1"/>
    <row r="84" spans="19:19" ht="15" customHeight="1"/>
    <row r="85" spans="19:19" ht="15" customHeight="1"/>
    <row r="86" spans="19:19" ht="15" customHeight="1"/>
    <row r="87" spans="19:19" ht="15" customHeight="1"/>
    <row r="88" spans="19:19" ht="15" customHeight="1"/>
    <row r="89" spans="19:19" ht="15" customHeight="1"/>
    <row r="90" spans="19:19" ht="15" customHeight="1"/>
    <row r="91" spans="19:19" ht="15" customHeight="1"/>
    <row r="92" spans="19:19" ht="15" customHeight="1"/>
    <row r="93" spans="19:19" ht="15" customHeight="1"/>
    <row r="94" spans="19:19" ht="15" customHeight="1"/>
    <row r="95" spans="19:19" ht="15" customHeight="1">
      <c r="S95" s="28"/>
    </row>
    <row r="96" spans="19:19" ht="15" customHeight="1">
      <c r="S96" s="28"/>
    </row>
    <row r="97" spans="19:19" ht="15" customHeight="1">
      <c r="S97" s="28"/>
    </row>
    <row r="98" spans="19:19" ht="15" customHeight="1">
      <c r="S98" s="28"/>
    </row>
    <row r="99" spans="19:19" ht="15" customHeight="1">
      <c r="S99" s="28"/>
    </row>
    <row r="100" spans="19:19" ht="15" customHeight="1">
      <c r="S100" s="28"/>
    </row>
    <row r="101" spans="19:19" ht="15" customHeight="1">
      <c r="S101" s="28"/>
    </row>
    <row r="102" spans="19:19" ht="15" customHeight="1"/>
    <row r="103" spans="19:19" ht="15" customHeight="1"/>
    <row r="104" spans="19:19" ht="15" customHeight="1"/>
    <row r="105" spans="19:19" ht="15" customHeight="1"/>
    <row r="106" spans="19:19" ht="15" customHeight="1"/>
    <row r="107" spans="19:19" ht="15" customHeight="1"/>
    <row r="108" spans="19:19" ht="15" customHeight="1"/>
    <row r="109" spans="19:19" ht="15" customHeight="1"/>
    <row r="110" spans="19:19" ht="15" customHeight="1"/>
    <row r="111" spans="19:19" ht="15" customHeight="1"/>
    <row r="112" spans="19:19" ht="15" customHeight="1"/>
    <row r="113" ht="15" customHeight="1"/>
    <row r="114" ht="15" customHeight="1"/>
    <row r="115"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5">
    <mergeCell ref="A48:L48"/>
    <mergeCell ref="C1:I1"/>
    <mergeCell ref="A22:L22"/>
    <mergeCell ref="A24:L24"/>
    <mergeCell ref="A25:L25"/>
    <mergeCell ref="A47:L47"/>
    <mergeCell ref="A44:L44"/>
    <mergeCell ref="B26:C26"/>
    <mergeCell ref="D26:E26"/>
    <mergeCell ref="C3:I3"/>
    <mergeCell ref="C5:I5"/>
    <mergeCell ref="F26:G26"/>
    <mergeCell ref="H26:I26"/>
    <mergeCell ref="J26:L26"/>
    <mergeCell ref="C4:I4"/>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9:L47"/>
  <sheetViews>
    <sheetView workbookViewId="0">
      <selection activeCell="H18" sqref="H18"/>
    </sheetView>
  </sheetViews>
  <sheetFormatPr baseColWidth="10" defaultRowHeight="18"/>
  <cols>
    <col min="1" max="1" width="1.90625" customWidth="1"/>
    <col min="2" max="7" width="10.1796875" customWidth="1"/>
  </cols>
  <sheetData>
    <row r="19" spans="2:7" ht="14.25" customHeight="1"/>
    <row r="20" spans="2:7" ht="43.5" hidden="1" customHeight="1">
      <c r="B20" s="335"/>
      <c r="C20" s="264"/>
      <c r="D20" s="264"/>
      <c r="E20" s="264"/>
      <c r="F20" s="264"/>
      <c r="G20" s="265"/>
    </row>
    <row r="47" spans="1:12">
      <c r="A47" s="218"/>
      <c r="B47" s="218"/>
      <c r="C47" s="218"/>
      <c r="D47" s="218"/>
      <c r="E47" s="218"/>
      <c r="F47" s="218"/>
      <c r="G47" s="218"/>
      <c r="H47" s="218"/>
      <c r="I47" s="218"/>
      <c r="J47" s="218"/>
      <c r="K47" s="218"/>
      <c r="L47" s="218"/>
    </row>
  </sheetData>
  <customSheetViews>
    <customSheetView guid="{5CDC6F58-B038-4A0E-A13D-C643B013E119}" hiddenRows="1" topLeftCell="A4">
      <selection activeCell="H18" sqref="H18"/>
      <pageMargins left="0.70866141732283472" right="0.70866141732283472" top="1.299212598425197" bottom="0.74803149606299213" header="0.31496062992125984" footer="0.31496062992125984"/>
      <printOptions horizontalCentered="1" verticalCentered="1"/>
      <pageSetup scale="95" orientation="portrait" r:id="rId1"/>
      <headerFooter>
        <oddFooter>&amp;C&amp;10&amp;A</oddFooter>
      </headerFooter>
    </customSheetView>
  </customSheetViews>
  <mergeCells count="1">
    <mergeCell ref="B20:G20"/>
  </mergeCells>
  <printOptions horizontalCentered="1" verticalCentered="1"/>
  <pageMargins left="0.70866141732283472" right="0.70866141732283472" top="1.299212598425197" bottom="0.74803149606299213" header="0.31496062992125984" footer="0.31496062992125984"/>
  <pageSetup scale="95" orientation="portrait" r:id="rId2"/>
  <headerFooter>
    <oddFooter>&amp;C&amp;10&amp;A</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70"/>
  <sheetViews>
    <sheetView topLeftCell="A3" zoomScaleSheetLayoutView="75" workbookViewId="0">
      <selection activeCell="E19" sqref="E19"/>
    </sheetView>
  </sheetViews>
  <sheetFormatPr baseColWidth="10" defaultRowHeight="12"/>
  <cols>
    <col min="1" max="1" width="12.08984375" style="16" customWidth="1"/>
    <col min="2" max="5" width="12.08984375" style="2" customWidth="1"/>
    <col min="6" max="6" width="0.6328125" style="2" customWidth="1"/>
    <col min="7" max="7" width="5.1796875" style="2" customWidth="1"/>
    <col min="8" max="10" width="10.08984375" style="37" customWidth="1"/>
    <col min="11" max="11" width="13.81640625" style="37" customWidth="1"/>
    <col min="12" max="16384" width="10.90625" style="2"/>
  </cols>
  <sheetData>
    <row r="1" spans="1:11" s="123" customFormat="1" ht="12.75">
      <c r="A1" s="266" t="s">
        <v>6</v>
      </c>
      <c r="B1" s="266"/>
      <c r="C1" s="266"/>
      <c r="D1" s="266"/>
      <c r="E1" s="266"/>
      <c r="H1" s="136"/>
      <c r="I1" s="136"/>
      <c r="J1" s="136"/>
      <c r="K1" s="136"/>
    </row>
    <row r="2" spans="1:11" s="123" customFormat="1" ht="12.75">
      <c r="A2" s="106"/>
      <c r="B2" s="134"/>
      <c r="C2" s="104"/>
      <c r="D2" s="104"/>
      <c r="E2" s="104"/>
      <c r="H2" s="136"/>
      <c r="I2" s="136"/>
      <c r="J2" s="136"/>
      <c r="K2" s="136"/>
    </row>
    <row r="3" spans="1:11" s="123" customFormat="1" ht="12.75">
      <c r="A3" s="269" t="s">
        <v>80</v>
      </c>
      <c r="B3" s="270"/>
      <c r="C3" s="270"/>
      <c r="D3" s="270"/>
      <c r="E3" s="271"/>
      <c r="H3" s="136"/>
      <c r="I3" s="136"/>
      <c r="J3" s="136"/>
      <c r="K3" s="136"/>
    </row>
    <row r="4" spans="1:11" s="123" customFormat="1" ht="12.75">
      <c r="A4" s="307" t="s">
        <v>130</v>
      </c>
      <c r="B4" s="308"/>
      <c r="C4" s="308"/>
      <c r="D4" s="308"/>
      <c r="E4" s="309"/>
      <c r="H4" s="136"/>
      <c r="I4" s="136"/>
      <c r="J4" s="136"/>
      <c r="K4" s="136"/>
    </row>
    <row r="5" spans="1:11" s="123" customFormat="1" ht="51">
      <c r="A5" s="137" t="s">
        <v>75</v>
      </c>
      <c r="B5" s="160" t="s">
        <v>72</v>
      </c>
      <c r="C5" s="161" t="s">
        <v>73</v>
      </c>
      <c r="D5" s="160" t="s">
        <v>74</v>
      </c>
      <c r="E5" s="162" t="s">
        <v>140</v>
      </c>
      <c r="H5" s="136"/>
      <c r="I5" s="136"/>
      <c r="J5" s="136"/>
      <c r="K5" s="136"/>
    </row>
    <row r="6" spans="1:11" ht="15" customHeight="1">
      <c r="A6" s="190">
        <v>40797</v>
      </c>
      <c r="B6" s="191">
        <v>146.34006239999997</v>
      </c>
      <c r="C6" s="192">
        <v>147.05002445999997</v>
      </c>
      <c r="D6" s="193">
        <v>138.77777777777777</v>
      </c>
      <c r="E6" s="194">
        <v>162.63241961999501</v>
      </c>
      <c r="G6" s="123"/>
    </row>
    <row r="7" spans="1:11" ht="15" customHeight="1">
      <c r="A7" s="190">
        <v>40804</v>
      </c>
      <c r="B7" s="191">
        <v>143.16365880000001</v>
      </c>
      <c r="C7" s="192">
        <v>146.46524615999999</v>
      </c>
      <c r="D7" s="193">
        <v>138.77777777777777</v>
      </c>
      <c r="E7" s="194">
        <v>160.67790078831555</v>
      </c>
      <c r="G7" s="123"/>
    </row>
    <row r="8" spans="1:11" ht="15" customHeight="1">
      <c r="A8" s="190">
        <v>40811</v>
      </c>
      <c r="B8" s="191">
        <v>141.75472500000001</v>
      </c>
      <c r="C8" s="192">
        <v>145.07427249</v>
      </c>
      <c r="D8" s="193">
        <v>138.77777777777777</v>
      </c>
      <c r="E8" s="194">
        <v>160.70607143729455</v>
      </c>
      <c r="G8" s="123"/>
    </row>
    <row r="9" spans="1:11" ht="15" customHeight="1">
      <c r="A9" s="190">
        <v>40818</v>
      </c>
      <c r="B9" s="191">
        <v>139.3560564</v>
      </c>
      <c r="C9" s="192">
        <v>141.19399997999997</v>
      </c>
      <c r="D9" s="193">
        <v>138.77777777777777</v>
      </c>
      <c r="E9" s="194">
        <v>159.93979553468486</v>
      </c>
      <c r="G9" s="123"/>
    </row>
    <row r="10" spans="1:11" ht="15" customHeight="1">
      <c r="A10" s="190">
        <v>40825</v>
      </c>
      <c r="B10" s="191">
        <v>137.27298480000002</v>
      </c>
      <c r="C10" s="192">
        <v>139.37741550400003</v>
      </c>
      <c r="D10" s="193">
        <v>138.77777777777777</v>
      </c>
      <c r="E10" s="194">
        <v>159.4555996165158</v>
      </c>
      <c r="G10" s="123"/>
    </row>
    <row r="11" spans="1:11" ht="15" customHeight="1">
      <c r="A11" s="190">
        <v>40832</v>
      </c>
      <c r="B11" s="191">
        <v>141.16643749999997</v>
      </c>
      <c r="C11" s="192">
        <v>142.09043600000001</v>
      </c>
      <c r="D11" s="193">
        <v>138.77777777777777</v>
      </c>
      <c r="E11" s="194">
        <v>165.0037942092853</v>
      </c>
      <c r="G11" s="123"/>
    </row>
    <row r="12" spans="1:11" ht="15" customHeight="1">
      <c r="A12" s="190">
        <v>40839</v>
      </c>
      <c r="B12" s="194">
        <v>143.31800000000001</v>
      </c>
      <c r="C12" s="194">
        <v>144.18887000000001</v>
      </c>
      <c r="D12" s="194">
        <v>138.77777777777777</v>
      </c>
      <c r="E12" s="194">
        <v>163.7261015543699</v>
      </c>
      <c r="G12" s="123"/>
    </row>
    <row r="13" spans="1:11" ht="15" customHeight="1">
      <c r="A13" s="190">
        <v>40846</v>
      </c>
      <c r="B13" s="194">
        <v>142.75459760000001</v>
      </c>
      <c r="C13" s="194">
        <v>143.08379896400001</v>
      </c>
      <c r="D13" s="194">
        <v>138.77777777777777</v>
      </c>
      <c r="E13" s="194">
        <v>160.91069706112469</v>
      </c>
      <c r="G13" s="123"/>
    </row>
    <row r="14" spans="1:11" ht="15" customHeight="1">
      <c r="A14" s="190">
        <v>40853</v>
      </c>
      <c r="B14" s="194">
        <v>138.99760000000001</v>
      </c>
      <c r="C14" s="194">
        <v>142.02576200000001</v>
      </c>
      <c r="D14" s="194">
        <v>138.77777777777777</v>
      </c>
      <c r="E14" s="194">
        <v>160.0120138731674</v>
      </c>
      <c r="G14" s="123"/>
      <c r="H14" s="2"/>
      <c r="I14" s="2"/>
      <c r="J14" s="2"/>
      <c r="K14" s="2"/>
    </row>
    <row r="15" spans="1:11" ht="15" customHeight="1">
      <c r="A15" s="190">
        <v>40860</v>
      </c>
      <c r="B15" s="194">
        <v>140.64960879999998</v>
      </c>
      <c r="C15" s="194">
        <v>143.21339897600001</v>
      </c>
      <c r="D15" s="194">
        <v>141.5</v>
      </c>
      <c r="E15" s="194">
        <v>160.10298935048797</v>
      </c>
      <c r="G15" s="123"/>
      <c r="H15" s="2"/>
      <c r="I15" s="2"/>
      <c r="J15" s="2"/>
      <c r="K15" s="2"/>
    </row>
    <row r="16" spans="1:11" ht="15" customHeight="1">
      <c r="A16" s="190">
        <v>40867</v>
      </c>
      <c r="B16" s="194">
        <v>138.48264</v>
      </c>
      <c r="C16" s="194">
        <v>141.20370239999997</v>
      </c>
      <c r="D16" s="194">
        <v>141.5</v>
      </c>
      <c r="E16" s="194">
        <v>157.451948224196</v>
      </c>
      <c r="G16" s="123"/>
      <c r="H16" s="2"/>
      <c r="I16" s="2"/>
      <c r="J16" s="2"/>
      <c r="K16" s="2"/>
    </row>
    <row r="17" spans="1:11" ht="15" customHeight="1">
      <c r="A17" s="190">
        <v>40874</v>
      </c>
      <c r="B17" s="194">
        <v>133.3844344</v>
      </c>
      <c r="C17" s="194">
        <v>136.89925945499999</v>
      </c>
      <c r="D17" s="194">
        <v>141.5</v>
      </c>
      <c r="E17" s="194">
        <v>153.45342250377149</v>
      </c>
      <c r="G17" s="123"/>
      <c r="H17" s="2"/>
      <c r="I17" s="2"/>
      <c r="J17" s="2"/>
      <c r="K17" s="2"/>
    </row>
    <row r="18" spans="1:11" ht="15" customHeight="1">
      <c r="A18" s="190">
        <v>40881</v>
      </c>
      <c r="B18" s="194">
        <v>131.33396249999998</v>
      </c>
      <c r="C18" s="194">
        <v>137.0621538</v>
      </c>
      <c r="D18" s="194">
        <v>141.5</v>
      </c>
      <c r="E18" s="194">
        <v>151.59450688213565</v>
      </c>
      <c r="G18" s="123"/>
      <c r="H18" s="2"/>
      <c r="I18" s="2"/>
      <c r="J18" s="2"/>
      <c r="K18" s="2"/>
    </row>
    <row r="19" spans="1:11" ht="15" customHeight="1">
      <c r="A19" s="190">
        <v>40888</v>
      </c>
      <c r="B19" s="194">
        <v>127.27568166666666</v>
      </c>
      <c r="C19" s="194">
        <v>132.32200889499998</v>
      </c>
      <c r="D19" s="194">
        <v>140.85714285714286</v>
      </c>
      <c r="E19" s="194">
        <v>147.55179139791616</v>
      </c>
      <c r="G19" s="123"/>
      <c r="H19" s="2"/>
      <c r="I19" s="2"/>
      <c r="J19" s="2"/>
      <c r="K19" s="2"/>
    </row>
    <row r="20" spans="1:11" ht="15" customHeight="1">
      <c r="A20" s="195"/>
      <c r="B20" s="229"/>
      <c r="C20" s="229"/>
      <c r="D20" s="229"/>
      <c r="E20" s="229"/>
      <c r="G20" s="123"/>
      <c r="H20" s="2"/>
      <c r="I20" s="2"/>
      <c r="J20" s="2"/>
      <c r="K20" s="2"/>
    </row>
    <row r="21" spans="1:11" ht="15" customHeight="1">
      <c r="G21" s="123"/>
      <c r="H21" s="2"/>
      <c r="I21" s="2"/>
      <c r="J21" s="2"/>
      <c r="K21" s="2"/>
    </row>
    <row r="22" spans="1:11" ht="15" customHeight="1">
      <c r="G22" s="123"/>
      <c r="H22" s="2"/>
      <c r="I22" s="2"/>
      <c r="J22" s="2"/>
      <c r="K22" s="2"/>
    </row>
    <row r="23" spans="1:11" ht="15" customHeight="1">
      <c r="H23" s="2"/>
      <c r="I23" s="2"/>
      <c r="J23" s="2"/>
      <c r="K23" s="2"/>
    </row>
    <row r="24" spans="1:11" ht="15" customHeight="1">
      <c r="H24" s="2"/>
      <c r="I24" s="2"/>
      <c r="J24" s="2"/>
      <c r="K24" s="2"/>
    </row>
    <row r="25" spans="1:11" ht="15" customHeight="1">
      <c r="H25" s="2"/>
      <c r="I25" s="2"/>
      <c r="J25" s="2"/>
      <c r="K25" s="2"/>
    </row>
    <row r="26" spans="1:11" ht="15" customHeight="1">
      <c r="H26" s="2"/>
      <c r="I26" s="2"/>
      <c r="J26" s="2"/>
      <c r="K26" s="2"/>
    </row>
    <row r="27" spans="1:11" ht="15" customHeight="1">
      <c r="H27" s="2"/>
      <c r="I27" s="2"/>
      <c r="J27" s="2"/>
      <c r="K27" s="2"/>
    </row>
    <row r="28" spans="1:11" ht="15" customHeight="1">
      <c r="H28" s="2"/>
      <c r="I28" s="2"/>
      <c r="J28" s="2"/>
      <c r="K28" s="2"/>
    </row>
    <row r="29" spans="1:11" ht="15" customHeight="1">
      <c r="H29" s="2"/>
      <c r="I29" s="2"/>
      <c r="J29" s="2"/>
      <c r="K29" s="2"/>
    </row>
    <row r="30" spans="1:11" ht="15" customHeight="1">
      <c r="H30" s="2"/>
      <c r="I30" s="2"/>
      <c r="J30" s="2"/>
      <c r="K30" s="2"/>
    </row>
    <row r="31" spans="1:11" ht="15" customHeight="1">
      <c r="H31" s="2"/>
      <c r="I31" s="2"/>
      <c r="J31" s="2"/>
      <c r="K31" s="2"/>
    </row>
    <row r="32" spans="1:11" ht="15" customHeight="1">
      <c r="H32" s="2"/>
      <c r="I32" s="2"/>
      <c r="J32" s="2"/>
      <c r="K32" s="2"/>
    </row>
    <row r="33" spans="1:12" ht="15" customHeight="1">
      <c r="H33" s="2"/>
      <c r="I33" s="2"/>
      <c r="J33" s="2"/>
      <c r="K33" s="2"/>
    </row>
    <row r="34" spans="1:12" ht="13.5" customHeight="1"/>
    <row r="35" spans="1:12" ht="13.5" customHeight="1"/>
    <row r="36" spans="1:12" ht="13.5" customHeight="1"/>
    <row r="37" spans="1:12" ht="13.5" customHeight="1"/>
    <row r="38" spans="1:12" ht="13.5" customHeight="1"/>
    <row r="39" spans="1:12" ht="13.5" customHeight="1"/>
    <row r="40" spans="1:12" ht="13.5" customHeight="1"/>
    <row r="41" spans="1:12" ht="82.5" customHeight="1">
      <c r="A41" s="263" t="s">
        <v>193</v>
      </c>
      <c r="B41" s="278"/>
      <c r="C41" s="278"/>
      <c r="D41" s="278"/>
      <c r="E41" s="279"/>
    </row>
    <row r="42" spans="1:12" ht="13.5" customHeight="1"/>
    <row r="43" spans="1:12" ht="13.5" customHeight="1"/>
    <row r="44" spans="1:12" ht="13.5" customHeight="1">
      <c r="A44" s="36"/>
      <c r="B44" s="36"/>
      <c r="C44" s="36"/>
      <c r="D44" s="36"/>
      <c r="E44" s="36"/>
      <c r="F44" s="36"/>
      <c r="G44" s="36"/>
      <c r="H44" s="36"/>
      <c r="I44" s="36"/>
      <c r="J44" s="36"/>
      <c r="K44" s="36"/>
      <c r="L44" s="36"/>
    </row>
    <row r="45" spans="1:12" ht="13.5" customHeight="1"/>
    <row r="46" spans="1:12" ht="13.5" customHeight="1"/>
    <row r="47" spans="1:12" ht="13.5" customHeight="1"/>
    <row r="48" spans="1: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8:11" ht="13.5" customHeight="1"/>
    <row r="98" spans="8:11" ht="13.5" customHeight="1"/>
    <row r="99" spans="8:11" ht="13.5" customHeight="1"/>
    <row r="100" spans="8:11" ht="13.5" customHeight="1"/>
    <row r="101" spans="8:11" ht="13.5" customHeight="1"/>
    <row r="102" spans="8:11" ht="13.5" customHeight="1"/>
    <row r="103" spans="8:11" ht="13.5" customHeight="1"/>
    <row r="104" spans="8:11" ht="13.5" customHeight="1"/>
    <row r="105" spans="8:11" ht="13.5" customHeight="1"/>
    <row r="106" spans="8:11" ht="13.5" customHeight="1"/>
    <row r="107" spans="8:11" ht="13.5" customHeight="1"/>
    <row r="108" spans="8:11" ht="13.5" customHeight="1">
      <c r="H108" s="2"/>
      <c r="I108" s="2"/>
      <c r="J108" s="2"/>
      <c r="K108" s="2"/>
    </row>
    <row r="109" spans="8:11" ht="13.5" customHeight="1">
      <c r="H109" s="2"/>
      <c r="I109" s="2"/>
      <c r="J109" s="2"/>
      <c r="K109" s="2"/>
    </row>
    <row r="110" spans="8:11" ht="13.5" customHeight="1">
      <c r="H110" s="2"/>
      <c r="I110" s="2"/>
      <c r="J110" s="2"/>
      <c r="K110" s="2"/>
    </row>
    <row r="111" spans="8:11" ht="13.5" customHeight="1">
      <c r="H111" s="2"/>
      <c r="I111" s="2"/>
      <c r="J111" s="2"/>
      <c r="K111" s="2"/>
    </row>
    <row r="112" spans="8:11" ht="13.5" customHeight="1">
      <c r="H112" s="2"/>
      <c r="I112" s="2"/>
      <c r="J112" s="2"/>
      <c r="K112" s="2"/>
    </row>
    <row r="113" spans="8:11" ht="13.5" customHeight="1">
      <c r="H113" s="2"/>
      <c r="I113" s="2"/>
      <c r="J113" s="2"/>
      <c r="K113" s="2"/>
    </row>
    <row r="114" spans="8:11" ht="13.5" customHeight="1">
      <c r="H114" s="2"/>
      <c r="I114" s="2"/>
      <c r="J114" s="2"/>
      <c r="K114" s="2"/>
    </row>
    <row r="115" spans="8:11" ht="13.5" customHeight="1">
      <c r="H115" s="2"/>
      <c r="I115" s="2"/>
      <c r="J115" s="2"/>
      <c r="K115" s="2"/>
    </row>
    <row r="116" spans="8:11" ht="13.5" customHeight="1">
      <c r="H116" s="2"/>
      <c r="I116" s="2"/>
      <c r="J116" s="2"/>
      <c r="K116" s="2"/>
    </row>
    <row r="117" spans="8:11" ht="13.5" customHeight="1">
      <c r="H117" s="2"/>
      <c r="I117" s="2"/>
      <c r="J117" s="2"/>
      <c r="K117" s="2"/>
    </row>
    <row r="118" spans="8:11" ht="13.5" customHeight="1">
      <c r="H118" s="2"/>
      <c r="I118" s="2"/>
      <c r="J118" s="2"/>
      <c r="K118" s="2"/>
    </row>
    <row r="119" spans="8:11" ht="13.5" customHeight="1">
      <c r="H119" s="2"/>
      <c r="I119" s="2"/>
      <c r="J119" s="2"/>
      <c r="K119" s="2"/>
    </row>
    <row r="120" spans="8:11" ht="13.5" customHeight="1">
      <c r="H120" s="2"/>
      <c r="I120" s="2"/>
      <c r="J120" s="2"/>
      <c r="K120" s="2"/>
    </row>
    <row r="121" spans="8:11" ht="13.5" customHeight="1">
      <c r="H121" s="2"/>
      <c r="I121" s="2"/>
      <c r="J121" s="2"/>
      <c r="K121" s="2"/>
    </row>
    <row r="122" spans="8:11" ht="13.5" customHeight="1">
      <c r="H122" s="2"/>
      <c r="I122" s="2"/>
      <c r="J122" s="2"/>
      <c r="K122" s="2"/>
    </row>
    <row r="123" spans="8:11" ht="13.5" customHeight="1">
      <c r="H123" s="2"/>
      <c r="I123" s="2"/>
      <c r="J123" s="2"/>
      <c r="K123" s="2"/>
    </row>
    <row r="124" spans="8:11" ht="13.5" customHeight="1">
      <c r="H124" s="2"/>
      <c r="I124" s="2"/>
      <c r="J124" s="2"/>
      <c r="K124" s="2"/>
    </row>
    <row r="125" spans="8:11" ht="13.5" customHeight="1">
      <c r="H125" s="2"/>
      <c r="I125" s="2"/>
      <c r="J125" s="2"/>
      <c r="K125" s="2"/>
    </row>
    <row r="126" spans="8:11" ht="13.5" customHeight="1">
      <c r="H126" s="2"/>
      <c r="I126" s="2"/>
      <c r="J126" s="2"/>
      <c r="K126" s="2"/>
    </row>
    <row r="127" spans="8:11" ht="13.5" customHeight="1">
      <c r="H127" s="2"/>
      <c r="I127" s="2"/>
      <c r="J127" s="2"/>
      <c r="K127" s="2"/>
    </row>
    <row r="128" spans="8:11" ht="13.5" customHeight="1">
      <c r="H128" s="2"/>
      <c r="I128" s="2"/>
      <c r="J128" s="2"/>
      <c r="K128" s="2"/>
    </row>
    <row r="129" spans="8:11" ht="13.5" customHeight="1">
      <c r="H129" s="2"/>
      <c r="I129" s="2"/>
      <c r="J129" s="2"/>
      <c r="K129" s="2"/>
    </row>
    <row r="130" spans="8:11" ht="13.5" customHeight="1">
      <c r="H130" s="2"/>
      <c r="I130" s="2"/>
      <c r="J130" s="2"/>
      <c r="K130" s="2"/>
    </row>
    <row r="131" spans="8:11" ht="13.5" customHeight="1">
      <c r="H131" s="2"/>
      <c r="I131" s="2"/>
      <c r="J131" s="2"/>
      <c r="K131" s="2"/>
    </row>
    <row r="132" spans="8:11" ht="13.5" customHeight="1">
      <c r="H132" s="2"/>
      <c r="I132" s="2"/>
      <c r="J132" s="2"/>
      <c r="K132" s="2"/>
    </row>
    <row r="133" spans="8:11" ht="13.5" customHeight="1">
      <c r="H133" s="2"/>
      <c r="I133" s="2"/>
      <c r="J133" s="2"/>
      <c r="K133" s="2"/>
    </row>
    <row r="134" spans="8:11" ht="13.5" customHeight="1">
      <c r="H134" s="2"/>
      <c r="I134" s="2"/>
      <c r="J134" s="2"/>
      <c r="K134" s="2"/>
    </row>
    <row r="135" spans="8:11" ht="13.5" customHeight="1">
      <c r="H135" s="2"/>
      <c r="I135" s="2"/>
      <c r="J135" s="2"/>
      <c r="K135" s="2"/>
    </row>
    <row r="136" spans="8:11" ht="13.5" customHeight="1">
      <c r="H136" s="2"/>
      <c r="I136" s="2"/>
      <c r="J136" s="2"/>
      <c r="K136" s="2"/>
    </row>
    <row r="137" spans="8:11">
      <c r="H137" s="2"/>
      <c r="I137" s="2"/>
      <c r="J137" s="2"/>
      <c r="K137" s="2"/>
    </row>
    <row r="138" spans="8:11">
      <c r="H138" s="2"/>
      <c r="I138" s="2"/>
      <c r="J138" s="2"/>
      <c r="K138" s="2"/>
    </row>
    <row r="139" spans="8:11">
      <c r="H139" s="2"/>
      <c r="I139" s="2"/>
      <c r="J139" s="2"/>
      <c r="K139" s="2"/>
    </row>
    <row r="140" spans="8:11">
      <c r="H140" s="2"/>
      <c r="I140" s="2"/>
      <c r="J140" s="2"/>
      <c r="K140" s="2"/>
    </row>
    <row r="141" spans="8:11">
      <c r="H141" s="2"/>
      <c r="I141" s="2"/>
      <c r="J141" s="2"/>
      <c r="K141" s="2"/>
    </row>
    <row r="142" spans="8:11">
      <c r="H142" s="2"/>
      <c r="I142" s="2"/>
      <c r="J142" s="2"/>
      <c r="K142" s="2"/>
    </row>
    <row r="143" spans="8:11">
      <c r="H143" s="2"/>
      <c r="I143" s="2"/>
      <c r="J143" s="2"/>
      <c r="K143" s="2"/>
    </row>
    <row r="144" spans="8:11">
      <c r="H144" s="2"/>
      <c r="I144" s="2"/>
      <c r="J144" s="2"/>
      <c r="K144" s="2"/>
    </row>
    <row r="145" spans="8:11">
      <c r="H145" s="2"/>
      <c r="I145" s="2"/>
      <c r="J145" s="2"/>
      <c r="K145" s="2"/>
    </row>
    <row r="146" spans="8:11">
      <c r="H146" s="2"/>
      <c r="I146" s="2"/>
      <c r="J146" s="2"/>
      <c r="K146" s="2"/>
    </row>
    <row r="147" spans="8:11">
      <c r="H147" s="2"/>
      <c r="I147" s="2"/>
      <c r="J147" s="2"/>
      <c r="K147" s="2"/>
    </row>
    <row r="148" spans="8:11">
      <c r="H148" s="2"/>
      <c r="I148" s="2"/>
      <c r="J148" s="2"/>
      <c r="K148" s="2"/>
    </row>
    <row r="149" spans="8:11">
      <c r="H149" s="2"/>
      <c r="I149" s="2"/>
      <c r="J149" s="2"/>
      <c r="K149" s="2"/>
    </row>
    <row r="150" spans="8:11">
      <c r="H150" s="2"/>
      <c r="I150" s="2"/>
      <c r="J150" s="2"/>
      <c r="K150" s="2"/>
    </row>
    <row r="151" spans="8:11">
      <c r="H151" s="2"/>
      <c r="I151" s="2"/>
      <c r="J151" s="2"/>
      <c r="K151" s="2"/>
    </row>
    <row r="152" spans="8:11">
      <c r="H152" s="2"/>
      <c r="I152" s="2"/>
      <c r="J152" s="2"/>
      <c r="K152" s="2"/>
    </row>
    <row r="153" spans="8:11">
      <c r="H153" s="2"/>
      <c r="I153" s="2"/>
      <c r="J153" s="2"/>
      <c r="K153" s="2"/>
    </row>
    <row r="154" spans="8:11">
      <c r="H154" s="2"/>
      <c r="I154" s="2"/>
      <c r="J154" s="2"/>
      <c r="K154" s="2"/>
    </row>
    <row r="155" spans="8:11">
      <c r="H155" s="2"/>
      <c r="I155" s="2"/>
      <c r="J155" s="2"/>
      <c r="K155" s="2"/>
    </row>
    <row r="156" spans="8:11">
      <c r="H156" s="2"/>
      <c r="I156" s="2"/>
      <c r="J156" s="2"/>
      <c r="K156" s="2"/>
    </row>
    <row r="157" spans="8:11">
      <c r="H157" s="2"/>
      <c r="I157" s="2"/>
      <c r="J157" s="2"/>
      <c r="K157" s="2"/>
    </row>
    <row r="158" spans="8:11">
      <c r="H158" s="2"/>
      <c r="I158" s="2"/>
      <c r="J158" s="2"/>
      <c r="K158" s="2"/>
    </row>
    <row r="159" spans="8:11">
      <c r="H159" s="2"/>
      <c r="I159" s="2"/>
      <c r="J159" s="2"/>
      <c r="K159" s="2"/>
    </row>
    <row r="160" spans="8:11">
      <c r="H160" s="2"/>
      <c r="I160" s="2"/>
      <c r="J160" s="2"/>
      <c r="K160" s="2"/>
    </row>
    <row r="161" spans="8:11">
      <c r="H161" s="2"/>
      <c r="I161" s="2"/>
      <c r="J161" s="2"/>
      <c r="K161" s="2"/>
    </row>
    <row r="162" spans="8:11">
      <c r="H162" s="2"/>
      <c r="I162" s="2"/>
      <c r="J162" s="2"/>
      <c r="K162" s="2"/>
    </row>
    <row r="163" spans="8:11">
      <c r="H163" s="2"/>
      <c r="I163" s="2"/>
      <c r="J163" s="2"/>
      <c r="K163" s="2"/>
    </row>
    <row r="164" spans="8:11">
      <c r="H164" s="2"/>
      <c r="I164" s="2"/>
      <c r="J164" s="2"/>
      <c r="K164" s="2"/>
    </row>
    <row r="165" spans="8:11">
      <c r="H165" s="2"/>
      <c r="I165" s="2"/>
      <c r="J165" s="2"/>
      <c r="K165" s="2"/>
    </row>
    <row r="166" spans="8:11">
      <c r="H166" s="2"/>
      <c r="I166" s="2"/>
      <c r="J166" s="2"/>
      <c r="K166" s="2"/>
    </row>
    <row r="167" spans="8:11">
      <c r="H167" s="2"/>
      <c r="I167" s="2"/>
      <c r="J167" s="2"/>
      <c r="K167" s="2"/>
    </row>
    <row r="168" spans="8:11">
      <c r="H168" s="2"/>
      <c r="I168" s="2"/>
      <c r="J168" s="2"/>
      <c r="K168" s="2"/>
    </row>
    <row r="169" spans="8:11">
      <c r="H169" s="2"/>
      <c r="I169" s="2"/>
      <c r="J169" s="2"/>
      <c r="K169" s="2"/>
    </row>
    <row r="170" spans="8:11">
      <c r="H170" s="2"/>
      <c r="I170" s="2"/>
      <c r="J170" s="2"/>
      <c r="K170" s="2"/>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A3:E3"/>
    <mergeCell ref="A4:E4"/>
    <mergeCell ref="A41:E41"/>
    <mergeCell ref="A1:E1"/>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1"/>
  <sheetViews>
    <sheetView topLeftCell="A17" workbookViewId="0">
      <selection activeCell="B28" sqref="B28"/>
    </sheetView>
  </sheetViews>
  <sheetFormatPr baseColWidth="10" defaultColWidth="5.81640625" defaultRowHeight="15" customHeight="1"/>
  <cols>
    <col min="1" max="4" width="14.6328125" customWidth="1"/>
  </cols>
  <sheetData>
    <row r="1" spans="1:9" ht="15" customHeight="1">
      <c r="A1" s="266" t="s">
        <v>134</v>
      </c>
      <c r="B1" s="266"/>
      <c r="C1" s="266"/>
      <c r="D1" s="266"/>
      <c r="E1" s="134"/>
      <c r="F1" s="134"/>
      <c r="G1" s="134"/>
      <c r="H1" s="134"/>
      <c r="I1" s="134"/>
    </row>
    <row r="3" spans="1:9" ht="15" customHeight="1">
      <c r="A3" s="269" t="s">
        <v>194</v>
      </c>
      <c r="B3" s="270"/>
      <c r="C3" s="270"/>
      <c r="D3" s="270"/>
    </row>
    <row r="4" spans="1:9" ht="15" customHeight="1">
      <c r="A4" s="272" t="s">
        <v>162</v>
      </c>
      <c r="B4" s="273"/>
      <c r="C4" s="273"/>
      <c r="D4" s="273"/>
    </row>
    <row r="5" spans="1:9" s="201" customFormat="1" ht="29.25" customHeight="1">
      <c r="A5" s="159" t="s">
        <v>139</v>
      </c>
      <c r="B5" s="116" t="s">
        <v>28</v>
      </c>
      <c r="C5" s="116" t="s">
        <v>29</v>
      </c>
      <c r="D5" s="117" t="s">
        <v>54</v>
      </c>
    </row>
    <row r="6" spans="1:9" ht="15" customHeight="1">
      <c r="A6" s="202">
        <v>40179</v>
      </c>
      <c r="B6" s="203">
        <v>206.57</v>
      </c>
      <c r="C6" s="204">
        <v>208.98678414096915</v>
      </c>
      <c r="D6" s="208">
        <v>196.17392744982908</v>
      </c>
    </row>
    <row r="7" spans="1:9" ht="15" customHeight="1">
      <c r="A7" s="202">
        <v>40210</v>
      </c>
      <c r="B7" s="204">
        <v>203.06881697461637</v>
      </c>
      <c r="C7" s="204"/>
      <c r="D7" s="205"/>
    </row>
    <row r="8" spans="1:9" ht="15" customHeight="1">
      <c r="A8" s="202">
        <v>40238</v>
      </c>
      <c r="B8" s="204">
        <v>203.14255923072466</v>
      </c>
      <c r="C8" s="204">
        <v>204.85454545454544</v>
      </c>
      <c r="D8" s="205"/>
    </row>
    <row r="9" spans="1:9" ht="15" customHeight="1">
      <c r="A9" s="202">
        <v>40269</v>
      </c>
      <c r="B9" s="204">
        <v>209.11332690039671</v>
      </c>
      <c r="C9" s="204">
        <v>205.00309507337144</v>
      </c>
      <c r="D9" s="205"/>
    </row>
    <row r="10" spans="1:9" ht="15" customHeight="1">
      <c r="A10" s="202">
        <v>40299</v>
      </c>
      <c r="B10" s="204">
        <v>201.65423753469062</v>
      </c>
      <c r="C10" s="204"/>
      <c r="D10" s="205"/>
    </row>
    <row r="11" spans="1:9" ht="15" customHeight="1">
      <c r="A11" s="202">
        <v>40330</v>
      </c>
      <c r="B11" s="204">
        <v>210.27508922408097</v>
      </c>
      <c r="C11" s="204"/>
      <c r="D11" s="205"/>
    </row>
    <row r="12" spans="1:9" ht="15" customHeight="1">
      <c r="A12" s="202">
        <v>40360</v>
      </c>
      <c r="B12" s="204">
        <v>196.7489735773986</v>
      </c>
      <c r="C12" s="204">
        <v>218.61562768744622</v>
      </c>
      <c r="D12" s="205"/>
    </row>
    <row r="13" spans="1:9" ht="15" customHeight="1">
      <c r="A13" s="202">
        <v>40391</v>
      </c>
      <c r="B13" s="204">
        <v>210.08033454385387</v>
      </c>
      <c r="C13" s="204">
        <v>220.89366339716642</v>
      </c>
      <c r="D13" s="205"/>
    </row>
    <row r="14" spans="1:9" ht="15" customHeight="1">
      <c r="A14" s="202">
        <v>40422</v>
      </c>
      <c r="B14" s="204">
        <v>192.71756023195886</v>
      </c>
      <c r="C14" s="204"/>
      <c r="D14" s="205"/>
    </row>
    <row r="15" spans="1:9" ht="15" customHeight="1">
      <c r="A15" s="202">
        <v>40452</v>
      </c>
      <c r="B15" s="204">
        <v>245.9361638115729</v>
      </c>
      <c r="C15" s="204"/>
      <c r="D15" s="205">
        <v>279.79227753835664</v>
      </c>
    </row>
    <row r="16" spans="1:9" ht="15" customHeight="1">
      <c r="A16" s="202">
        <v>40483</v>
      </c>
      <c r="B16" s="204">
        <v>284.95353396674835</v>
      </c>
      <c r="C16" s="204"/>
      <c r="D16" s="205">
        <v>298.45687694151604</v>
      </c>
    </row>
    <row r="17" spans="1:6" ht="15" customHeight="1">
      <c r="A17" s="202">
        <v>40513</v>
      </c>
      <c r="B17" s="204">
        <v>297.04708699122108</v>
      </c>
      <c r="C17" s="204"/>
      <c r="D17" s="205">
        <v>284.85524399126001</v>
      </c>
    </row>
    <row r="18" spans="1:6" ht="15" customHeight="1">
      <c r="A18" s="202">
        <v>40544</v>
      </c>
      <c r="B18" s="204">
        <v>280.7765070816219</v>
      </c>
      <c r="C18" s="204"/>
      <c r="D18" s="205">
        <v>276.62838998526831</v>
      </c>
    </row>
    <row r="19" spans="1:6" ht="15" customHeight="1">
      <c r="A19" s="202">
        <v>40575</v>
      </c>
      <c r="B19" s="204">
        <v>315.94018453706644</v>
      </c>
      <c r="C19" s="204"/>
      <c r="D19" s="205">
        <v>318.46917026495254</v>
      </c>
    </row>
    <row r="20" spans="1:6" ht="15" customHeight="1">
      <c r="A20" s="202">
        <v>40603</v>
      </c>
      <c r="B20" s="204">
        <v>326.70365982916638</v>
      </c>
      <c r="C20" s="204"/>
      <c r="D20" s="205">
        <v>339.20333770521466</v>
      </c>
    </row>
    <row r="21" spans="1:6" ht="15" customHeight="1">
      <c r="A21" s="202">
        <v>40634</v>
      </c>
      <c r="B21" s="204">
        <v>291.31147540983602</v>
      </c>
      <c r="C21" s="204"/>
      <c r="D21" s="205">
        <v>339.40628014146392</v>
      </c>
    </row>
    <row r="22" spans="1:6" ht="15" customHeight="1">
      <c r="A22" s="202">
        <v>40664</v>
      </c>
      <c r="B22" s="204">
        <v>348.11175227103922</v>
      </c>
      <c r="C22" s="204"/>
      <c r="D22" s="205"/>
    </row>
    <row r="23" spans="1:6" ht="15" customHeight="1">
      <c r="A23" s="202">
        <v>40695</v>
      </c>
      <c r="B23" s="204">
        <v>347.49157789310755</v>
      </c>
      <c r="C23" s="204"/>
      <c r="D23" s="205"/>
    </row>
    <row r="24" spans="1:6" ht="15" customHeight="1">
      <c r="A24" s="202">
        <v>40725</v>
      </c>
      <c r="B24" s="206">
        <v>351.74429223744289</v>
      </c>
      <c r="C24" s="207"/>
      <c r="D24" s="205"/>
    </row>
    <row r="25" spans="1:6" ht="15" customHeight="1">
      <c r="A25" s="202">
        <v>40756</v>
      </c>
      <c r="B25" s="204">
        <v>343.67380742443652</v>
      </c>
      <c r="C25" s="204"/>
      <c r="D25" s="205"/>
    </row>
    <row r="26" spans="1:6" ht="15" customHeight="1">
      <c r="A26" s="202">
        <v>40787</v>
      </c>
      <c r="B26" s="204">
        <v>326.12480703284274</v>
      </c>
      <c r="C26" s="204"/>
      <c r="D26" s="205"/>
    </row>
    <row r="27" spans="1:6" ht="15" customHeight="1">
      <c r="A27" s="202">
        <v>40817</v>
      </c>
      <c r="B27" s="204">
        <v>338.65</v>
      </c>
      <c r="C27" s="204">
        <v>511.74421052631584</v>
      </c>
      <c r="D27" s="205"/>
    </row>
    <row r="28" spans="1:6" ht="15" customHeight="1">
      <c r="A28" s="202">
        <v>40848</v>
      </c>
      <c r="B28" s="204">
        <v>306.35000000000002</v>
      </c>
      <c r="C28" s="204"/>
      <c r="D28" s="205">
        <v>338.81272997081749</v>
      </c>
      <c r="F28" s="248"/>
    </row>
    <row r="29" spans="1:6" ht="15" customHeight="1">
      <c r="A29" s="186" t="s">
        <v>159</v>
      </c>
      <c r="B29" s="102"/>
      <c r="C29" s="102"/>
      <c r="D29" s="102"/>
    </row>
    <row r="31" spans="1:6" ht="85.5" customHeight="1">
      <c r="A31" s="263" t="s">
        <v>195</v>
      </c>
      <c r="B31" s="278"/>
      <c r="C31" s="278"/>
      <c r="D31" s="279"/>
      <c r="E31" s="180"/>
      <c r="F31" s="180"/>
    </row>
    <row r="51" spans="1:11" ht="15" customHeight="1">
      <c r="A51" s="218"/>
      <c r="B51" s="218"/>
      <c r="C51" s="218"/>
      <c r="D51" s="218"/>
      <c r="E51" s="218"/>
      <c r="F51" s="218"/>
      <c r="G51" s="218"/>
      <c r="H51" s="218"/>
      <c r="I51" s="218"/>
      <c r="J51" s="218"/>
      <c r="K51" s="218"/>
    </row>
  </sheetData>
  <customSheetViews>
    <customSheetView guid="{5CDC6F58-B038-4A0E-A13D-C643B013E119}" topLeftCell="A27">
      <selection activeCell="C38" sqref="C38"/>
      <pageMargins left="0.70866141732283472" right="0.70866141732283472" top="0.74803149606299213" bottom="0.74803149606299213" header="0.31496062992125984" footer="0.31496062992125984"/>
      <printOptions horizontalCentered="1" verticalCentered="1"/>
      <pageSetup orientation="portrait" r:id="rId1"/>
      <headerFooter>
        <oddFooter>&amp;C&amp;10&amp;A</oddFooter>
      </headerFooter>
    </customSheetView>
  </customSheetViews>
  <mergeCells count="4">
    <mergeCell ref="A1:D1"/>
    <mergeCell ref="A3:D3"/>
    <mergeCell ref="A4:D4"/>
    <mergeCell ref="A31:D31"/>
  </mergeCells>
  <printOptions horizontalCentered="1" verticalCentered="1"/>
  <pageMargins left="0.70866141732283472" right="0.70866141732283472" top="0.74803149606299213" bottom="0.74803149606299213" header="0.31496062992125984" footer="0.31496062992125984"/>
  <pageSetup orientation="portrait" r:id="rId2"/>
  <headerFooter>
    <oddFooter>&amp;C&amp;10&amp;A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2"/>
  <sheetViews>
    <sheetView zoomScaleSheetLayoutView="75" workbookViewId="0">
      <selection activeCell="C60" sqref="C60"/>
    </sheetView>
  </sheetViews>
  <sheetFormatPr baseColWidth="10" defaultRowHeight="12"/>
  <cols>
    <col min="1" max="1" width="10.7265625" style="2" customWidth="1"/>
    <col min="2" max="6" width="9.81640625" style="2" customWidth="1"/>
    <col min="7" max="7" width="5.36328125" style="2" customWidth="1"/>
    <col min="8" max="8" width="3.90625" style="2" customWidth="1"/>
    <col min="9" max="9" width="7.1796875" style="38" customWidth="1"/>
    <col min="10" max="10" width="9.36328125" style="37" customWidth="1"/>
    <col min="11" max="11" width="12.08984375" style="37" customWidth="1"/>
    <col min="12" max="12" width="9.26953125" style="2" customWidth="1"/>
    <col min="13" max="13" width="11.90625" style="2" customWidth="1"/>
    <col min="14" max="16384" width="10.90625" style="2"/>
  </cols>
  <sheetData>
    <row r="1" spans="1:11" s="104" customFormat="1" ht="12.75">
      <c r="A1" s="266" t="s">
        <v>135</v>
      </c>
      <c r="B1" s="266"/>
      <c r="C1" s="266"/>
      <c r="D1" s="266"/>
      <c r="E1" s="266"/>
      <c r="F1" s="266"/>
      <c r="I1" s="131"/>
      <c r="J1" s="132"/>
      <c r="K1" s="132"/>
    </row>
    <row r="2" spans="1:11" s="104" customFormat="1" ht="12.75">
      <c r="A2" s="133"/>
      <c r="B2" s="134"/>
      <c r="I2" s="131"/>
      <c r="J2" s="132"/>
      <c r="K2" s="132"/>
    </row>
    <row r="3" spans="1:11" s="104" customFormat="1" ht="12.75">
      <c r="A3" s="336" t="s">
        <v>81</v>
      </c>
      <c r="B3" s="337"/>
      <c r="C3" s="337"/>
      <c r="D3" s="337"/>
      <c r="E3" s="337"/>
      <c r="F3" s="338"/>
      <c r="I3" s="131"/>
      <c r="J3" s="132"/>
      <c r="K3" s="132"/>
    </row>
    <row r="4" spans="1:11" s="104" customFormat="1" ht="12.75">
      <c r="A4" s="339" t="s">
        <v>82</v>
      </c>
      <c r="B4" s="340"/>
      <c r="C4" s="340"/>
      <c r="D4" s="340"/>
      <c r="E4" s="340"/>
      <c r="F4" s="341"/>
      <c r="I4" s="131"/>
      <c r="J4" s="132"/>
      <c r="K4" s="132"/>
    </row>
    <row r="5" spans="1:11" s="69" customFormat="1" ht="12.75">
      <c r="A5" s="135" t="s">
        <v>76</v>
      </c>
      <c r="B5" s="164">
        <v>40878</v>
      </c>
      <c r="C5" s="164">
        <v>40969</v>
      </c>
      <c r="D5" s="164">
        <v>41030</v>
      </c>
      <c r="E5" s="164">
        <v>41091</v>
      </c>
      <c r="F5" s="164">
        <v>41153</v>
      </c>
      <c r="I5" s="129"/>
      <c r="J5" s="130"/>
      <c r="K5" s="130"/>
    </row>
    <row r="6" spans="1:11" s="69" customFormat="1" ht="12.75">
      <c r="A6" s="167">
        <v>40857</v>
      </c>
      <c r="B6" s="165">
        <v>254.12</v>
      </c>
      <c r="C6" s="166">
        <v>257.77</v>
      </c>
      <c r="D6" s="166">
        <v>260.52</v>
      </c>
      <c r="E6" s="165">
        <v>261.20999999999998</v>
      </c>
      <c r="F6" s="166">
        <v>239.56</v>
      </c>
      <c r="I6" s="129"/>
      <c r="J6" s="130"/>
      <c r="K6" s="130"/>
    </row>
    <row r="7" spans="1:11" s="69" customFormat="1" ht="12.75">
      <c r="A7" s="167">
        <v>40858</v>
      </c>
      <c r="B7" s="165">
        <v>251.37</v>
      </c>
      <c r="C7" s="166">
        <v>255.01</v>
      </c>
      <c r="D7" s="166">
        <v>257.67</v>
      </c>
      <c r="E7" s="165">
        <v>258.36</v>
      </c>
      <c r="F7" s="166">
        <v>237.49</v>
      </c>
      <c r="G7" s="156"/>
      <c r="H7" s="156"/>
      <c r="I7" s="129"/>
      <c r="J7" s="130"/>
      <c r="K7" s="130"/>
    </row>
    <row r="8" spans="1:11" s="69" customFormat="1" ht="12.75">
      <c r="A8" s="167">
        <v>40861</v>
      </c>
      <c r="B8" s="165">
        <v>249.4</v>
      </c>
      <c r="C8" s="166">
        <v>253.24</v>
      </c>
      <c r="D8" s="166">
        <v>255.6</v>
      </c>
      <c r="E8" s="165">
        <v>256.39</v>
      </c>
      <c r="F8" s="166">
        <v>236.21</v>
      </c>
      <c r="I8" s="129"/>
      <c r="J8" s="130"/>
      <c r="K8" s="130"/>
    </row>
    <row r="9" spans="1:11" s="69" customFormat="1" ht="12.75">
      <c r="A9" s="167">
        <v>40862</v>
      </c>
      <c r="B9" s="165">
        <v>254.12</v>
      </c>
      <c r="C9" s="166">
        <v>257.77</v>
      </c>
      <c r="D9" s="166">
        <v>260.02999999999997</v>
      </c>
      <c r="E9" s="165">
        <v>261.01</v>
      </c>
      <c r="F9" s="166">
        <v>239.56</v>
      </c>
      <c r="I9" s="129"/>
      <c r="J9" s="130"/>
      <c r="K9" s="130"/>
    </row>
    <row r="10" spans="1:11" s="69" customFormat="1" ht="12.75">
      <c r="A10" s="167">
        <v>40863</v>
      </c>
      <c r="B10" s="165">
        <v>253.04</v>
      </c>
      <c r="C10" s="166">
        <v>256.68</v>
      </c>
      <c r="D10" s="166">
        <v>259.04000000000002</v>
      </c>
      <c r="E10" s="165">
        <v>260.02999999999997</v>
      </c>
      <c r="F10" s="166">
        <v>239.26</v>
      </c>
      <c r="I10" s="129"/>
      <c r="J10" s="130"/>
      <c r="K10" s="130"/>
    </row>
    <row r="11" spans="1:11" s="69" customFormat="1" ht="12.75">
      <c r="A11" s="167">
        <v>40864</v>
      </c>
      <c r="B11" s="165">
        <v>241.92</v>
      </c>
      <c r="C11" s="166">
        <v>245.36</v>
      </c>
      <c r="D11" s="166">
        <v>248.02</v>
      </c>
      <c r="E11" s="165">
        <v>249.4</v>
      </c>
      <c r="F11" s="166">
        <v>230.01</v>
      </c>
      <c r="I11" s="129"/>
      <c r="J11" s="130"/>
      <c r="K11" s="130"/>
    </row>
    <row r="12" spans="1:11" s="69" customFormat="1" ht="12.75">
      <c r="A12" s="167">
        <v>40865</v>
      </c>
      <c r="B12" s="165">
        <v>240.25</v>
      </c>
      <c r="C12" s="166">
        <v>243.3</v>
      </c>
      <c r="D12" s="166">
        <v>245.86</v>
      </c>
      <c r="E12" s="165">
        <v>247.23</v>
      </c>
      <c r="F12" s="166">
        <v>229.52</v>
      </c>
      <c r="I12" s="129"/>
      <c r="J12" s="130"/>
      <c r="K12" s="130"/>
    </row>
    <row r="13" spans="1:11" s="69" customFormat="1" ht="12.75">
      <c r="A13" s="167">
        <v>40868</v>
      </c>
      <c r="B13" s="165">
        <v>235.33</v>
      </c>
      <c r="C13" s="166">
        <v>238.18</v>
      </c>
      <c r="D13" s="166">
        <v>240.74</v>
      </c>
      <c r="E13" s="165">
        <v>242.31</v>
      </c>
      <c r="F13" s="166">
        <v>224.01</v>
      </c>
      <c r="I13" s="129"/>
      <c r="J13" s="130"/>
      <c r="K13" s="130"/>
    </row>
    <row r="14" spans="1:11" s="69" customFormat="1" ht="12.75">
      <c r="A14" s="167">
        <v>40869</v>
      </c>
      <c r="B14" s="165">
        <v>235.82</v>
      </c>
      <c r="C14" s="166">
        <v>238.47</v>
      </c>
      <c r="D14" s="166">
        <v>241.03</v>
      </c>
      <c r="E14" s="165">
        <v>242.41</v>
      </c>
      <c r="F14" s="166">
        <v>224.3</v>
      </c>
      <c r="I14" s="129"/>
      <c r="J14" s="130"/>
      <c r="K14" s="130"/>
    </row>
    <row r="15" spans="1:11" s="69" customFormat="1" ht="12.75">
      <c r="A15" s="167">
        <v>40870</v>
      </c>
      <c r="B15" s="165">
        <v>231.78</v>
      </c>
      <c r="C15" s="166">
        <v>234.44</v>
      </c>
      <c r="D15" s="166">
        <v>237.2</v>
      </c>
      <c r="E15" s="165">
        <v>238.47</v>
      </c>
      <c r="F15" s="166">
        <v>222.43</v>
      </c>
      <c r="I15" s="129"/>
      <c r="J15" s="130"/>
      <c r="K15" s="130"/>
    </row>
    <row r="16" spans="1:11" s="69" customFormat="1" ht="12.75">
      <c r="A16" s="167">
        <v>40872</v>
      </c>
      <c r="B16" s="165">
        <v>229.32</v>
      </c>
      <c r="C16" s="166">
        <v>232.27</v>
      </c>
      <c r="D16" s="166">
        <v>235.13</v>
      </c>
      <c r="E16" s="166">
        <v>235.92</v>
      </c>
      <c r="F16" s="166">
        <v>219.48</v>
      </c>
      <c r="I16" s="129"/>
      <c r="J16" s="130"/>
      <c r="K16" s="130"/>
    </row>
    <row r="17" spans="1:11" s="69" customFormat="1" ht="12.75">
      <c r="A17" s="167">
        <v>40875</v>
      </c>
      <c r="B17" s="165">
        <v>232.96</v>
      </c>
      <c r="C17" s="166">
        <v>235.62</v>
      </c>
      <c r="D17" s="166">
        <v>238.38</v>
      </c>
      <c r="E17" s="166">
        <v>239.75</v>
      </c>
      <c r="F17" s="166">
        <v>222.83</v>
      </c>
      <c r="I17" s="129"/>
      <c r="J17" s="130"/>
      <c r="K17" s="130"/>
    </row>
    <row r="18" spans="1:11" s="69" customFormat="1" ht="12.75">
      <c r="A18" s="167">
        <v>40876</v>
      </c>
      <c r="B18" s="165">
        <v>235.42</v>
      </c>
      <c r="C18" s="166">
        <v>238.38</v>
      </c>
      <c r="D18" s="166">
        <v>241.13</v>
      </c>
      <c r="E18" s="166">
        <v>242.41</v>
      </c>
      <c r="F18" s="166">
        <v>225.48</v>
      </c>
      <c r="I18" s="129"/>
      <c r="J18" s="130"/>
      <c r="K18" s="130"/>
    </row>
    <row r="19" spans="1:11" ht="12.75">
      <c r="A19" s="167">
        <v>40877</v>
      </c>
      <c r="B19" s="165">
        <v>236.7</v>
      </c>
      <c r="C19" s="166">
        <v>239.36</v>
      </c>
      <c r="D19" s="166">
        <v>242.21</v>
      </c>
      <c r="E19" s="166">
        <v>243.59</v>
      </c>
      <c r="F19" s="166">
        <v>226.27</v>
      </c>
      <c r="G19" s="158"/>
      <c r="H19" s="158"/>
    </row>
    <row r="20" spans="1:11" ht="12.75">
      <c r="A20" s="167">
        <v>40878</v>
      </c>
      <c r="B20" s="165">
        <v>234.14</v>
      </c>
      <c r="C20" s="166">
        <v>236.8</v>
      </c>
      <c r="D20" s="166">
        <v>239.85</v>
      </c>
      <c r="E20" s="166">
        <v>241.82</v>
      </c>
      <c r="F20" s="166">
        <v>226.27</v>
      </c>
      <c r="I20" s="2"/>
      <c r="J20" s="2"/>
      <c r="K20" s="2"/>
    </row>
    <row r="21" spans="1:11" ht="12.75">
      <c r="A21" s="167">
        <v>40879</v>
      </c>
      <c r="B21" s="165">
        <v>230.9</v>
      </c>
      <c r="C21" s="166">
        <v>234.34</v>
      </c>
      <c r="D21" s="166">
        <v>237.39</v>
      </c>
      <c r="E21" s="166">
        <v>239.66</v>
      </c>
      <c r="F21" s="166">
        <v>225.09</v>
      </c>
      <c r="I21" s="2"/>
      <c r="J21" s="2"/>
      <c r="K21" s="2"/>
    </row>
    <row r="22" spans="1:11" ht="12.75">
      <c r="A22" s="167">
        <v>40882</v>
      </c>
      <c r="B22" s="165">
        <v>228.44</v>
      </c>
      <c r="C22" s="166">
        <v>232.67</v>
      </c>
      <c r="D22" s="166">
        <v>235.92</v>
      </c>
      <c r="E22" s="166">
        <v>238.57</v>
      </c>
      <c r="F22" s="166">
        <v>224.79</v>
      </c>
      <c r="I22" s="2"/>
      <c r="J22" s="2"/>
      <c r="K22" s="2"/>
    </row>
    <row r="23" spans="1:11" ht="12.75">
      <c r="A23" s="167">
        <v>40883</v>
      </c>
      <c r="B23" s="165">
        <v>230.4</v>
      </c>
      <c r="C23" s="166">
        <v>234.83</v>
      </c>
      <c r="D23" s="166">
        <v>238.08</v>
      </c>
      <c r="E23" s="166">
        <v>240.44</v>
      </c>
      <c r="F23" s="166">
        <v>226.66</v>
      </c>
      <c r="I23" s="2"/>
      <c r="J23" s="2"/>
      <c r="K23" s="2"/>
    </row>
    <row r="24" spans="1:11" ht="12.75">
      <c r="A24" s="167">
        <v>40884</v>
      </c>
      <c r="B24" s="165">
        <v>229.22</v>
      </c>
      <c r="C24" s="166">
        <v>233.36</v>
      </c>
      <c r="D24" s="166">
        <v>236.7</v>
      </c>
      <c r="E24" s="166">
        <v>238.87</v>
      </c>
      <c r="F24" s="166">
        <v>224.99</v>
      </c>
      <c r="I24" s="2"/>
      <c r="J24" s="2"/>
      <c r="K24" s="2"/>
    </row>
    <row r="25" spans="1:11" ht="12.75">
      <c r="A25" s="167">
        <v>40885</v>
      </c>
      <c r="B25" s="165">
        <v>232.27</v>
      </c>
      <c r="C25" s="166">
        <v>236.31</v>
      </c>
      <c r="D25" s="166">
        <v>239.66</v>
      </c>
      <c r="E25" s="166">
        <v>241.92</v>
      </c>
      <c r="F25" s="166">
        <v>228.83</v>
      </c>
      <c r="I25" s="2"/>
      <c r="J25" s="2"/>
      <c r="K25" s="2"/>
    </row>
    <row r="26" spans="1:11" ht="12.75">
      <c r="A26" s="167">
        <v>40886</v>
      </c>
      <c r="B26" s="165">
        <v>230.5</v>
      </c>
      <c r="C26" s="166">
        <v>233.95</v>
      </c>
      <c r="D26" s="166">
        <v>237.39</v>
      </c>
      <c r="E26" s="166">
        <v>239.75</v>
      </c>
      <c r="F26" s="166">
        <v>226.37</v>
      </c>
      <c r="I26" s="2"/>
      <c r="J26" s="2"/>
      <c r="K26" s="2"/>
    </row>
    <row r="27" spans="1:11" ht="12.75">
      <c r="A27" s="167">
        <v>40889</v>
      </c>
      <c r="B27" s="165">
        <v>230.5</v>
      </c>
      <c r="C27" s="166">
        <v>233.85</v>
      </c>
      <c r="D27" s="166">
        <v>237.2</v>
      </c>
      <c r="E27" s="166">
        <v>239.56</v>
      </c>
      <c r="F27" s="166">
        <v>226.07</v>
      </c>
      <c r="I27" s="2"/>
      <c r="J27" s="2"/>
      <c r="K27" s="2"/>
    </row>
    <row r="28" spans="1:11" ht="12.75">
      <c r="A28" s="167">
        <v>40890</v>
      </c>
      <c r="B28" s="165">
        <v>231.68</v>
      </c>
      <c r="C28" s="166">
        <v>234.05</v>
      </c>
      <c r="D28" s="166">
        <v>237.49</v>
      </c>
      <c r="E28" s="166">
        <v>239.85</v>
      </c>
      <c r="F28" s="166">
        <v>227.75</v>
      </c>
      <c r="I28" s="2"/>
      <c r="J28" s="2"/>
      <c r="K28" s="2"/>
    </row>
    <row r="29" spans="1:11" ht="12.75">
      <c r="A29" s="240">
        <v>40891</v>
      </c>
      <c r="B29" s="241">
        <v>228.34</v>
      </c>
      <c r="C29" s="242">
        <v>228.63</v>
      </c>
      <c r="D29" s="242">
        <v>231.98</v>
      </c>
      <c r="E29" s="242">
        <v>234.54</v>
      </c>
      <c r="F29" s="242">
        <v>222.24</v>
      </c>
      <c r="I29" s="2"/>
      <c r="J29" s="2"/>
      <c r="K29" s="2"/>
    </row>
    <row r="30" spans="1:11">
      <c r="I30" s="2"/>
      <c r="J30" s="2"/>
      <c r="K30" s="2"/>
    </row>
    <row r="31" spans="1:11" ht="12.75">
      <c r="A31" s="183"/>
      <c r="I31" s="2"/>
      <c r="J31" s="2"/>
      <c r="K31" s="2"/>
    </row>
    <row r="32" spans="1:11">
      <c r="I32" s="2"/>
      <c r="J32" s="2"/>
      <c r="K32" s="2"/>
    </row>
    <row r="33" spans="8:11">
      <c r="I33" s="2"/>
      <c r="J33" s="2"/>
      <c r="K33" s="2"/>
    </row>
    <row r="34" spans="8:11">
      <c r="I34" s="2"/>
      <c r="J34" s="2"/>
      <c r="K34" s="2"/>
    </row>
    <row r="35" spans="8:11">
      <c r="I35" s="2"/>
      <c r="J35" s="2"/>
      <c r="K35" s="2"/>
    </row>
    <row r="36" spans="8:11">
      <c r="I36" s="2"/>
      <c r="J36" s="2"/>
      <c r="K36" s="2"/>
    </row>
    <row r="37" spans="8:11">
      <c r="I37" s="2"/>
      <c r="J37" s="2"/>
      <c r="K37" s="2"/>
    </row>
    <row r="38" spans="8:11">
      <c r="I38" s="2"/>
      <c r="J38" s="2"/>
      <c r="K38" s="2"/>
    </row>
    <row r="39" spans="8:11">
      <c r="I39" s="2"/>
      <c r="J39" s="2"/>
      <c r="K39" s="2"/>
    </row>
    <row r="40" spans="8:11">
      <c r="I40" s="2"/>
      <c r="J40" s="2"/>
      <c r="K40" s="2"/>
    </row>
    <row r="41" spans="8:11">
      <c r="I41" s="2"/>
      <c r="J41" s="2"/>
      <c r="K41" s="2"/>
    </row>
    <row r="42" spans="8:11">
      <c r="I42" s="2"/>
      <c r="J42" s="2"/>
      <c r="K42" s="2"/>
    </row>
    <row r="43" spans="8:11">
      <c r="I43" s="2"/>
      <c r="J43" s="2"/>
      <c r="K43" s="2"/>
    </row>
    <row r="44" spans="8:11">
      <c r="I44" s="2"/>
      <c r="J44" s="2"/>
      <c r="K44" s="2"/>
    </row>
    <row r="45" spans="8:11">
      <c r="H45" s="158"/>
      <c r="I45" s="2"/>
      <c r="J45" s="2"/>
      <c r="K45" s="2"/>
    </row>
    <row r="49" spans="1:12">
      <c r="A49" s="36"/>
      <c r="B49" s="36"/>
      <c r="C49" s="36"/>
      <c r="D49" s="36"/>
      <c r="E49" s="36"/>
      <c r="F49" s="36"/>
      <c r="G49" s="36"/>
      <c r="H49" s="36"/>
      <c r="I49" s="36"/>
      <c r="J49" s="36"/>
      <c r="K49" s="36"/>
      <c r="L49" s="36"/>
    </row>
    <row r="50" spans="1:12" hidden="1"/>
    <row r="51" spans="1:12" hidden="1"/>
    <row r="52" spans="1:12" ht="3.75" customHeight="1">
      <c r="A52" s="342"/>
      <c r="B52" s="343"/>
      <c r="C52" s="343"/>
      <c r="D52" s="343"/>
      <c r="E52" s="343"/>
      <c r="F52" s="344"/>
    </row>
  </sheetData>
  <customSheetViews>
    <customSheetView guid="{5CDC6F58-B038-4A0E-A13D-C643B013E119}" topLeftCell="A47">
      <selection activeCell="E58" sqref="E58"/>
      <pageMargins left="0.59055118110236227" right="0.59055118110236227" top="0.51181102362204722" bottom="0.78740157480314965" header="0.31496062992125984" footer="0.59055118110236227"/>
      <printOptions horizontalCentered="1" verticalCentered="1"/>
      <pageSetup scale="95" firstPageNumber="0" orientation="portrait" r:id="rId1"/>
      <headerFooter alignWithMargins="0">
        <oddFooter>&amp;C&amp;10&amp;A</oddFooter>
      </headerFooter>
    </customSheetView>
  </customSheetViews>
  <mergeCells count="4">
    <mergeCell ref="A3:F3"/>
    <mergeCell ref="A4:F4"/>
    <mergeCell ref="A1:F1"/>
    <mergeCell ref="A52:F52"/>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2"/>
  <headerFooter alignWithMargins="0">
    <oddFooter>&amp;C&amp;10&amp;A</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L6"/>
  <sheetViews>
    <sheetView zoomScaleSheetLayoutView="75" workbookViewId="0">
      <selection activeCell="I5" sqref="I5"/>
    </sheetView>
  </sheetViews>
  <sheetFormatPr baseColWidth="10" defaultRowHeight="12"/>
  <cols>
    <col min="1" max="1" width="10.7265625" style="2" customWidth="1"/>
    <col min="2" max="6" width="9.81640625" style="2" customWidth="1"/>
    <col min="7" max="7" width="5.36328125" style="2" customWidth="1"/>
    <col min="8" max="8" width="3.90625" style="2" customWidth="1"/>
    <col min="9" max="9" width="7.1796875" style="38" customWidth="1"/>
    <col min="10" max="10" width="9.36328125" style="37" customWidth="1"/>
    <col min="11" max="11" width="12.08984375" style="37" customWidth="1"/>
    <col min="12" max="12" width="9.26953125" style="2" customWidth="1"/>
    <col min="13" max="13" width="11.90625" style="2" customWidth="1"/>
    <col min="14" max="16384" width="10.90625" style="2"/>
  </cols>
  <sheetData>
    <row r="2" spans="1:12">
      <c r="A2" s="36"/>
      <c r="B2" s="36"/>
      <c r="C2" s="36"/>
      <c r="D2" s="36"/>
      <c r="E2" s="36"/>
      <c r="F2" s="36"/>
      <c r="G2" s="36"/>
      <c r="H2" s="36"/>
      <c r="I2" s="36"/>
      <c r="J2" s="36"/>
      <c r="K2" s="36"/>
      <c r="L2" s="36"/>
    </row>
    <row r="3" spans="1:12" hidden="1"/>
    <row r="4" spans="1:12" hidden="1"/>
    <row r="5" spans="1:12" ht="233.25" customHeight="1">
      <c r="A5" s="323" t="s">
        <v>196</v>
      </c>
      <c r="B5" s="324"/>
      <c r="C5" s="324"/>
      <c r="D5" s="324"/>
      <c r="E5" s="324"/>
      <c r="F5" s="325"/>
      <c r="G5" s="180"/>
    </row>
    <row r="6" spans="1:12" ht="3.75" customHeight="1">
      <c r="A6" s="342"/>
      <c r="B6" s="343"/>
      <c r="C6" s="343"/>
      <c r="D6" s="343"/>
      <c r="E6" s="343"/>
      <c r="F6" s="344"/>
    </row>
  </sheetData>
  <mergeCells count="2">
    <mergeCell ref="A5:F5"/>
    <mergeCell ref="A6:F6"/>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1"/>
  <headerFooter alignWithMargins="0">
    <oddFooter>&amp;C&amp;10&amp;A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7"/>
  <sheetViews>
    <sheetView zoomScaleSheetLayoutView="50" workbookViewId="0">
      <selection activeCell="H11" sqref="H11"/>
    </sheetView>
  </sheetViews>
  <sheetFormatPr baseColWidth="10" defaultRowHeight="12.75"/>
  <cols>
    <col min="1" max="4" width="10.81640625" style="30" customWidth="1"/>
    <col min="5" max="5" width="12.54296875" style="30" customWidth="1"/>
    <col min="6" max="6" width="5.90625" style="30" customWidth="1"/>
    <col min="7" max="7" width="6.7265625" style="30" customWidth="1"/>
    <col min="8" max="8" width="7" style="30" customWidth="1"/>
    <col min="9" max="16384" width="10.90625" style="30"/>
  </cols>
  <sheetData>
    <row r="1" spans="1:7" s="126" customFormat="1" ht="15" customHeight="1">
      <c r="A1" s="348" t="s">
        <v>142</v>
      </c>
      <c r="B1" s="348"/>
      <c r="C1" s="348"/>
      <c r="D1" s="348"/>
      <c r="E1" s="348"/>
    </row>
    <row r="2" spans="1:7" s="126" customFormat="1" ht="15" customHeight="1">
      <c r="A2" s="127"/>
      <c r="B2" s="127"/>
      <c r="C2" s="127"/>
      <c r="D2" s="127"/>
      <c r="E2" s="127"/>
    </row>
    <row r="3" spans="1:7" s="126" customFormat="1" ht="15" customHeight="1">
      <c r="A3" s="348" t="s">
        <v>131</v>
      </c>
      <c r="B3" s="348"/>
      <c r="C3" s="348"/>
      <c r="D3" s="348"/>
      <c r="E3" s="348"/>
    </row>
    <row r="4" spans="1:7" s="126" customFormat="1" ht="15" customHeight="1">
      <c r="A4" s="348" t="s">
        <v>199</v>
      </c>
      <c r="B4" s="348"/>
      <c r="C4" s="348"/>
      <c r="D4" s="348"/>
      <c r="E4" s="348"/>
    </row>
    <row r="5" spans="1:7" s="126" customFormat="1" ht="27.75" customHeight="1">
      <c r="A5" s="128" t="s">
        <v>37</v>
      </c>
      <c r="B5" s="128" t="s">
        <v>38</v>
      </c>
      <c r="C5" s="172" t="s">
        <v>114</v>
      </c>
      <c r="D5" s="172" t="s">
        <v>108</v>
      </c>
      <c r="E5" s="172" t="s">
        <v>109</v>
      </c>
    </row>
    <row r="6" spans="1:7" s="126" customFormat="1" ht="16.5" customHeight="1">
      <c r="A6" s="349" t="s">
        <v>46</v>
      </c>
      <c r="B6" s="31" t="s">
        <v>25</v>
      </c>
      <c r="C6" s="200">
        <f>SUM(C7:C14)</f>
        <v>122547</v>
      </c>
      <c r="D6" s="200">
        <f>SUM(D7:D14)</f>
        <v>1357920.9</v>
      </c>
      <c r="E6" s="33">
        <f>(D6/C6)*10</f>
        <v>110.80817155866727</v>
      </c>
    </row>
    <row r="7" spans="1:7" ht="16.5" customHeight="1">
      <c r="A7" s="350"/>
      <c r="B7" s="31" t="s">
        <v>39</v>
      </c>
      <c r="C7" s="32">
        <v>272</v>
      </c>
      <c r="D7" s="32">
        <v>1583.4</v>
      </c>
      <c r="E7" s="33">
        <v>58.3</v>
      </c>
    </row>
    <row r="8" spans="1:7" ht="16.5" customHeight="1">
      <c r="A8" s="350"/>
      <c r="B8" s="31" t="s">
        <v>40</v>
      </c>
      <c r="C8" s="32">
        <v>805</v>
      </c>
      <c r="D8" s="32">
        <v>5937.2</v>
      </c>
      <c r="E8" s="33">
        <v>73.7</v>
      </c>
    </row>
    <row r="9" spans="1:7" ht="16.5" customHeight="1">
      <c r="A9" s="350"/>
      <c r="B9" s="31" t="s">
        <v>45</v>
      </c>
      <c r="C9" s="32">
        <v>13974</v>
      </c>
      <c r="D9" s="32">
        <v>160813.6</v>
      </c>
      <c r="E9" s="33">
        <v>115.1</v>
      </c>
    </row>
    <row r="10" spans="1:7" ht="16.5" customHeight="1">
      <c r="A10" s="350"/>
      <c r="B10" s="31" t="s">
        <v>41</v>
      </c>
      <c r="C10" s="32">
        <v>50953</v>
      </c>
      <c r="D10" s="32">
        <v>629448</v>
      </c>
      <c r="E10" s="33">
        <v>123.5</v>
      </c>
    </row>
    <row r="11" spans="1:7" ht="16.5" customHeight="1">
      <c r="A11" s="350"/>
      <c r="B11" s="31" t="s">
        <v>42</v>
      </c>
      <c r="C11" s="32">
        <v>44819</v>
      </c>
      <c r="D11" s="32">
        <v>417174.2</v>
      </c>
      <c r="E11" s="33">
        <v>93.1</v>
      </c>
    </row>
    <row r="12" spans="1:7" ht="16.5" customHeight="1">
      <c r="A12" s="350"/>
      <c r="B12" s="31" t="s">
        <v>43</v>
      </c>
      <c r="C12" s="32">
        <v>10704</v>
      </c>
      <c r="D12" s="32">
        <v>132886.29999999999</v>
      </c>
      <c r="E12" s="33">
        <v>124.1</v>
      </c>
    </row>
    <row r="13" spans="1:7" ht="16.5" customHeight="1">
      <c r="A13" s="350"/>
      <c r="B13" s="31" t="s">
        <v>44</v>
      </c>
      <c r="C13" s="32">
        <v>639</v>
      </c>
      <c r="D13" s="32">
        <v>8824.6</v>
      </c>
      <c r="E13" s="33">
        <v>138.1</v>
      </c>
    </row>
    <row r="14" spans="1:7" ht="16.5" customHeight="1">
      <c r="A14" s="351"/>
      <c r="B14" s="230" t="s">
        <v>154</v>
      </c>
      <c r="C14" s="32">
        <v>381</v>
      </c>
      <c r="D14" s="32">
        <v>1253.5999999998603</v>
      </c>
      <c r="E14" s="33">
        <v>32.902887139103946</v>
      </c>
    </row>
    <row r="15" spans="1:7" ht="16.5" customHeight="1">
      <c r="A15" s="352" t="s">
        <v>138</v>
      </c>
      <c r="B15" s="31" t="s">
        <v>25</v>
      </c>
      <c r="C15" s="200">
        <f>SUM(C16:C23)</f>
        <v>119819</v>
      </c>
      <c r="D15" s="200">
        <f>SUM(D16:D23)</f>
        <v>1437560.8</v>
      </c>
      <c r="E15" s="33">
        <f>(D15/C15)*10</f>
        <v>119.97769969704305</v>
      </c>
      <c r="G15" s="217"/>
    </row>
    <row r="16" spans="1:7" ht="16.5" customHeight="1">
      <c r="A16" s="353"/>
      <c r="B16" s="31" t="s">
        <v>39</v>
      </c>
      <c r="C16" s="32">
        <v>434</v>
      </c>
      <c r="D16" s="32">
        <v>2964.2</v>
      </c>
      <c r="E16" s="33">
        <v>68.3</v>
      </c>
      <c r="G16" s="217"/>
    </row>
    <row r="17" spans="1:7" ht="16.5" customHeight="1">
      <c r="A17" s="353"/>
      <c r="B17" s="31" t="s">
        <v>40</v>
      </c>
      <c r="C17" s="32">
        <v>1566</v>
      </c>
      <c r="D17" s="32">
        <v>22462.3</v>
      </c>
      <c r="E17" s="33">
        <v>143.4</v>
      </c>
      <c r="G17" s="217"/>
    </row>
    <row r="18" spans="1:7" ht="16.5" customHeight="1">
      <c r="A18" s="353"/>
      <c r="B18" s="31" t="s">
        <v>45</v>
      </c>
      <c r="C18" s="32">
        <v>15217</v>
      </c>
      <c r="D18" s="32">
        <v>189534.3</v>
      </c>
      <c r="E18" s="33">
        <v>124.6</v>
      </c>
      <c r="G18" s="217"/>
    </row>
    <row r="19" spans="1:7" ht="16.5" customHeight="1">
      <c r="A19" s="353"/>
      <c r="B19" s="31" t="s">
        <v>41</v>
      </c>
      <c r="C19" s="32">
        <v>54530</v>
      </c>
      <c r="D19" s="32">
        <v>665100.69999999995</v>
      </c>
      <c r="E19" s="33">
        <v>122</v>
      </c>
      <c r="G19" s="217"/>
    </row>
    <row r="20" spans="1:7" ht="16.5" customHeight="1">
      <c r="A20" s="353"/>
      <c r="B20" s="31" t="s">
        <v>42</v>
      </c>
      <c r="C20" s="32">
        <v>34676</v>
      </c>
      <c r="D20" s="32">
        <v>388019.20000000001</v>
      </c>
      <c r="E20" s="33">
        <v>111.9</v>
      </c>
      <c r="G20" s="217"/>
    </row>
    <row r="21" spans="1:7" ht="16.5" customHeight="1">
      <c r="A21" s="353"/>
      <c r="B21" s="31" t="s">
        <v>43</v>
      </c>
      <c r="C21" s="32">
        <v>12514</v>
      </c>
      <c r="D21" s="32">
        <v>163508.29999999999</v>
      </c>
      <c r="E21" s="33">
        <v>130.69999999999999</v>
      </c>
      <c r="G21" s="217"/>
    </row>
    <row r="22" spans="1:7" ht="16.5" customHeight="1">
      <c r="A22" s="353"/>
      <c r="B22" s="31" t="s">
        <v>44</v>
      </c>
      <c r="C22" s="32">
        <v>445</v>
      </c>
      <c r="D22" s="32">
        <v>4174.1000000000004</v>
      </c>
      <c r="E22" s="33">
        <v>93.8</v>
      </c>
      <c r="G22" s="217"/>
    </row>
    <row r="23" spans="1:7" ht="16.5" customHeight="1">
      <c r="A23" s="354"/>
      <c r="B23" s="230" t="s">
        <v>154</v>
      </c>
      <c r="C23" s="32">
        <v>437</v>
      </c>
      <c r="D23" s="32">
        <v>1797.6999999999534</v>
      </c>
      <c r="E23" s="33">
        <v>5.6799368088466142</v>
      </c>
      <c r="G23" s="217"/>
    </row>
    <row r="24" spans="1:7" ht="16.5" customHeight="1">
      <c r="A24" s="231" t="s">
        <v>200</v>
      </c>
      <c r="B24" s="31" t="s">
        <v>25</v>
      </c>
      <c r="C24" s="200">
        <v>135800</v>
      </c>
      <c r="D24" s="232">
        <f>(E24*C24)/10</f>
        <v>1561700</v>
      </c>
      <c r="E24" s="33">
        <v>115</v>
      </c>
      <c r="G24" s="217"/>
    </row>
    <row r="25" spans="1:7">
      <c r="A25" s="9" t="s">
        <v>115</v>
      </c>
    </row>
    <row r="27" spans="1:7" ht="51" customHeight="1">
      <c r="A27" s="345" t="s">
        <v>179</v>
      </c>
      <c r="B27" s="346"/>
      <c r="C27" s="346"/>
      <c r="D27" s="346"/>
      <c r="E27" s="347"/>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A27:E27"/>
    <mergeCell ref="A1:E1"/>
    <mergeCell ref="A3:E3"/>
    <mergeCell ref="A4:E4"/>
    <mergeCell ref="A6:A14"/>
    <mergeCell ref="A15:A23"/>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topLeftCell="A13" workbookViewId="0">
      <selection activeCell="H19" sqref="H19"/>
    </sheetView>
  </sheetViews>
  <sheetFormatPr baseColWidth="10" defaultRowHeight="18"/>
  <cols>
    <col min="1" max="1" width="7.453125" customWidth="1"/>
    <col min="2" max="6" width="10.26953125" customWidth="1"/>
    <col min="7" max="7" width="5" customWidth="1"/>
  </cols>
  <sheetData>
    <row r="1" spans="1:8" s="44" customFormat="1" ht="14.25">
      <c r="A1" s="262" t="s">
        <v>87</v>
      </c>
      <c r="B1" s="262"/>
      <c r="C1" s="262"/>
      <c r="D1" s="262"/>
      <c r="E1" s="262"/>
      <c r="F1" s="262"/>
      <c r="G1" s="262"/>
    </row>
    <row r="2" spans="1:8" s="44" customFormat="1" ht="14.25">
      <c r="A2" s="152"/>
      <c r="B2" s="152"/>
      <c r="C2" s="152"/>
      <c r="D2" s="152"/>
      <c r="E2" s="152"/>
      <c r="F2" s="152"/>
      <c r="G2" s="152"/>
    </row>
    <row r="3" spans="1:8" s="44" customFormat="1" ht="14.25">
      <c r="A3" s="50" t="s">
        <v>100</v>
      </c>
      <c r="B3" s="51" t="s">
        <v>88</v>
      </c>
      <c r="C3" s="51"/>
      <c r="D3" s="51"/>
      <c r="E3" s="51"/>
      <c r="F3" s="51"/>
      <c r="G3" s="52" t="s">
        <v>89</v>
      </c>
      <c r="H3" s="53"/>
    </row>
    <row r="4" spans="1:8" s="44" customFormat="1" ht="9.9499999999999993" customHeight="1">
      <c r="A4" s="54"/>
      <c r="B4" s="54"/>
      <c r="C4" s="54"/>
      <c r="D4" s="54"/>
      <c r="E4" s="54"/>
      <c r="F4" s="54"/>
      <c r="G4" s="55"/>
    </row>
    <row r="5" spans="1:8" s="44" customFormat="1" ht="14.25">
      <c r="A5" s="57" t="s">
        <v>90</v>
      </c>
      <c r="B5" s="258" t="s">
        <v>145</v>
      </c>
      <c r="C5" s="258"/>
      <c r="D5" s="258"/>
      <c r="E5" s="258"/>
      <c r="F5" s="258"/>
      <c r="G5" s="56">
        <v>4</v>
      </c>
    </row>
    <row r="6" spans="1:8" s="44" customFormat="1" ht="14.25">
      <c r="A6" s="57" t="s">
        <v>91</v>
      </c>
      <c r="B6" s="258" t="s">
        <v>102</v>
      </c>
      <c r="C6" s="258"/>
      <c r="D6" s="258"/>
      <c r="E6" s="258"/>
      <c r="F6" s="258"/>
      <c r="G6" s="56">
        <v>5</v>
      </c>
    </row>
    <row r="7" spans="1:8" s="44" customFormat="1" ht="14.25">
      <c r="A7" s="57" t="s">
        <v>92</v>
      </c>
      <c r="B7" s="260" t="s">
        <v>170</v>
      </c>
      <c r="C7" s="260"/>
      <c r="D7" s="260"/>
      <c r="E7" s="260"/>
      <c r="F7" s="260"/>
      <c r="G7" s="56">
        <v>6</v>
      </c>
    </row>
    <row r="8" spans="1:8" s="44" customFormat="1" ht="14.25">
      <c r="A8" s="57" t="s">
        <v>166</v>
      </c>
      <c r="B8" s="258" t="s">
        <v>141</v>
      </c>
      <c r="C8" s="258"/>
      <c r="D8" s="258"/>
      <c r="E8" s="258"/>
      <c r="F8" s="258"/>
      <c r="G8" s="56">
        <v>7</v>
      </c>
    </row>
    <row r="9" spans="1:8" s="44" customFormat="1" ht="14.25">
      <c r="A9" s="57" t="s">
        <v>93</v>
      </c>
      <c r="B9" s="258" t="s">
        <v>155</v>
      </c>
      <c r="C9" s="258"/>
      <c r="D9" s="258"/>
      <c r="E9" s="258"/>
      <c r="F9" s="258"/>
      <c r="G9" s="56">
        <v>8</v>
      </c>
    </row>
    <row r="10" spans="1:8" s="44" customFormat="1" ht="14.25">
      <c r="A10" s="57" t="s">
        <v>94</v>
      </c>
      <c r="B10" s="258" t="s">
        <v>105</v>
      </c>
      <c r="C10" s="258"/>
      <c r="D10" s="258"/>
      <c r="E10" s="258"/>
      <c r="F10" s="258"/>
      <c r="G10" s="56">
        <v>9</v>
      </c>
    </row>
    <row r="11" spans="1:8" s="44" customFormat="1" ht="14.25">
      <c r="A11" s="57" t="s">
        <v>95</v>
      </c>
      <c r="B11" s="258" t="s">
        <v>120</v>
      </c>
      <c r="C11" s="258"/>
      <c r="D11" s="258"/>
      <c r="E11" s="258"/>
      <c r="F11" s="258"/>
      <c r="G11" s="56">
        <v>10</v>
      </c>
    </row>
    <row r="12" spans="1:8" s="44" customFormat="1" ht="14.25">
      <c r="A12" s="57" t="s">
        <v>96</v>
      </c>
      <c r="B12" s="258" t="s">
        <v>110</v>
      </c>
      <c r="C12" s="258"/>
      <c r="D12" s="258"/>
      <c r="E12" s="258"/>
      <c r="F12" s="258"/>
      <c r="G12" s="56">
        <v>11</v>
      </c>
    </row>
    <row r="13" spans="1:8" s="44" customFormat="1" ht="14.25">
      <c r="A13" s="57" t="s">
        <v>167</v>
      </c>
      <c r="B13" s="258" t="s">
        <v>197</v>
      </c>
      <c r="C13" s="258"/>
      <c r="D13" s="258"/>
      <c r="E13" s="258"/>
      <c r="F13" s="258"/>
      <c r="G13" s="56">
        <v>11</v>
      </c>
    </row>
    <row r="14" spans="1:8" s="44" customFormat="1" ht="14.25">
      <c r="A14" s="57" t="s">
        <v>97</v>
      </c>
      <c r="B14" s="258" t="s">
        <v>80</v>
      </c>
      <c r="C14" s="258"/>
      <c r="D14" s="258"/>
      <c r="E14" s="258"/>
      <c r="F14" s="258"/>
      <c r="G14" s="56">
        <v>13</v>
      </c>
    </row>
    <row r="15" spans="1:8" s="44" customFormat="1" ht="14.25">
      <c r="A15" s="57" t="s">
        <v>136</v>
      </c>
      <c r="B15" s="249" t="s">
        <v>194</v>
      </c>
      <c r="C15" s="216"/>
      <c r="D15" s="216"/>
      <c r="E15" s="216"/>
      <c r="F15" s="216"/>
      <c r="G15" s="56">
        <v>14</v>
      </c>
    </row>
    <row r="16" spans="1:8" s="44" customFormat="1" ht="14.25">
      <c r="A16" s="57" t="s">
        <v>137</v>
      </c>
      <c r="B16" s="258" t="s">
        <v>81</v>
      </c>
      <c r="C16" s="258"/>
      <c r="D16" s="258"/>
      <c r="E16" s="258"/>
      <c r="F16" s="258"/>
      <c r="G16" s="56">
        <v>15</v>
      </c>
    </row>
    <row r="17" spans="1:7" s="44" customFormat="1" ht="14.25">
      <c r="A17" s="57" t="s">
        <v>143</v>
      </c>
      <c r="B17" s="260" t="s">
        <v>131</v>
      </c>
      <c r="C17" s="260"/>
      <c r="D17" s="260"/>
      <c r="E17" s="260"/>
      <c r="F17" s="260"/>
      <c r="G17" s="56">
        <v>17</v>
      </c>
    </row>
    <row r="18" spans="1:7" s="44" customFormat="1" ht="9.9499999999999993" customHeight="1">
      <c r="A18" s="58"/>
      <c r="B18" s="49"/>
      <c r="C18" s="49"/>
      <c r="D18" s="49"/>
      <c r="E18" s="49"/>
      <c r="F18" s="49"/>
      <c r="G18" s="59"/>
    </row>
    <row r="19" spans="1:7" s="44" customFormat="1" ht="14.25">
      <c r="A19" s="60" t="s">
        <v>98</v>
      </c>
      <c r="B19" s="61" t="s">
        <v>88</v>
      </c>
      <c r="C19" s="61"/>
      <c r="D19" s="61"/>
      <c r="E19" s="61"/>
      <c r="F19" s="61"/>
      <c r="G19" s="52" t="s">
        <v>89</v>
      </c>
    </row>
    <row r="20" spans="1:7" s="44" customFormat="1" ht="9.9499999999999993" customHeight="1">
      <c r="A20" s="62"/>
      <c r="B20" s="49"/>
      <c r="C20" s="49"/>
      <c r="D20" s="49"/>
      <c r="E20" s="49"/>
      <c r="F20" s="49"/>
      <c r="G20" s="56"/>
    </row>
    <row r="21" spans="1:7" s="44" customFormat="1" ht="14.25">
      <c r="A21" s="57" t="s">
        <v>90</v>
      </c>
      <c r="B21" s="258" t="s">
        <v>99</v>
      </c>
      <c r="C21" s="258"/>
      <c r="D21" s="258"/>
      <c r="E21" s="258"/>
      <c r="F21" s="258"/>
      <c r="G21" s="56">
        <v>4</v>
      </c>
    </row>
    <row r="22" spans="1:7" s="44" customFormat="1" ht="14.25">
      <c r="A22" s="57" t="s">
        <v>91</v>
      </c>
      <c r="B22" s="258" t="s">
        <v>103</v>
      </c>
      <c r="C22" s="258"/>
      <c r="D22" s="258"/>
      <c r="E22" s="258"/>
      <c r="F22" s="258"/>
      <c r="G22" s="56">
        <v>5</v>
      </c>
    </row>
    <row r="23" spans="1:7" s="44" customFormat="1" ht="14.25">
      <c r="A23" s="57" t="s">
        <v>92</v>
      </c>
      <c r="B23" s="260" t="s">
        <v>104</v>
      </c>
      <c r="C23" s="260"/>
      <c r="D23" s="260"/>
      <c r="E23" s="260"/>
      <c r="F23" s="260"/>
      <c r="G23" s="56">
        <v>6</v>
      </c>
    </row>
    <row r="24" spans="1:7" s="44" customFormat="1" ht="14.25">
      <c r="A24" s="57" t="s">
        <v>166</v>
      </c>
      <c r="B24" s="258" t="s">
        <v>141</v>
      </c>
      <c r="C24" s="258"/>
      <c r="D24" s="258"/>
      <c r="E24" s="258"/>
      <c r="F24" s="258"/>
      <c r="G24" s="56">
        <v>7</v>
      </c>
    </row>
    <row r="25" spans="1:7" s="44" customFormat="1" ht="14.25">
      <c r="A25" s="57" t="s">
        <v>93</v>
      </c>
      <c r="B25" s="258" t="s">
        <v>156</v>
      </c>
      <c r="C25" s="258"/>
      <c r="D25" s="258"/>
      <c r="E25" s="258"/>
      <c r="F25" s="258"/>
      <c r="G25" s="56">
        <v>8</v>
      </c>
    </row>
    <row r="26" spans="1:7" s="44" customFormat="1" ht="14.25">
      <c r="A26" s="57" t="s">
        <v>94</v>
      </c>
      <c r="B26" s="258" t="s">
        <v>106</v>
      </c>
      <c r="C26" s="258"/>
      <c r="D26" s="258"/>
      <c r="E26" s="258"/>
      <c r="F26" s="258"/>
      <c r="G26" s="56">
        <v>9</v>
      </c>
    </row>
    <row r="27" spans="1:7" s="44" customFormat="1" ht="15.75" customHeight="1">
      <c r="A27" s="57" t="s">
        <v>95</v>
      </c>
      <c r="B27" s="261" t="s">
        <v>133</v>
      </c>
      <c r="C27" s="258"/>
      <c r="D27" s="258"/>
      <c r="E27" s="258"/>
      <c r="F27" s="258"/>
      <c r="G27" s="56">
        <v>10</v>
      </c>
    </row>
    <row r="28" spans="1:7" s="44" customFormat="1" ht="14.25">
      <c r="A28" s="57" t="s">
        <v>96</v>
      </c>
      <c r="B28" s="258" t="s">
        <v>198</v>
      </c>
      <c r="C28" s="258"/>
      <c r="D28" s="258"/>
      <c r="E28" s="258"/>
      <c r="F28" s="258"/>
      <c r="G28" s="56">
        <v>12</v>
      </c>
    </row>
    <row r="29" spans="1:7" s="44" customFormat="1" ht="14.25">
      <c r="A29" s="57" t="s">
        <v>97</v>
      </c>
      <c r="B29" s="258" t="s">
        <v>80</v>
      </c>
      <c r="C29" s="258"/>
      <c r="D29" s="258"/>
      <c r="E29" s="258"/>
      <c r="F29" s="258"/>
      <c r="G29" s="56">
        <v>13</v>
      </c>
    </row>
    <row r="30" spans="1:7" s="44" customFormat="1" ht="14.25">
      <c r="A30" s="57" t="s">
        <v>136</v>
      </c>
      <c r="B30" s="258" t="s">
        <v>81</v>
      </c>
      <c r="C30" s="258"/>
      <c r="D30" s="258"/>
      <c r="E30" s="258"/>
      <c r="F30" s="258"/>
      <c r="G30" s="56">
        <v>15</v>
      </c>
    </row>
    <row r="31" spans="1:7" s="44" customFormat="1" ht="14.25">
      <c r="A31" s="63"/>
      <c r="B31" s="63"/>
      <c r="C31" s="64"/>
      <c r="D31" s="64"/>
      <c r="E31" s="64"/>
      <c r="F31" s="64"/>
      <c r="G31" s="65"/>
    </row>
    <row r="32" spans="1:7" s="44" customFormat="1" ht="14.25">
      <c r="A32" s="259"/>
      <c r="B32" s="259"/>
      <c r="C32" s="259"/>
      <c r="D32" s="259"/>
      <c r="E32" s="259"/>
      <c r="F32" s="259"/>
      <c r="G32" s="259"/>
    </row>
    <row r="33" spans="1:12" s="44" customFormat="1" ht="14.25">
      <c r="A33" s="66"/>
      <c r="B33" s="66"/>
      <c r="C33" s="66"/>
      <c r="D33" s="66"/>
      <c r="E33" s="66"/>
      <c r="F33" s="66"/>
      <c r="G33" s="66"/>
    </row>
    <row r="34" spans="1:12" s="44" customFormat="1" ht="14.25">
      <c r="A34" s="66"/>
      <c r="B34" s="66"/>
      <c r="C34" s="66"/>
      <c r="D34" s="66"/>
      <c r="E34" s="66"/>
      <c r="F34" s="66"/>
      <c r="G34" s="66"/>
    </row>
    <row r="35" spans="1:12" s="44" customFormat="1" ht="14.25">
      <c r="A35" s="66"/>
      <c r="B35" s="66"/>
      <c r="C35" s="66"/>
      <c r="D35" s="66"/>
      <c r="E35" s="66"/>
      <c r="F35" s="66"/>
      <c r="G35" s="66"/>
    </row>
    <row r="36" spans="1:12" s="44" customFormat="1" ht="14.25">
      <c r="A36" s="66"/>
      <c r="B36" s="66"/>
      <c r="C36" s="66"/>
      <c r="D36" s="66"/>
      <c r="E36" s="66"/>
      <c r="F36" s="66"/>
      <c r="G36" s="66"/>
    </row>
    <row r="37" spans="1:12" s="44" customFormat="1" ht="14.25">
      <c r="A37" s="67"/>
      <c r="B37" s="67"/>
      <c r="C37" s="67"/>
      <c r="D37" s="67"/>
      <c r="E37" s="67"/>
      <c r="F37" s="67"/>
      <c r="G37" s="67"/>
    </row>
    <row r="38" spans="1:12" s="44" customFormat="1" ht="14.25">
      <c r="A38" s="45"/>
      <c r="B38" s="45"/>
      <c r="C38" s="45"/>
      <c r="D38" s="45"/>
      <c r="E38" s="45"/>
      <c r="F38" s="45"/>
      <c r="G38" s="45"/>
    </row>
    <row r="39" spans="1:12" s="44" customFormat="1" ht="11.1" customHeight="1">
      <c r="A39" s="46" t="s">
        <v>83</v>
      </c>
      <c r="C39" s="68"/>
      <c r="D39" s="68"/>
      <c r="E39" s="68"/>
      <c r="F39" s="68"/>
      <c r="G39" s="68"/>
    </row>
    <row r="40" spans="1:12" s="44" customFormat="1" ht="11.1" customHeight="1">
      <c r="A40" s="46" t="s">
        <v>84</v>
      </c>
      <c r="C40" s="68"/>
      <c r="D40" s="68"/>
      <c r="E40" s="68"/>
      <c r="F40" s="68"/>
      <c r="G40" s="68"/>
    </row>
    <row r="41" spans="1:12" s="44" customFormat="1" ht="11.1" customHeight="1">
      <c r="A41" s="46" t="s">
        <v>85</v>
      </c>
      <c r="C41" s="68"/>
      <c r="D41" s="68"/>
      <c r="E41" s="68"/>
      <c r="F41" s="68"/>
      <c r="G41" s="68"/>
    </row>
    <row r="42" spans="1:12" s="44" customFormat="1" ht="11.1" customHeight="1">
      <c r="A42" s="47" t="s">
        <v>86</v>
      </c>
      <c r="B42" s="48"/>
      <c r="C42" s="68"/>
      <c r="D42" s="68"/>
      <c r="E42" s="68"/>
      <c r="F42" s="68"/>
      <c r="G42" s="68"/>
    </row>
    <row r="43" spans="1:12" s="44" customFormat="1" ht="11.1" customHeight="1"/>
    <row r="47" spans="1:12">
      <c r="A47" s="218"/>
      <c r="B47" s="218"/>
      <c r="C47" s="218"/>
      <c r="D47" s="218"/>
      <c r="E47" s="218"/>
      <c r="F47" s="218"/>
      <c r="G47" s="218"/>
      <c r="H47" s="218"/>
      <c r="I47" s="218"/>
      <c r="J47" s="218"/>
      <c r="K47" s="218"/>
      <c r="L47" s="218"/>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24">
    <mergeCell ref="B9:F9"/>
    <mergeCell ref="A1:G1"/>
    <mergeCell ref="B6:F6"/>
    <mergeCell ref="B5:F5"/>
    <mergeCell ref="B7:F7"/>
    <mergeCell ref="B8:F8"/>
    <mergeCell ref="A32:G32"/>
    <mergeCell ref="B17:F17"/>
    <mergeCell ref="B21:F21"/>
    <mergeCell ref="B22:F22"/>
    <mergeCell ref="B23:F23"/>
    <mergeCell ref="B29:F29"/>
    <mergeCell ref="B27:F27"/>
    <mergeCell ref="B26:F26"/>
    <mergeCell ref="B30:F30"/>
    <mergeCell ref="B28:F28"/>
    <mergeCell ref="B25:F25"/>
    <mergeCell ref="B24:F24"/>
    <mergeCell ref="B10:F10"/>
    <mergeCell ref="B12:F12"/>
    <mergeCell ref="B16:F16"/>
    <mergeCell ref="B11:F11"/>
    <mergeCell ref="B14:F14"/>
    <mergeCell ref="B13:F13"/>
  </mergeCell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5"/>
  <sheetViews>
    <sheetView topLeftCell="A41" zoomScaleNormal="100" workbookViewId="0">
      <selection activeCell="L28" sqref="L28"/>
    </sheetView>
  </sheetViews>
  <sheetFormatPr baseColWidth="10" defaultRowHeight="12"/>
  <cols>
    <col min="1" max="1" width="12.6328125" style="2" customWidth="1"/>
    <col min="2" max="4" width="5.453125" style="2" customWidth="1"/>
    <col min="5" max="5" width="5.1796875" style="2" customWidth="1"/>
    <col min="6" max="10" width="5.453125" style="2" customWidth="1"/>
    <col min="11" max="11" width="1.453125" style="36" customWidth="1"/>
    <col min="12" max="12" width="10.1796875" style="36" customWidth="1"/>
    <col min="13" max="13" width="5.90625" style="36" hidden="1" customWidth="1"/>
    <col min="14" max="21" width="5.90625" style="36" customWidth="1"/>
    <col min="22" max="23" width="5.81640625" style="36" customWidth="1"/>
    <col min="24" max="24" width="7.6328125" style="36" customWidth="1"/>
    <col min="25" max="25" width="5.81640625" style="36" customWidth="1"/>
    <col min="26" max="26" width="6.26953125" style="36" bestFit="1" customWidth="1"/>
    <col min="27" max="28" width="10.90625" style="36"/>
    <col min="29" max="33" width="10.90625" style="2"/>
    <col min="34" max="34" width="4.7265625" style="2" customWidth="1"/>
    <col min="35" max="16384" width="10.90625" style="2"/>
  </cols>
  <sheetData>
    <row r="1" spans="1:28" s="104" customFormat="1" ht="12.75">
      <c r="A1" s="266" t="s">
        <v>0</v>
      </c>
      <c r="B1" s="266"/>
      <c r="C1" s="266"/>
      <c r="D1" s="266"/>
      <c r="E1" s="266"/>
      <c r="F1" s="266"/>
      <c r="G1" s="266"/>
      <c r="H1" s="266"/>
      <c r="I1" s="266"/>
      <c r="J1" s="266"/>
      <c r="K1" s="107"/>
      <c r="L1" s="107"/>
      <c r="M1" s="107"/>
      <c r="N1" s="107"/>
      <c r="O1" s="107"/>
      <c r="P1" s="107"/>
      <c r="Q1" s="107"/>
      <c r="R1" s="168"/>
      <c r="S1" s="107"/>
      <c r="T1" s="107"/>
      <c r="U1" s="107"/>
      <c r="V1" s="107"/>
      <c r="X1" s="104" t="str">
        <f>B5</f>
        <v>Argentina</v>
      </c>
      <c r="Y1" s="104" t="str">
        <f>D5</f>
        <v>Estados Unidos</v>
      </c>
      <c r="Z1" s="104" t="str">
        <f>F5</f>
        <v>Paraguay</v>
      </c>
      <c r="AA1" s="107"/>
      <c r="AB1" s="107"/>
    </row>
    <row r="2" spans="1:28" s="104" customFormat="1" ht="12.75">
      <c r="A2" s="106"/>
      <c r="B2" s="106"/>
      <c r="C2" s="106"/>
      <c r="D2" s="106"/>
      <c r="E2" s="106"/>
      <c r="F2" s="106"/>
      <c r="G2" s="106"/>
      <c r="K2" s="107"/>
      <c r="L2" s="107"/>
      <c r="M2" s="107"/>
      <c r="N2" s="107"/>
      <c r="O2" s="107"/>
      <c r="P2" s="107"/>
      <c r="Q2" s="107"/>
      <c r="R2" s="107"/>
      <c r="S2" s="107"/>
      <c r="T2" s="107"/>
      <c r="U2" s="107"/>
      <c r="V2" s="107"/>
      <c r="W2" s="104">
        <v>2011</v>
      </c>
      <c r="X2" s="108">
        <f>C21</f>
        <v>280758.3</v>
      </c>
      <c r="Y2" s="108">
        <f>E21</f>
        <v>0.5</v>
      </c>
      <c r="Z2" s="108">
        <f>G21</f>
        <v>247650.2</v>
      </c>
      <c r="AA2" s="107"/>
      <c r="AB2" s="107"/>
    </row>
    <row r="3" spans="1:28" s="104" customFormat="1" ht="12.75">
      <c r="A3" s="269" t="s">
        <v>145</v>
      </c>
      <c r="B3" s="270"/>
      <c r="C3" s="270"/>
      <c r="D3" s="270"/>
      <c r="E3" s="270"/>
      <c r="F3" s="270"/>
      <c r="G3" s="270"/>
      <c r="H3" s="270"/>
      <c r="I3" s="270"/>
      <c r="J3" s="271"/>
      <c r="K3" s="107"/>
      <c r="V3" s="107"/>
      <c r="W3" s="107"/>
      <c r="X3" s="107"/>
      <c r="Y3" s="107"/>
      <c r="Z3" s="107"/>
      <c r="AA3" s="107"/>
      <c r="AB3" s="107"/>
    </row>
    <row r="4" spans="1:28" s="104" customFormat="1" ht="12.75">
      <c r="A4" s="272" t="s">
        <v>55</v>
      </c>
      <c r="B4" s="273"/>
      <c r="C4" s="273"/>
      <c r="D4" s="273"/>
      <c r="E4" s="273"/>
      <c r="F4" s="273"/>
      <c r="G4" s="273"/>
      <c r="H4" s="273"/>
      <c r="I4" s="273"/>
      <c r="J4" s="274"/>
      <c r="K4" s="107"/>
      <c r="V4" s="107"/>
      <c r="W4" s="107"/>
      <c r="X4" s="107"/>
      <c r="Y4" s="107"/>
      <c r="Z4" s="107"/>
      <c r="AA4" s="107"/>
      <c r="AB4" s="107"/>
    </row>
    <row r="5" spans="1:28" s="69" customFormat="1" ht="24" customHeight="1">
      <c r="A5" s="78" t="s">
        <v>12</v>
      </c>
      <c r="B5" s="267" t="s">
        <v>28</v>
      </c>
      <c r="C5" s="268"/>
      <c r="D5" s="267" t="s">
        <v>29</v>
      </c>
      <c r="E5" s="268"/>
      <c r="F5" s="267" t="s">
        <v>54</v>
      </c>
      <c r="G5" s="268"/>
      <c r="H5" s="275" t="s">
        <v>25</v>
      </c>
      <c r="I5" s="276"/>
      <c r="J5" s="277"/>
      <c r="K5" s="77"/>
      <c r="V5" s="77"/>
      <c r="W5" s="77"/>
      <c r="X5" s="77"/>
      <c r="Y5" s="77"/>
      <c r="Z5" s="77"/>
      <c r="AA5" s="77"/>
      <c r="AB5" s="77"/>
    </row>
    <row r="6" spans="1:28" s="69" customFormat="1" ht="12.75">
      <c r="A6" s="79"/>
      <c r="B6" s="80">
        <v>2010</v>
      </c>
      <c r="C6" s="81">
        <v>2011</v>
      </c>
      <c r="D6" s="82">
        <v>2010</v>
      </c>
      <c r="E6" s="83">
        <v>2011</v>
      </c>
      <c r="F6" s="80">
        <v>2010</v>
      </c>
      <c r="G6" s="81">
        <v>2011</v>
      </c>
      <c r="H6" s="82">
        <v>2010</v>
      </c>
      <c r="I6" s="83">
        <v>2011</v>
      </c>
      <c r="J6" s="84" t="s">
        <v>26</v>
      </c>
      <c r="K6" s="77"/>
      <c r="V6" s="77"/>
      <c r="W6" s="77"/>
      <c r="X6" s="77"/>
      <c r="Y6" s="77"/>
      <c r="Z6" s="77"/>
      <c r="AA6" s="77"/>
      <c r="AB6" s="77"/>
    </row>
    <row r="7" spans="1:28" s="69" customFormat="1" ht="15.75" customHeight="1">
      <c r="A7" s="85" t="s">
        <v>13</v>
      </c>
      <c r="B7" s="86">
        <v>56178.7</v>
      </c>
      <c r="C7" s="87">
        <v>11734.6</v>
      </c>
      <c r="D7" s="88">
        <v>9647.5</v>
      </c>
      <c r="E7" s="88">
        <v>0</v>
      </c>
      <c r="F7" s="86">
        <v>41044.699999999997</v>
      </c>
      <c r="G7" s="87">
        <v>57223.7</v>
      </c>
      <c r="H7" s="89">
        <v>106876.79999999999</v>
      </c>
      <c r="I7" s="89">
        <v>68978.400000000009</v>
      </c>
      <c r="J7" s="90">
        <f t="shared" ref="J7:J17" si="0">I7/H7*100-100</f>
        <v>-35.459894008802635</v>
      </c>
      <c r="K7" s="77"/>
      <c r="N7" s="173"/>
      <c r="V7" s="77"/>
      <c r="W7" s="77"/>
      <c r="X7" s="77"/>
      <c r="Y7" s="77"/>
      <c r="Z7" s="77"/>
      <c r="AA7" s="77"/>
      <c r="AB7" s="77"/>
    </row>
    <row r="8" spans="1:28" s="69" customFormat="1" ht="15.75" customHeight="1">
      <c r="A8" s="85" t="s">
        <v>14</v>
      </c>
      <c r="B8" s="88">
        <v>61795.8</v>
      </c>
      <c r="C8" s="91">
        <v>5343.1</v>
      </c>
      <c r="D8" s="88">
        <v>0</v>
      </c>
      <c r="E8" s="88">
        <v>0</v>
      </c>
      <c r="F8" s="88">
        <v>0</v>
      </c>
      <c r="G8" s="91">
        <v>63479.3</v>
      </c>
      <c r="H8" s="89">
        <v>61811.9</v>
      </c>
      <c r="I8" s="89">
        <v>68833.100000000006</v>
      </c>
      <c r="J8" s="90">
        <f t="shared" si="0"/>
        <v>11.358977802009008</v>
      </c>
      <c r="K8" s="77"/>
      <c r="V8" s="77"/>
      <c r="W8" s="77"/>
      <c r="X8" s="77"/>
      <c r="Y8" s="77"/>
      <c r="Z8" s="77"/>
      <c r="AA8" s="77"/>
      <c r="AB8" s="77"/>
    </row>
    <row r="9" spans="1:28" s="69" customFormat="1" ht="15.75" customHeight="1">
      <c r="A9" s="85" t="s">
        <v>15</v>
      </c>
      <c r="B9" s="88">
        <v>69052</v>
      </c>
      <c r="C9" s="91">
        <v>6415.6</v>
      </c>
      <c r="D9" s="88">
        <v>5500</v>
      </c>
      <c r="E9" s="88">
        <v>0</v>
      </c>
      <c r="F9" s="88">
        <v>0</v>
      </c>
      <c r="G9" s="91">
        <v>35377.599999999999</v>
      </c>
      <c r="H9" s="89">
        <v>74563.3</v>
      </c>
      <c r="I9" s="89">
        <v>41801.199999999997</v>
      </c>
      <c r="J9" s="90">
        <f t="shared" si="0"/>
        <v>-43.938640054825903</v>
      </c>
      <c r="K9" s="77"/>
      <c r="V9" s="77"/>
      <c r="W9" s="77"/>
      <c r="X9" s="77"/>
      <c r="Y9" s="77"/>
      <c r="Z9" s="77"/>
      <c r="AA9" s="77"/>
      <c r="AB9" s="77"/>
    </row>
    <row r="10" spans="1:28" s="69" customFormat="1" ht="15.75" customHeight="1">
      <c r="A10" s="85" t="s">
        <v>16</v>
      </c>
      <c r="B10" s="88">
        <v>4663.5</v>
      </c>
      <c r="C10" s="91">
        <v>1220</v>
      </c>
      <c r="D10" s="88">
        <v>2746.3</v>
      </c>
      <c r="E10" s="88">
        <v>0</v>
      </c>
      <c r="F10" s="88">
        <v>0</v>
      </c>
      <c r="G10" s="91">
        <v>933.1</v>
      </c>
      <c r="H10" s="89">
        <v>7434.8</v>
      </c>
      <c r="I10" s="89">
        <f>1220+0.6+933.1+9.1</f>
        <v>2162.7999999999997</v>
      </c>
      <c r="J10" s="90">
        <f t="shared" si="0"/>
        <v>-70.909775649647599</v>
      </c>
      <c r="K10" s="77"/>
      <c r="V10" s="77"/>
      <c r="W10" s="77"/>
      <c r="X10" s="77"/>
      <c r="Y10" s="77"/>
      <c r="Z10" s="77"/>
      <c r="AA10" s="77"/>
      <c r="AB10" s="77"/>
    </row>
    <row r="11" spans="1:28" s="69" customFormat="1" ht="15.75" customHeight="1">
      <c r="A11" s="85" t="s">
        <v>17</v>
      </c>
      <c r="B11" s="88">
        <v>7029</v>
      </c>
      <c r="C11" s="91">
        <v>1750.3</v>
      </c>
      <c r="D11" s="88">
        <v>0</v>
      </c>
      <c r="E11" s="88">
        <v>0</v>
      </c>
      <c r="F11" s="88">
        <v>0</v>
      </c>
      <c r="G11" s="91">
        <v>0</v>
      </c>
      <c r="H11" s="89">
        <f>7029+7.9</f>
        <v>7036.9</v>
      </c>
      <c r="I11" s="89">
        <v>1758</v>
      </c>
      <c r="J11" s="90">
        <f t="shared" si="0"/>
        <v>-75.017408233739289</v>
      </c>
      <c r="K11" s="77"/>
      <c r="V11" s="77"/>
      <c r="W11" s="77"/>
      <c r="X11" s="77"/>
      <c r="Y11" s="77"/>
      <c r="Z11" s="77"/>
      <c r="AA11" s="77"/>
      <c r="AB11" s="77"/>
    </row>
    <row r="12" spans="1:28" s="69" customFormat="1" ht="15.75" customHeight="1">
      <c r="A12" s="85" t="s">
        <v>18</v>
      </c>
      <c r="B12" s="88">
        <v>6808.7</v>
      </c>
      <c r="C12" s="197">
        <v>2196.6</v>
      </c>
      <c r="D12" s="89">
        <v>0</v>
      </c>
      <c r="E12" s="89">
        <v>0</v>
      </c>
      <c r="F12" s="196">
        <v>0</v>
      </c>
      <c r="G12" s="197">
        <v>0</v>
      </c>
      <c r="H12" s="89">
        <v>6820</v>
      </c>
      <c r="I12" s="89">
        <f>8.2+C12</f>
        <v>2204.7999999999997</v>
      </c>
      <c r="J12" s="90">
        <f t="shared" si="0"/>
        <v>-67.671554252199414</v>
      </c>
      <c r="K12" s="77"/>
      <c r="V12" s="77"/>
      <c r="W12" s="77"/>
      <c r="X12" s="77"/>
      <c r="Y12" s="77"/>
      <c r="Z12" s="77"/>
      <c r="AA12" s="77"/>
      <c r="AB12" s="77"/>
    </row>
    <row r="13" spans="1:28" s="69" customFormat="1" ht="15.75" customHeight="1">
      <c r="A13" s="85" t="s">
        <v>19</v>
      </c>
      <c r="B13" s="88">
        <v>81131.3</v>
      </c>
      <c r="C13" s="197">
        <v>16425</v>
      </c>
      <c r="D13" s="88">
        <v>5000.1000000000004</v>
      </c>
      <c r="E13" s="88">
        <v>0</v>
      </c>
      <c r="F13" s="88">
        <v>0</v>
      </c>
      <c r="G13" s="197">
        <v>0</v>
      </c>
      <c r="H13" s="89">
        <v>86149.400000000009</v>
      </c>
      <c r="I13" s="89">
        <v>16447</v>
      </c>
      <c r="J13" s="90">
        <f t="shared" si="0"/>
        <v>-80.90874689783098</v>
      </c>
      <c r="K13" s="77"/>
      <c r="V13" s="77"/>
      <c r="W13" s="77"/>
      <c r="X13" s="77"/>
      <c r="Y13" s="77"/>
      <c r="Z13" s="77"/>
      <c r="AA13" s="77"/>
      <c r="AB13" s="77"/>
    </row>
    <row r="14" spans="1:28" s="69" customFormat="1" ht="15.75" customHeight="1">
      <c r="A14" s="85" t="s">
        <v>20</v>
      </c>
      <c r="B14" s="88">
        <v>3634.8</v>
      </c>
      <c r="C14" s="197">
        <v>56025.8</v>
      </c>
      <c r="D14" s="88">
        <v>3211.5</v>
      </c>
      <c r="E14" s="88">
        <v>0</v>
      </c>
      <c r="F14" s="88">
        <v>0</v>
      </c>
      <c r="G14" s="197">
        <v>0</v>
      </c>
      <c r="H14" s="89">
        <v>6853.6</v>
      </c>
      <c r="I14" s="89">
        <f>C14+0.4+16.3</f>
        <v>56042.500000000007</v>
      </c>
      <c r="J14" s="90">
        <f t="shared" si="0"/>
        <v>717.70894128633142</v>
      </c>
      <c r="K14" s="77"/>
      <c r="V14" s="77"/>
      <c r="W14" s="77"/>
      <c r="X14" s="77"/>
      <c r="Y14" s="77"/>
      <c r="Z14" s="77"/>
      <c r="AA14" s="77"/>
      <c r="AB14" s="77"/>
    </row>
    <row r="15" spans="1:28" s="69" customFormat="1" ht="15.75" customHeight="1">
      <c r="A15" s="85" t="s">
        <v>21</v>
      </c>
      <c r="B15" s="88">
        <v>40472.699999999997</v>
      </c>
      <c r="C15" s="197">
        <v>67887.199999999997</v>
      </c>
      <c r="D15" s="88">
        <v>12.6</v>
      </c>
      <c r="E15" s="88">
        <v>0</v>
      </c>
      <c r="F15" s="88">
        <v>0</v>
      </c>
      <c r="G15" s="197">
        <v>0</v>
      </c>
      <c r="H15" s="89">
        <v>40505.999999999993</v>
      </c>
      <c r="I15" s="89">
        <f>C15+1+11.7</f>
        <v>67899.899999999994</v>
      </c>
      <c r="J15" s="90">
        <f t="shared" si="0"/>
        <v>67.629240112575928</v>
      </c>
      <c r="K15" s="77"/>
      <c r="V15" s="77"/>
      <c r="W15" s="77"/>
      <c r="X15" s="77"/>
      <c r="Y15" s="77"/>
      <c r="Z15" s="77"/>
      <c r="AA15" s="77"/>
      <c r="AB15" s="77"/>
    </row>
    <row r="16" spans="1:28" s="69" customFormat="1" ht="15.75" customHeight="1">
      <c r="A16" s="85" t="s">
        <v>22</v>
      </c>
      <c r="B16" s="88">
        <v>10968.7</v>
      </c>
      <c r="C16" s="197">
        <v>70274</v>
      </c>
      <c r="D16" s="88">
        <v>25.9</v>
      </c>
      <c r="E16" s="88">
        <v>0.5</v>
      </c>
      <c r="F16" s="88">
        <v>57499.8</v>
      </c>
      <c r="G16" s="197">
        <v>0</v>
      </c>
      <c r="H16" s="89">
        <v>68548.200000000012</v>
      </c>
      <c r="I16" s="89">
        <v>70290</v>
      </c>
      <c r="J16" s="90">
        <f t="shared" si="0"/>
        <v>2.540985758925828</v>
      </c>
      <c r="K16" s="77"/>
      <c r="V16" s="77"/>
      <c r="W16" s="77"/>
      <c r="X16" s="77"/>
      <c r="Y16" s="77"/>
      <c r="Z16" s="77"/>
      <c r="AA16" s="77"/>
      <c r="AB16" s="77"/>
    </row>
    <row r="17" spans="1:33" s="69" customFormat="1" ht="15.75" customHeight="1">
      <c r="A17" s="85" t="s">
        <v>23</v>
      </c>
      <c r="B17" s="88">
        <v>19229.099999999999</v>
      </c>
      <c r="C17" s="197">
        <v>41486.1</v>
      </c>
      <c r="D17" s="88">
        <v>22.5</v>
      </c>
      <c r="E17" s="88">
        <v>0</v>
      </c>
      <c r="F17" s="88">
        <v>65412.800000000003</v>
      </c>
      <c r="G17" s="197">
        <v>90636.5</v>
      </c>
      <c r="H17" s="89">
        <v>84683.5</v>
      </c>
      <c r="I17" s="89">
        <v>132131.70000000001</v>
      </c>
      <c r="J17" s="90">
        <f t="shared" si="0"/>
        <v>56.030041271322062</v>
      </c>
      <c r="K17" s="77"/>
      <c r="V17" s="77"/>
      <c r="W17" s="77"/>
      <c r="X17" s="77"/>
      <c r="Y17" s="77"/>
      <c r="Z17" s="77"/>
      <c r="AA17" s="77"/>
      <c r="AB17" s="77"/>
    </row>
    <row r="18" spans="1:33" s="69" customFormat="1" ht="15.75" customHeight="1">
      <c r="A18" s="85" t="s">
        <v>24</v>
      </c>
      <c r="B18" s="93">
        <v>1253</v>
      </c>
      <c r="C18" s="94" t="s">
        <v>35</v>
      </c>
      <c r="D18" s="88">
        <v>0</v>
      </c>
      <c r="E18" s="88"/>
      <c r="F18" s="93">
        <v>43936</v>
      </c>
      <c r="G18" s="197"/>
      <c r="H18" s="89">
        <v>45193.4</v>
      </c>
      <c r="I18" s="89"/>
      <c r="J18" s="90"/>
      <c r="K18" s="77"/>
      <c r="V18" s="77"/>
      <c r="W18" s="77"/>
      <c r="X18" s="77"/>
      <c r="Y18" s="77"/>
      <c r="Z18" s="77"/>
      <c r="AA18" s="77"/>
      <c r="AB18" s="77"/>
    </row>
    <row r="19" spans="1:33" s="69" customFormat="1" ht="15.75" customHeight="1">
      <c r="A19" s="95" t="s">
        <v>31</v>
      </c>
      <c r="B19" s="153">
        <f>SUM(B7:B18)</f>
        <v>362217.3</v>
      </c>
      <c r="C19" s="153" t="s">
        <v>35</v>
      </c>
      <c r="D19" s="153">
        <f>SUM(D7:D18)</f>
        <v>26166.400000000001</v>
      </c>
      <c r="E19" s="153" t="s">
        <v>35</v>
      </c>
      <c r="F19" s="198">
        <f>SUM(F7:F18)</f>
        <v>207893.3</v>
      </c>
      <c r="G19" s="199" t="s">
        <v>35</v>
      </c>
      <c r="H19" s="153">
        <f>SUM(H7:H18)</f>
        <v>596477.79999999993</v>
      </c>
      <c r="I19" s="96" t="s">
        <v>35</v>
      </c>
      <c r="J19" s="97"/>
      <c r="K19" s="77"/>
      <c r="V19" s="77"/>
      <c r="W19" s="77"/>
      <c r="X19" s="77"/>
      <c r="Y19" s="77"/>
      <c r="Z19" s="77"/>
      <c r="AA19" s="77"/>
      <c r="AB19" s="77"/>
    </row>
    <row r="20" spans="1:33" s="69" customFormat="1" ht="15.75" customHeight="1">
      <c r="A20" s="170" t="s">
        <v>107</v>
      </c>
      <c r="B20" s="155">
        <f>B19/$H19</f>
        <v>0.6072603205014504</v>
      </c>
      <c r="C20" s="72"/>
      <c r="D20" s="155">
        <f>D19/$H19</f>
        <v>4.3868187550316212E-2</v>
      </c>
      <c r="E20" s="72"/>
      <c r="F20" s="155">
        <f>F19/$H19</f>
        <v>0.34853484907569071</v>
      </c>
      <c r="G20" s="98"/>
      <c r="H20" s="98"/>
      <c r="I20" s="98"/>
      <c r="J20" s="98"/>
      <c r="K20" s="77"/>
      <c r="L20" s="36"/>
      <c r="M20" s="36"/>
      <c r="N20" s="36"/>
      <c r="O20" s="36"/>
      <c r="P20" s="36"/>
      <c r="Q20" s="36"/>
      <c r="R20" s="36"/>
      <c r="S20" s="36"/>
      <c r="T20" s="36"/>
      <c r="U20" s="36"/>
      <c r="V20" s="77"/>
      <c r="W20" s="77"/>
      <c r="X20" s="77"/>
      <c r="Y20" s="77"/>
      <c r="Z20" s="77"/>
      <c r="AA20" s="77"/>
      <c r="AB20" s="77"/>
    </row>
    <row r="21" spans="1:33" s="69" customFormat="1" ht="15.75" customHeight="1">
      <c r="A21" s="176" t="s">
        <v>174</v>
      </c>
      <c r="B21" s="154">
        <f>SUM(B7:B17)</f>
        <v>360964.3</v>
      </c>
      <c r="C21" s="154">
        <f t="shared" ref="C21:I21" si="1">SUM(C7:C17)</f>
        <v>280758.3</v>
      </c>
      <c r="D21" s="154">
        <f t="shared" si="1"/>
        <v>26166.400000000001</v>
      </c>
      <c r="E21" s="154">
        <f t="shared" si="1"/>
        <v>0.5</v>
      </c>
      <c r="F21" s="154">
        <f t="shared" si="1"/>
        <v>163957.29999999999</v>
      </c>
      <c r="G21" s="154">
        <f t="shared" si="1"/>
        <v>247650.2</v>
      </c>
      <c r="H21" s="154">
        <f t="shared" si="1"/>
        <v>551284.39999999991</v>
      </c>
      <c r="I21" s="154">
        <f t="shared" si="1"/>
        <v>528549.39999999991</v>
      </c>
      <c r="J21" s="100">
        <f>I21/H21*100-100</f>
        <v>-4.1240056856315874</v>
      </c>
      <c r="K21" s="77"/>
      <c r="L21" s="36"/>
      <c r="M21" s="36"/>
      <c r="N21" s="36"/>
      <c r="O21" s="36"/>
      <c r="P21" s="36"/>
      <c r="Q21" s="36"/>
      <c r="R21" s="36"/>
      <c r="S21" s="36"/>
      <c r="T21" s="36"/>
      <c r="U21" s="36"/>
      <c r="V21" s="77"/>
      <c r="W21" s="77"/>
      <c r="X21" s="77"/>
      <c r="Y21" s="77"/>
      <c r="Z21" s="77"/>
      <c r="AA21" s="77"/>
      <c r="AB21" s="77"/>
    </row>
    <row r="22" spans="1:33" s="69" customFormat="1" ht="15.75" customHeight="1">
      <c r="A22" s="170" t="s">
        <v>175</v>
      </c>
      <c r="B22" s="99">
        <f>B21/$H21</f>
        <v>0.65476966153948857</v>
      </c>
      <c r="C22" s="99">
        <f>C21/$I21</f>
        <v>0.53118648890718645</v>
      </c>
      <c r="D22" s="99">
        <f>D21/$H21</f>
        <v>4.7464430337589826E-2</v>
      </c>
      <c r="E22" s="99">
        <f>E21/$I21</f>
        <v>9.4598537052544207E-7</v>
      </c>
      <c r="F22" s="99">
        <f>F21/$H21</f>
        <v>0.29740964917563423</v>
      </c>
      <c r="G22" s="99">
        <f>G21/$I21</f>
        <v>0.46854693241539969</v>
      </c>
      <c r="H22" s="99"/>
      <c r="I22" s="98"/>
      <c r="J22" s="98"/>
      <c r="K22" s="77"/>
      <c r="L22" s="36"/>
      <c r="M22" s="36"/>
      <c r="N22" s="36"/>
      <c r="O22" s="36"/>
      <c r="P22" s="36"/>
      <c r="Q22" s="36"/>
      <c r="R22" s="36"/>
      <c r="S22" s="36"/>
      <c r="T22" s="36"/>
      <c r="U22" s="36"/>
      <c r="V22" s="77"/>
      <c r="W22" s="77"/>
      <c r="X22" s="77"/>
      <c r="Y22" s="77"/>
      <c r="Z22" s="77"/>
      <c r="AA22" s="77"/>
      <c r="AB22" s="77"/>
    </row>
    <row r="23" spans="1:33" s="69" customFormat="1" ht="15.75" customHeight="1">
      <c r="A23" s="186" t="s">
        <v>122</v>
      </c>
      <c r="B23" s="102"/>
      <c r="C23" s="102"/>
      <c r="D23" s="102"/>
      <c r="E23" s="102"/>
      <c r="F23" s="102"/>
      <c r="G23" s="102"/>
      <c r="H23" s="102"/>
      <c r="I23" s="102"/>
      <c r="J23" s="103"/>
      <c r="K23" s="77"/>
      <c r="L23" s="36"/>
      <c r="M23" s="36"/>
      <c r="N23" s="36"/>
      <c r="O23" s="36"/>
      <c r="P23" s="36"/>
      <c r="Q23" s="36"/>
      <c r="R23" s="36"/>
      <c r="S23" s="36"/>
      <c r="T23" s="36"/>
      <c r="U23" s="36"/>
      <c r="V23" s="77"/>
      <c r="W23" s="77"/>
      <c r="X23" s="77"/>
      <c r="Y23" s="77"/>
      <c r="Z23" s="77"/>
      <c r="AA23" s="77"/>
      <c r="AB23" s="77"/>
    </row>
    <row r="25" spans="1:33" ht="15" customHeight="1">
      <c r="K25" s="2"/>
      <c r="L25" s="2"/>
      <c r="M25" s="2"/>
      <c r="N25" s="2"/>
      <c r="O25" s="2"/>
      <c r="P25" s="2"/>
      <c r="Q25" s="2"/>
      <c r="R25" s="2"/>
      <c r="S25" s="2"/>
      <c r="T25" s="2"/>
      <c r="U25" s="2"/>
      <c r="V25" s="2"/>
      <c r="W25" s="2"/>
      <c r="X25" s="2"/>
      <c r="Y25" s="2"/>
      <c r="Z25" s="2"/>
      <c r="AD25" s="36"/>
      <c r="AE25" s="36"/>
      <c r="AF25" s="36"/>
      <c r="AG25" s="36"/>
    </row>
    <row r="26" spans="1:33" ht="15" customHeight="1">
      <c r="K26" s="2"/>
      <c r="L26" s="2"/>
      <c r="M26" s="2"/>
      <c r="N26" s="2"/>
      <c r="O26" s="2"/>
      <c r="P26" s="2"/>
      <c r="Q26" s="2"/>
      <c r="R26" s="2"/>
      <c r="S26" s="2"/>
      <c r="T26" s="2"/>
      <c r="U26" s="2"/>
      <c r="V26" s="2"/>
      <c r="W26" s="2"/>
      <c r="X26" s="2"/>
      <c r="Y26" s="2"/>
      <c r="Z26" s="2"/>
    </row>
    <row r="27" spans="1:33" ht="15" customHeight="1">
      <c r="K27" s="2"/>
      <c r="L27" s="2"/>
      <c r="M27" s="2"/>
      <c r="N27" s="2"/>
      <c r="O27" s="2"/>
      <c r="P27" s="2"/>
      <c r="Q27" s="2"/>
      <c r="R27" s="2"/>
      <c r="S27" s="2"/>
      <c r="T27" s="2"/>
      <c r="U27" s="2"/>
      <c r="V27" s="2"/>
      <c r="W27" s="2"/>
      <c r="X27" s="2"/>
      <c r="Y27" s="2"/>
      <c r="Z27" s="2"/>
    </row>
    <row r="28" spans="1:33" ht="15" customHeight="1">
      <c r="K28" s="2"/>
      <c r="L28" s="2"/>
      <c r="M28" s="2"/>
      <c r="N28" s="2"/>
      <c r="O28" s="2"/>
      <c r="P28" s="2"/>
      <c r="Q28" s="2"/>
      <c r="R28" s="2"/>
      <c r="S28" s="2"/>
      <c r="T28" s="2"/>
      <c r="U28" s="2"/>
      <c r="V28" s="2"/>
      <c r="W28" s="2"/>
      <c r="X28" s="2"/>
      <c r="Y28" s="2"/>
      <c r="Z28" s="2"/>
      <c r="AD28" s="36"/>
      <c r="AE28" s="36"/>
      <c r="AF28" s="36"/>
      <c r="AG28" s="36"/>
    </row>
    <row r="29" spans="1:33" ht="15" customHeight="1">
      <c r="K29" s="2"/>
      <c r="L29" s="2"/>
      <c r="M29" s="2"/>
      <c r="N29" s="2"/>
      <c r="O29" s="2"/>
      <c r="P29" s="2"/>
      <c r="Q29" s="2"/>
      <c r="R29" s="2"/>
      <c r="S29" s="2"/>
      <c r="T29" s="2"/>
      <c r="U29" s="2"/>
      <c r="V29" s="2"/>
      <c r="W29" s="2"/>
      <c r="X29" s="2"/>
      <c r="Y29" s="2"/>
      <c r="Z29" s="2"/>
    </row>
    <row r="30" spans="1:33" ht="15" customHeight="1">
      <c r="K30" s="2"/>
      <c r="L30" s="2"/>
      <c r="M30" s="2"/>
      <c r="N30" s="2"/>
      <c r="O30" s="2"/>
      <c r="P30" s="2"/>
      <c r="Q30" s="2"/>
      <c r="R30" s="2"/>
      <c r="S30" s="2"/>
      <c r="T30" s="2"/>
      <c r="U30" s="2"/>
      <c r="V30" s="2"/>
      <c r="W30" s="2"/>
      <c r="X30" s="2"/>
      <c r="Y30" s="2"/>
      <c r="Z30" s="2"/>
    </row>
    <row r="31" spans="1:33" ht="15" customHeight="1">
      <c r="K31" s="2"/>
      <c r="L31" s="2"/>
      <c r="M31" s="2"/>
      <c r="N31" s="2"/>
      <c r="O31" s="2"/>
      <c r="P31" s="2"/>
      <c r="Q31" s="2"/>
      <c r="R31" s="2"/>
      <c r="S31" s="2"/>
      <c r="T31" s="2"/>
      <c r="U31" s="2"/>
      <c r="V31" s="2"/>
      <c r="W31" s="2"/>
      <c r="X31" s="2"/>
      <c r="Y31" s="2"/>
      <c r="Z31" s="2"/>
    </row>
    <row r="32" spans="1:33" ht="15" customHeight="1">
      <c r="K32" s="2"/>
      <c r="L32" s="2"/>
      <c r="M32" s="2"/>
      <c r="N32" s="2"/>
      <c r="O32" s="2"/>
      <c r="P32" s="2"/>
      <c r="Q32" s="2"/>
      <c r="R32" s="2"/>
      <c r="S32" s="2"/>
      <c r="T32" s="2"/>
      <c r="U32" s="2"/>
      <c r="V32" s="2"/>
      <c r="W32" s="2"/>
      <c r="X32" s="2"/>
      <c r="Y32" s="2"/>
      <c r="Z32" s="2"/>
    </row>
    <row r="33" spans="1:34" ht="15" customHeight="1">
      <c r="K33" s="2"/>
      <c r="L33" s="2"/>
      <c r="M33" s="2"/>
      <c r="N33" s="2"/>
      <c r="O33" s="2"/>
      <c r="P33" s="2"/>
      <c r="Q33" s="2"/>
      <c r="R33" s="2"/>
      <c r="S33" s="2"/>
      <c r="T33" s="2"/>
      <c r="U33" s="2"/>
      <c r="V33" s="2"/>
      <c r="W33" s="2"/>
      <c r="X33" s="2"/>
      <c r="Y33" s="2"/>
      <c r="Z33" s="2"/>
    </row>
    <row r="34" spans="1:34" ht="15" customHeight="1">
      <c r="K34" s="2"/>
      <c r="L34" s="2"/>
      <c r="M34" s="2"/>
      <c r="N34" s="2"/>
      <c r="O34" s="2"/>
      <c r="P34" s="2"/>
      <c r="Q34" s="2"/>
      <c r="R34" s="2"/>
      <c r="S34" s="2"/>
      <c r="T34" s="2"/>
      <c r="U34" s="2"/>
      <c r="V34" s="2"/>
      <c r="W34" s="2"/>
      <c r="X34" s="2"/>
      <c r="Y34" s="2"/>
      <c r="Z34" s="2"/>
    </row>
    <row r="35" spans="1:34" ht="15" customHeight="1">
      <c r="K35" s="2"/>
      <c r="L35" s="2"/>
      <c r="M35" s="2"/>
      <c r="N35" s="2"/>
      <c r="O35" s="2"/>
      <c r="P35" s="2"/>
      <c r="Q35" s="2"/>
      <c r="R35" s="2"/>
      <c r="S35" s="2"/>
      <c r="T35" s="2"/>
      <c r="U35" s="2"/>
      <c r="V35" s="2"/>
      <c r="W35" s="2"/>
      <c r="X35" s="2"/>
      <c r="Y35" s="2"/>
      <c r="Z35" s="2"/>
    </row>
    <row r="36" spans="1:34" ht="15" customHeight="1">
      <c r="K36" s="2"/>
      <c r="L36" s="2"/>
      <c r="M36" s="2"/>
      <c r="N36" s="2"/>
      <c r="O36" s="2"/>
      <c r="P36" s="2"/>
      <c r="Q36" s="2"/>
      <c r="R36" s="2"/>
      <c r="S36" s="2"/>
      <c r="T36" s="2"/>
      <c r="U36" s="2"/>
      <c r="V36" s="2"/>
      <c r="W36" s="2"/>
      <c r="X36" s="2"/>
      <c r="Y36" s="2"/>
      <c r="Z36" s="2"/>
      <c r="AH36" s="35" t="str">
        <f>G19</f>
        <v xml:space="preserve"> </v>
      </c>
    </row>
    <row r="37" spans="1:34" ht="15" customHeight="1">
      <c r="K37" s="2"/>
      <c r="L37" s="2"/>
      <c r="M37" s="2"/>
      <c r="N37" s="2"/>
      <c r="O37" s="2"/>
      <c r="P37" s="2"/>
      <c r="Q37" s="2"/>
      <c r="R37" s="2"/>
      <c r="S37" s="2"/>
      <c r="T37" s="2"/>
      <c r="U37" s="2"/>
      <c r="V37" s="2"/>
      <c r="W37" s="2"/>
      <c r="X37" s="2"/>
      <c r="Y37" s="2"/>
      <c r="Z37" s="2"/>
    </row>
    <row r="38" spans="1:34" ht="15" customHeight="1">
      <c r="K38" s="2"/>
      <c r="L38" s="2"/>
      <c r="M38" s="2"/>
      <c r="N38" s="2"/>
      <c r="O38" s="2"/>
      <c r="P38" s="2"/>
      <c r="Q38" s="2"/>
      <c r="R38" s="2"/>
      <c r="S38" s="2"/>
      <c r="T38" s="2"/>
      <c r="U38" s="2"/>
      <c r="V38" s="2"/>
      <c r="W38" s="2"/>
      <c r="X38" s="2"/>
      <c r="Y38" s="2"/>
      <c r="Z38" s="2"/>
    </row>
    <row r="39" spans="1:34" ht="15" customHeight="1">
      <c r="K39" s="2"/>
      <c r="L39" s="2"/>
      <c r="M39" s="2"/>
      <c r="N39" s="2"/>
      <c r="O39" s="2"/>
      <c r="P39" s="2"/>
      <c r="Q39" s="2"/>
      <c r="R39" s="2"/>
      <c r="S39" s="2"/>
      <c r="T39" s="2"/>
      <c r="U39" s="2"/>
      <c r="V39" s="2"/>
      <c r="W39" s="2"/>
      <c r="X39" s="2"/>
      <c r="Y39" s="2"/>
      <c r="Z39" s="2"/>
    </row>
    <row r="40" spans="1:34" ht="15" customHeight="1">
      <c r="K40" s="2"/>
      <c r="L40" s="2"/>
      <c r="M40" s="2"/>
      <c r="N40" s="2"/>
      <c r="O40" s="2"/>
      <c r="P40" s="2"/>
      <c r="Q40" s="2"/>
      <c r="R40" s="2"/>
      <c r="S40" s="2"/>
      <c r="T40" s="2"/>
      <c r="U40" s="2"/>
      <c r="V40" s="2"/>
      <c r="W40" s="2"/>
      <c r="X40" s="2"/>
      <c r="Y40" s="2"/>
      <c r="Z40" s="2"/>
    </row>
    <row r="41" spans="1:34" ht="15" customHeight="1">
      <c r="K41" s="2"/>
      <c r="L41" s="2"/>
      <c r="M41" s="2"/>
      <c r="N41" s="2"/>
      <c r="O41" s="2"/>
      <c r="P41" s="2"/>
      <c r="Q41" s="2"/>
      <c r="R41" s="2"/>
      <c r="S41" s="2"/>
      <c r="T41" s="2"/>
      <c r="U41" s="2"/>
      <c r="V41" s="2"/>
      <c r="W41" s="2"/>
      <c r="X41" s="2"/>
      <c r="Y41" s="2"/>
      <c r="Z41" s="2"/>
    </row>
    <row r="42" spans="1:34" ht="15" customHeight="1">
      <c r="K42" s="2"/>
      <c r="L42" s="2"/>
      <c r="M42" s="2"/>
      <c r="N42" s="2"/>
      <c r="O42" s="2"/>
      <c r="P42" s="2"/>
      <c r="Q42" s="2"/>
      <c r="R42" s="2"/>
      <c r="S42" s="2"/>
      <c r="T42" s="2"/>
      <c r="U42" s="2"/>
      <c r="V42" s="2"/>
      <c r="W42" s="2"/>
      <c r="X42" s="2"/>
      <c r="Y42" s="2"/>
      <c r="Z42" s="2"/>
    </row>
    <row r="43" spans="1:34" ht="65.25" customHeight="1">
      <c r="A43" s="263" t="s">
        <v>181</v>
      </c>
      <c r="B43" s="264"/>
      <c r="C43" s="264"/>
      <c r="D43" s="264"/>
      <c r="E43" s="264"/>
      <c r="F43" s="264"/>
      <c r="G43" s="264"/>
      <c r="H43" s="264"/>
      <c r="I43" s="264"/>
      <c r="J43" s="265"/>
    </row>
    <row r="45" spans="1:34" ht="15.75" customHeight="1"/>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8">
    <mergeCell ref="A43:J43"/>
    <mergeCell ref="A1:J1"/>
    <mergeCell ref="B5:C5"/>
    <mergeCell ref="D5:E5"/>
    <mergeCell ref="F5:G5"/>
    <mergeCell ref="A3:J3"/>
    <mergeCell ref="A4:J4"/>
    <mergeCell ref="H5:J5"/>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7"/>
  <sheetViews>
    <sheetView topLeftCell="A31" zoomScale="98" zoomScaleNormal="98" workbookViewId="0">
      <selection activeCell="G13" sqref="G13"/>
    </sheetView>
  </sheetViews>
  <sheetFormatPr baseColWidth="10" defaultRowHeight="18"/>
  <cols>
    <col min="1" max="1" width="10.26953125" style="2" customWidth="1"/>
    <col min="2" max="6" width="10.26953125" customWidth="1"/>
    <col min="7" max="7" width="5.7265625" style="2" customWidth="1"/>
    <col min="8" max="11" width="7.90625" style="2" customWidth="1"/>
    <col min="12" max="16384" width="10.90625" style="2"/>
  </cols>
  <sheetData>
    <row r="1" spans="1:10" s="104" customFormat="1" ht="16.5" customHeight="1">
      <c r="B1" s="266" t="s">
        <v>1</v>
      </c>
      <c r="C1" s="266"/>
      <c r="D1" s="266"/>
      <c r="E1" s="266"/>
      <c r="F1" s="105"/>
    </row>
    <row r="2" spans="1:10" s="104" customFormat="1" ht="11.25" customHeight="1">
      <c r="A2" s="106"/>
      <c r="B2" s="106"/>
      <c r="C2" s="106"/>
      <c r="D2" s="106"/>
      <c r="E2" s="105"/>
      <c r="F2" s="105"/>
    </row>
    <row r="3" spans="1:10" s="104" customFormat="1" ht="15.75" customHeight="1">
      <c r="B3" s="269" t="s">
        <v>101</v>
      </c>
      <c r="C3" s="270"/>
      <c r="D3" s="270"/>
      <c r="E3" s="271"/>
      <c r="F3" s="105"/>
    </row>
    <row r="4" spans="1:10" s="104" customFormat="1" ht="15.75" customHeight="1">
      <c r="B4" s="272" t="s">
        <v>187</v>
      </c>
      <c r="C4" s="273"/>
      <c r="D4" s="273"/>
      <c r="E4" s="274"/>
      <c r="F4" s="105"/>
    </row>
    <row r="5" spans="1:10" s="69" customFormat="1" ht="15.75" customHeight="1">
      <c r="B5" s="71" t="s">
        <v>57</v>
      </c>
      <c r="C5" s="169">
        <v>2009</v>
      </c>
      <c r="D5" s="169">
        <v>2010</v>
      </c>
      <c r="E5" s="169">
        <v>2011</v>
      </c>
      <c r="F5" s="70"/>
    </row>
    <row r="6" spans="1:10" s="69" customFormat="1" ht="15.75" customHeight="1">
      <c r="B6" s="73" t="s">
        <v>58</v>
      </c>
      <c r="C6" s="74">
        <v>94867.249200000006</v>
      </c>
      <c r="D6" s="74">
        <v>106876.7561</v>
      </c>
      <c r="E6" s="74">
        <f>'4'!I7</f>
        <v>68978.400000000009</v>
      </c>
      <c r="F6" s="209"/>
      <c r="G6" s="209"/>
      <c r="H6" s="209"/>
    </row>
    <row r="7" spans="1:10" s="69" customFormat="1" ht="15.75" customHeight="1">
      <c r="B7" s="73" t="s">
        <v>59</v>
      </c>
      <c r="C7" s="74">
        <v>47286.015299999999</v>
      </c>
      <c r="D7" s="74">
        <v>61811.907899999998</v>
      </c>
      <c r="E7" s="74">
        <f>'4'!I8</f>
        <v>68833.100000000006</v>
      </c>
      <c r="F7" s="209"/>
      <c r="G7" s="209"/>
      <c r="H7" s="209"/>
    </row>
    <row r="8" spans="1:10" s="69" customFormat="1" ht="15.75" customHeight="1">
      <c r="B8" s="73" t="s">
        <v>60</v>
      </c>
      <c r="C8" s="74">
        <v>55381.983</v>
      </c>
      <c r="D8" s="74">
        <v>74563.381900000008</v>
      </c>
      <c r="E8" s="74">
        <f>'4'!I9</f>
        <v>41801.199999999997</v>
      </c>
      <c r="F8" s="209"/>
      <c r="G8" s="209"/>
      <c r="H8" s="209"/>
    </row>
    <row r="9" spans="1:10" s="69" customFormat="1" ht="15.75" customHeight="1">
      <c r="B9" s="73" t="s">
        <v>61</v>
      </c>
      <c r="C9" s="74">
        <v>45850.055</v>
      </c>
      <c r="D9" s="74">
        <v>7434.7864</v>
      </c>
      <c r="E9" s="74">
        <f>'4'!I10</f>
        <v>2162.7999999999997</v>
      </c>
      <c r="F9" s="245"/>
      <c r="G9" s="245"/>
      <c r="H9" s="246"/>
    </row>
    <row r="10" spans="1:10" s="69" customFormat="1" ht="15.75" customHeight="1">
      <c r="B10" s="73" t="s">
        <v>62</v>
      </c>
      <c r="C10" s="74">
        <v>9523.1314000000002</v>
      </c>
      <c r="D10" s="74">
        <v>7036.9036999999998</v>
      </c>
      <c r="E10" s="74">
        <f>'4'!I11</f>
        <v>1758</v>
      </c>
      <c r="F10" s="70"/>
      <c r="G10" s="156"/>
    </row>
    <row r="11" spans="1:10" s="69" customFormat="1" ht="15.75" customHeight="1">
      <c r="B11" s="73" t="s">
        <v>63</v>
      </c>
      <c r="C11" s="74">
        <v>18650.133699999998</v>
      </c>
      <c r="D11" s="74">
        <v>6819.9494000000004</v>
      </c>
      <c r="E11" s="74">
        <f>'4'!I12</f>
        <v>2204.7999999999997</v>
      </c>
      <c r="F11" s="70"/>
    </row>
    <row r="12" spans="1:10" s="69" customFormat="1" ht="15.75" customHeight="1">
      <c r="B12" s="73" t="s">
        <v>64</v>
      </c>
      <c r="C12" s="74">
        <v>114047.59629999999</v>
      </c>
      <c r="D12" s="74">
        <v>86149.502699999997</v>
      </c>
      <c r="E12" s="74">
        <f>'4'!I13</f>
        <v>16447</v>
      </c>
      <c r="F12" s="173"/>
      <c r="G12" s="173"/>
      <c r="H12" s="173"/>
    </row>
    <row r="13" spans="1:10" s="69" customFormat="1" ht="15.75" customHeight="1">
      <c r="B13" s="73" t="s">
        <v>65</v>
      </c>
      <c r="C13" s="74">
        <v>84599.599000000002</v>
      </c>
      <c r="D13" s="74">
        <v>6853.6544000000004</v>
      </c>
      <c r="E13" s="74">
        <f>'4'!I14</f>
        <v>56042.500000000007</v>
      </c>
      <c r="F13" s="209"/>
      <c r="G13" s="209"/>
    </row>
    <row r="14" spans="1:10" s="69" customFormat="1" ht="15.75" customHeight="1">
      <c r="B14" s="73" t="s">
        <v>66</v>
      </c>
      <c r="C14" s="74">
        <v>8273.4213</v>
      </c>
      <c r="D14" s="74">
        <v>40506.130700000002</v>
      </c>
      <c r="E14" s="74">
        <f>'4'!I15</f>
        <v>67899.899999999994</v>
      </c>
      <c r="F14" s="173"/>
      <c r="H14" s="173"/>
      <c r="I14" s="173"/>
      <c r="J14" s="173"/>
    </row>
    <row r="15" spans="1:10" s="69" customFormat="1" ht="15.75" customHeight="1">
      <c r="B15" s="73" t="s">
        <v>67</v>
      </c>
      <c r="C15" s="74">
        <v>117430.7795</v>
      </c>
      <c r="D15" s="74">
        <v>68548.152099999992</v>
      </c>
      <c r="E15" s="74">
        <f>'4'!I16</f>
        <v>70290</v>
      </c>
      <c r="F15" s="70"/>
    </row>
    <row r="16" spans="1:10" s="69" customFormat="1" ht="15.75" customHeight="1">
      <c r="B16" s="73" t="s">
        <v>68</v>
      </c>
      <c r="C16" s="74">
        <v>74489.133900000001</v>
      </c>
      <c r="D16" s="74">
        <v>84683.547299999991</v>
      </c>
      <c r="E16" s="74">
        <f>'4'!I17</f>
        <v>132131.70000000001</v>
      </c>
      <c r="F16" s="70"/>
    </row>
    <row r="17" spans="2:12" s="69" customFormat="1" ht="15.75" customHeight="1">
      <c r="B17" s="75" t="s">
        <v>69</v>
      </c>
      <c r="C17" s="76">
        <v>69570.198799999998</v>
      </c>
      <c r="D17" s="76">
        <v>45193.520600000003</v>
      </c>
      <c r="E17" s="76"/>
      <c r="F17" s="70"/>
    </row>
    <row r="18" spans="2:12" ht="15" customHeight="1">
      <c r="B18" s="2"/>
      <c r="C18" s="2"/>
      <c r="D18" s="2"/>
      <c r="E18" s="2"/>
      <c r="F18" s="2"/>
    </row>
    <row r="19" spans="2:12" ht="12">
      <c r="B19" s="2"/>
      <c r="C19" s="2"/>
      <c r="D19" s="2"/>
      <c r="E19" s="2"/>
      <c r="F19" s="2"/>
    </row>
    <row r="20" spans="2:12" ht="12" customHeight="1">
      <c r="B20" s="2"/>
      <c r="C20" s="2"/>
      <c r="D20" s="2"/>
      <c r="E20" s="2"/>
      <c r="F20" s="2"/>
    </row>
    <row r="21" spans="2:12" ht="12">
      <c r="B21" s="2"/>
      <c r="C21" s="2"/>
      <c r="D21" s="2"/>
      <c r="E21" s="2"/>
      <c r="F21" s="2"/>
    </row>
    <row r="22" spans="2:12" ht="12">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c r="L26" s="43"/>
    </row>
    <row r="27" spans="2:12" ht="12">
      <c r="B27" s="2"/>
      <c r="C27" s="2"/>
      <c r="D27" s="2"/>
      <c r="E27" s="2"/>
      <c r="F27" s="2"/>
    </row>
    <row r="28" spans="2:12" ht="12">
      <c r="B28" s="2"/>
      <c r="C28" s="2"/>
      <c r="D28" s="2"/>
      <c r="E28" s="2"/>
      <c r="F28" s="2"/>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12">
      <c r="B36" s="2"/>
      <c r="C36" s="2"/>
      <c r="D36" s="2"/>
      <c r="E36" s="2"/>
      <c r="F36" s="2"/>
      <c r="I36" s="10"/>
      <c r="J36" s="10"/>
      <c r="K36" s="10"/>
      <c r="L36" s="10"/>
    </row>
    <row r="37" spans="1:12" ht="57" customHeight="1">
      <c r="A37" s="263" t="s">
        <v>182</v>
      </c>
      <c r="B37" s="278"/>
      <c r="C37" s="278"/>
      <c r="D37" s="278"/>
      <c r="E37" s="278"/>
      <c r="F37" s="279"/>
    </row>
    <row r="38" spans="1:12" ht="12">
      <c r="B38" s="2"/>
      <c r="C38" s="2"/>
      <c r="D38" s="2"/>
      <c r="E38" s="2"/>
      <c r="F38" s="2"/>
    </row>
    <row r="39" spans="1:12" ht="12">
      <c r="A39" s="280"/>
      <c r="B39" s="281"/>
      <c r="C39" s="281"/>
      <c r="D39" s="281"/>
      <c r="E39" s="281"/>
      <c r="F39" s="281"/>
      <c r="G39" s="281"/>
      <c r="H39" s="281"/>
      <c r="I39" s="281"/>
    </row>
    <row r="40" spans="1:12" ht="12">
      <c r="B40" s="2"/>
      <c r="C40" s="2"/>
      <c r="D40" s="2"/>
      <c r="E40" s="2"/>
      <c r="F40" s="2"/>
    </row>
    <row r="41" spans="1:12" ht="12">
      <c r="B41" s="2"/>
      <c r="C41" s="2"/>
      <c r="D41" s="2"/>
      <c r="E41" s="2"/>
      <c r="F41" s="2"/>
    </row>
    <row r="42" spans="1:12" ht="12">
      <c r="B42" s="2"/>
      <c r="C42" s="2"/>
      <c r="D42" s="2"/>
      <c r="E42" s="2"/>
      <c r="F42" s="2"/>
    </row>
    <row r="43" spans="1:12" ht="5.25" customHeight="1">
      <c r="G43" s="39"/>
      <c r="H43" s="39"/>
    </row>
    <row r="44" spans="1:12" ht="12">
      <c r="B44" s="2"/>
      <c r="C44" s="2"/>
      <c r="D44" s="2"/>
      <c r="E44" s="2"/>
      <c r="F44" s="2"/>
    </row>
    <row r="47" spans="1:12" ht="18" customHeight="1">
      <c r="A47" s="36"/>
      <c r="B47" s="36"/>
      <c r="C47" s="36"/>
      <c r="D47" s="36"/>
      <c r="E47" s="36"/>
      <c r="F47" s="36"/>
      <c r="G47" s="36"/>
      <c r="H47" s="36"/>
      <c r="I47" s="36"/>
      <c r="J47" s="36"/>
      <c r="K47" s="36"/>
      <c r="L47" s="36"/>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E3"/>
    <mergeCell ref="B4:E4"/>
    <mergeCell ref="B1:E1"/>
    <mergeCell ref="A37:F37"/>
    <mergeCell ref="A39:I39"/>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47"/>
  <sheetViews>
    <sheetView topLeftCell="A19" workbookViewId="0">
      <selection activeCell="J14" sqref="J14"/>
    </sheetView>
  </sheetViews>
  <sheetFormatPr baseColWidth="10" defaultColWidth="9.6328125" defaultRowHeight="12"/>
  <cols>
    <col min="1" max="1" width="11.26953125" style="2" customWidth="1"/>
    <col min="2" max="2" width="8.08984375" style="2" customWidth="1"/>
    <col min="3" max="3" width="7.81640625" style="2" customWidth="1"/>
    <col min="4" max="4" width="8.1796875" style="2" customWidth="1"/>
    <col min="5" max="6" width="8.6328125" style="2" customWidth="1"/>
    <col min="7" max="7" width="8.36328125" style="2" customWidth="1"/>
    <col min="8" max="9" width="2.1796875" style="2" customWidth="1"/>
    <col min="10" max="10" width="7.36328125" style="2" customWidth="1"/>
    <col min="11" max="11" width="7.54296875" style="2" customWidth="1"/>
    <col min="12" max="12" width="8.1796875" style="2" customWidth="1"/>
    <col min="13" max="13" width="7.453125" style="2" customWidth="1"/>
    <col min="14" max="14" width="9.36328125" style="2" customWidth="1"/>
    <col min="15" max="37" width="11.26953125" style="2" customWidth="1"/>
    <col min="38" max="39" width="4.81640625" style="2" customWidth="1"/>
    <col min="40" max="40" width="4.08984375" style="2" customWidth="1"/>
    <col min="41" max="41" width="5.81640625" style="2" customWidth="1"/>
    <col min="42" max="16384" width="9.6328125" style="2"/>
  </cols>
  <sheetData>
    <row r="1" spans="1:9" s="104" customFormat="1" ht="12.75">
      <c r="B1" s="115"/>
      <c r="C1" s="115"/>
      <c r="D1" s="115" t="s">
        <v>2</v>
      </c>
      <c r="E1" s="115"/>
      <c r="F1" s="115"/>
      <c r="G1" s="115"/>
    </row>
    <row r="2" spans="1:9" s="104" customFormat="1" ht="12.75"/>
    <row r="3" spans="1:9" s="104" customFormat="1" ht="12.75">
      <c r="A3" s="286" t="s">
        <v>170</v>
      </c>
      <c r="B3" s="287"/>
      <c r="C3" s="287"/>
      <c r="D3" s="287"/>
      <c r="E3" s="287"/>
      <c r="F3" s="287"/>
      <c r="G3" s="288"/>
    </row>
    <row r="4" spans="1:9" s="104" customFormat="1" ht="12.75">
      <c r="A4" s="289" t="s">
        <v>185</v>
      </c>
      <c r="B4" s="290"/>
      <c r="C4" s="290"/>
      <c r="D4" s="290"/>
      <c r="E4" s="290"/>
      <c r="F4" s="290"/>
      <c r="G4" s="291"/>
    </row>
    <row r="5" spans="1:9" s="104" customFormat="1" ht="12.75">
      <c r="A5" s="283" t="s">
        <v>30</v>
      </c>
      <c r="B5" s="284"/>
      <c r="C5" s="284"/>
      <c r="D5" s="284"/>
      <c r="E5" s="284"/>
      <c r="F5" s="284"/>
      <c r="G5" s="285"/>
    </row>
    <row r="6" spans="1:9" s="69" customFormat="1" ht="28.5" customHeight="1">
      <c r="A6" s="294" t="s">
        <v>7</v>
      </c>
      <c r="B6" s="292" t="s">
        <v>8</v>
      </c>
      <c r="C6" s="213" t="s">
        <v>123</v>
      </c>
      <c r="D6" s="294" t="s">
        <v>36</v>
      </c>
      <c r="E6" s="213" t="s">
        <v>123</v>
      </c>
      <c r="F6" s="214" t="s">
        <v>79</v>
      </c>
      <c r="G6" s="213" t="s">
        <v>123</v>
      </c>
    </row>
    <row r="7" spans="1:9" s="69" customFormat="1" ht="12.75">
      <c r="A7" s="293"/>
      <c r="B7" s="293"/>
      <c r="C7" s="215" t="s">
        <v>124</v>
      </c>
      <c r="D7" s="293"/>
      <c r="E7" s="215" t="s">
        <v>124</v>
      </c>
      <c r="F7" s="215" t="s">
        <v>125</v>
      </c>
      <c r="G7" s="215" t="s">
        <v>124</v>
      </c>
      <c r="I7" s="156"/>
    </row>
    <row r="8" spans="1:9" s="69" customFormat="1" ht="18" customHeight="1">
      <c r="A8" s="109">
        <v>2006</v>
      </c>
      <c r="B8" s="110">
        <v>1311400</v>
      </c>
      <c r="C8" s="171">
        <v>-9.6016004528605439E-2</v>
      </c>
      <c r="D8" s="111">
        <v>1742205.0000000002</v>
      </c>
      <c r="E8" s="171">
        <v>0.55681412513007311</v>
      </c>
      <c r="F8" s="212">
        <v>3053605</v>
      </c>
      <c r="G8" s="171">
        <v>0.1882781548517381</v>
      </c>
    </row>
    <row r="9" spans="1:9" s="69" customFormat="1" ht="18" customHeight="1">
      <c r="A9" s="109">
        <v>2007</v>
      </c>
      <c r="B9" s="112">
        <v>1119696.54</v>
      </c>
      <c r="C9" s="171">
        <f t="shared" ref="C9:C14" si="0">(B9-B8)/B8</f>
        <v>-0.14618229373188957</v>
      </c>
      <c r="D9" s="111">
        <v>1751929.3</v>
      </c>
      <c r="E9" s="171">
        <f t="shared" ref="E9:E14" si="1">(D9-D8)/D8</f>
        <v>5.5816049202015907E-3</v>
      </c>
      <c r="F9" s="212">
        <f t="shared" ref="F9:F14" si="2">B9+D9</f>
        <v>2871625.84</v>
      </c>
      <c r="G9" s="171">
        <f t="shared" ref="G9:G14" si="3">(F9-F8)/F8</f>
        <v>-5.959485919102181E-2</v>
      </c>
      <c r="I9" s="156"/>
    </row>
    <row r="10" spans="1:9" s="69" customFormat="1" ht="18" customHeight="1">
      <c r="A10" s="109">
        <v>2008</v>
      </c>
      <c r="B10" s="112">
        <v>1293088.2000000002</v>
      </c>
      <c r="C10" s="171">
        <f t="shared" si="0"/>
        <v>0.15485593980669096</v>
      </c>
      <c r="D10" s="111">
        <v>1438072.6</v>
      </c>
      <c r="E10" s="171">
        <f t="shared" si="1"/>
        <v>-0.17914918141959263</v>
      </c>
      <c r="F10" s="212">
        <f t="shared" si="2"/>
        <v>2731160.8000000003</v>
      </c>
      <c r="G10" s="171">
        <f t="shared" si="3"/>
        <v>-4.8914812662362576E-2</v>
      </c>
    </row>
    <row r="11" spans="1:9" s="69" customFormat="1" ht="18" customHeight="1">
      <c r="A11" s="109">
        <v>2009</v>
      </c>
      <c r="B11" s="112">
        <v>1261166.3</v>
      </c>
      <c r="C11" s="171">
        <f t="shared" si="0"/>
        <v>-2.4686560437254115E-2</v>
      </c>
      <c r="D11" s="111">
        <v>739900.79999999993</v>
      </c>
      <c r="E11" s="171">
        <f t="shared" si="1"/>
        <v>-0.48549134445646214</v>
      </c>
      <c r="F11" s="212">
        <f t="shared" si="2"/>
        <v>2001067.1</v>
      </c>
      <c r="G11" s="171">
        <f t="shared" si="3"/>
        <v>-0.2673199249198363</v>
      </c>
      <c r="I11" s="156"/>
    </row>
    <row r="12" spans="1:9" s="69" customFormat="1" ht="18" customHeight="1">
      <c r="A12" s="109">
        <v>2010</v>
      </c>
      <c r="B12" s="112">
        <v>1307766.8999999999</v>
      </c>
      <c r="C12" s="171">
        <f t="shared" si="0"/>
        <v>3.6950400593482285E-2</v>
      </c>
      <c r="D12" s="111">
        <v>596477.79999999993</v>
      </c>
      <c r="E12" s="171">
        <f t="shared" si="1"/>
        <v>-0.19384085001665091</v>
      </c>
      <c r="F12" s="212">
        <f t="shared" si="2"/>
        <v>1904244.6999999997</v>
      </c>
      <c r="G12" s="171">
        <f t="shared" si="3"/>
        <v>-4.8385383978378521E-2</v>
      </c>
    </row>
    <row r="13" spans="1:9" s="69" customFormat="1" ht="18" customHeight="1">
      <c r="A13" s="244" t="s">
        <v>168</v>
      </c>
      <c r="B13" s="112">
        <v>1392125</v>
      </c>
      <c r="C13" s="171">
        <f t="shared" si="0"/>
        <v>6.4505455827028574E-2</v>
      </c>
      <c r="D13" s="233">
        <f>528549+25000</f>
        <v>553549</v>
      </c>
      <c r="E13" s="171">
        <f t="shared" si="1"/>
        <v>-7.1970490770989187E-2</v>
      </c>
      <c r="F13" s="212">
        <f t="shared" si="2"/>
        <v>1945674</v>
      </c>
      <c r="G13" s="171">
        <f t="shared" si="3"/>
        <v>2.1756290039825387E-2</v>
      </c>
    </row>
    <row r="14" spans="1:9" s="69" customFormat="1" ht="18" customHeight="1">
      <c r="A14" s="243" t="s">
        <v>169</v>
      </c>
      <c r="B14" s="112">
        <v>1562600</v>
      </c>
      <c r="C14" s="171">
        <f t="shared" si="0"/>
        <v>0.12245667594504804</v>
      </c>
      <c r="D14" s="233">
        <v>454523</v>
      </c>
      <c r="E14" s="171">
        <f t="shared" si="1"/>
        <v>-0.17889292546820607</v>
      </c>
      <c r="F14" s="212">
        <f t="shared" si="2"/>
        <v>2017123</v>
      </c>
      <c r="G14" s="171">
        <f t="shared" si="3"/>
        <v>3.6721979118804073E-2</v>
      </c>
    </row>
    <row r="15" spans="1:9" s="69" customFormat="1" ht="12.75">
      <c r="A15" s="157" t="s">
        <v>157</v>
      </c>
      <c r="B15" s="113"/>
      <c r="C15" s="113"/>
      <c r="D15" s="113"/>
      <c r="E15" s="113"/>
      <c r="F15" s="113"/>
      <c r="G15" s="114"/>
    </row>
    <row r="16" spans="1:9" ht="3.75" customHeight="1">
      <c r="A16" s="25"/>
      <c r="B16" s="26"/>
      <c r="C16" s="26"/>
      <c r="D16" s="26"/>
      <c r="E16" s="26"/>
      <c r="F16" s="26"/>
      <c r="G16" s="27"/>
    </row>
    <row r="17" spans="7:43" ht="3" customHeight="1"/>
    <row r="18" spans="7:43" ht="15" customHeight="1">
      <c r="O18" s="4"/>
      <c r="P18" s="4"/>
      <c r="Q18" s="4"/>
      <c r="R18" s="4"/>
      <c r="S18" s="4"/>
      <c r="T18" s="4"/>
      <c r="U18" s="4"/>
      <c r="V18" s="4"/>
      <c r="W18" s="4"/>
      <c r="X18" s="4"/>
      <c r="Y18" s="4"/>
      <c r="Z18" s="4"/>
      <c r="AA18" s="4"/>
      <c r="AB18" s="4"/>
      <c r="AC18" s="4"/>
      <c r="AD18" s="4"/>
      <c r="AE18" s="4"/>
      <c r="AF18" s="4"/>
      <c r="AG18" s="4"/>
      <c r="AH18" s="4"/>
      <c r="AI18" s="4"/>
      <c r="AJ18" s="4"/>
      <c r="AK18" s="4"/>
      <c r="AL18" s="5"/>
      <c r="AM18" s="5"/>
      <c r="AN18" s="5"/>
      <c r="AO18" s="5"/>
    </row>
    <row r="19" spans="7:43" ht="15.75" customHeight="1"/>
    <row r="20" spans="7:43" ht="15" customHeight="1">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7:43" ht="15" customHeight="1">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7:43" ht="15" customHeight="1">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7:43" ht="15" customHeight="1">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7:43" ht="15" customHeight="1">
      <c r="O24" s="4"/>
      <c r="P24" s="4"/>
      <c r="Q24" s="4"/>
      <c r="R24" s="4"/>
      <c r="S24" s="4"/>
      <c r="T24" s="4"/>
      <c r="U24" s="4"/>
      <c r="V24" s="4"/>
      <c r="W24" s="4"/>
      <c r="X24" s="4"/>
      <c r="Y24" s="4"/>
      <c r="Z24" s="4"/>
      <c r="AA24" s="4"/>
      <c r="AB24" s="4"/>
      <c r="AC24" s="4"/>
      <c r="AD24" s="4"/>
      <c r="AE24" s="4"/>
      <c r="AF24" s="4"/>
      <c r="AG24" s="4"/>
      <c r="AH24" s="4"/>
      <c r="AI24" s="4"/>
      <c r="AJ24" s="4"/>
      <c r="AK24" s="4"/>
      <c r="AL24" s="4"/>
      <c r="AM24" s="4" t="s">
        <v>33</v>
      </c>
      <c r="AN24" s="4" t="s">
        <v>32</v>
      </c>
      <c r="AO24" s="4"/>
    </row>
    <row r="25" spans="7:43" ht="15" customHeight="1">
      <c r="G25" s="40"/>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7:43" ht="15" customHeight="1">
      <c r="G26" s="41"/>
      <c r="O26" s="6"/>
      <c r="P26" s="6"/>
      <c r="Q26" s="29"/>
      <c r="R26" s="6"/>
      <c r="S26" s="6"/>
      <c r="T26" s="6"/>
      <c r="U26" s="6"/>
      <c r="V26" s="6"/>
      <c r="W26" s="6"/>
      <c r="X26" s="6"/>
      <c r="Y26" s="6"/>
      <c r="Z26" s="6"/>
      <c r="AA26" s="6"/>
      <c r="AB26" s="6"/>
      <c r="AC26" s="6"/>
      <c r="AD26" s="6"/>
      <c r="AE26" s="6"/>
      <c r="AF26" s="6"/>
      <c r="AG26" s="6"/>
      <c r="AH26" s="6"/>
      <c r="AI26" s="6"/>
      <c r="AJ26" s="6"/>
      <c r="AK26" s="6"/>
      <c r="AL26" s="6" t="e">
        <f>#REF!/#REF!*100</f>
        <v>#REF!</v>
      </c>
      <c r="AM26" s="6" t="e">
        <f>(#REF!/#REF!-1)*100</f>
        <v>#REF!</v>
      </c>
      <c r="AN26" s="6" t="e">
        <f>(#REF!/#REF!-1)*100</f>
        <v>#REF!</v>
      </c>
      <c r="AO26" s="7">
        <v>2000</v>
      </c>
      <c r="AQ26" s="8" t="s">
        <v>9</v>
      </c>
    </row>
    <row r="27" spans="7:43" ht="15" customHeight="1">
      <c r="O27" s="6"/>
      <c r="P27" s="6"/>
      <c r="Q27" s="6"/>
      <c r="R27" s="6"/>
      <c r="S27" s="6"/>
      <c r="T27" s="6"/>
      <c r="U27" s="6"/>
      <c r="V27" s="6"/>
      <c r="W27" s="6"/>
      <c r="X27" s="6"/>
      <c r="Y27" s="6"/>
      <c r="Z27" s="6"/>
      <c r="AA27" s="6"/>
      <c r="AB27" s="6"/>
      <c r="AC27" s="6"/>
      <c r="AD27" s="6"/>
      <c r="AE27" s="6"/>
      <c r="AF27" s="6"/>
      <c r="AG27" s="6"/>
      <c r="AH27" s="6"/>
      <c r="AI27" s="6"/>
      <c r="AJ27" s="6"/>
      <c r="AK27" s="6"/>
      <c r="AL27" s="6" t="e">
        <f>#REF!/#REF!*100</f>
        <v>#REF!</v>
      </c>
      <c r="AM27" s="6" t="e">
        <f>(#REF!/#REF!-1)*100</f>
        <v>#REF!</v>
      </c>
      <c r="AN27" s="6" t="e">
        <f>(#REF!/#REF!-1)*100</f>
        <v>#REF!</v>
      </c>
      <c r="AO27" s="7">
        <v>2001</v>
      </c>
      <c r="AQ27" s="8" t="s">
        <v>10</v>
      </c>
    </row>
    <row r="28" spans="7:43" ht="15" customHeight="1">
      <c r="O28" s="6"/>
      <c r="P28" s="6"/>
      <c r="Q28" s="6"/>
      <c r="R28" s="6"/>
      <c r="S28" s="6"/>
      <c r="T28" s="6"/>
      <c r="U28" s="6"/>
      <c r="V28" s="6"/>
      <c r="W28" s="6"/>
      <c r="X28" s="6"/>
      <c r="Y28" s="6"/>
      <c r="Z28" s="6"/>
      <c r="AA28" s="6"/>
      <c r="AB28" s="6"/>
      <c r="AC28" s="6"/>
      <c r="AD28" s="6"/>
      <c r="AE28" s="6"/>
      <c r="AF28" s="6"/>
      <c r="AG28" s="6"/>
      <c r="AH28" s="6"/>
      <c r="AI28" s="6"/>
      <c r="AJ28" s="6"/>
      <c r="AK28" s="6"/>
      <c r="AL28" s="6" t="e">
        <f>#REF!/#REF!*100</f>
        <v>#REF!</v>
      </c>
      <c r="AM28" s="6" t="e">
        <f>(#REF!/#REF!-1)*100</f>
        <v>#REF!</v>
      </c>
      <c r="AN28" s="6" t="e">
        <f>(#REF!/#REF!-1)*100</f>
        <v>#REF!</v>
      </c>
      <c r="AO28" s="7">
        <v>2002</v>
      </c>
      <c r="AQ28" s="8" t="s">
        <v>11</v>
      </c>
    </row>
    <row r="29" spans="7:43" ht="15" customHeight="1">
      <c r="O29" s="6"/>
      <c r="P29" s="6"/>
      <c r="Q29" s="6"/>
      <c r="R29" s="6"/>
      <c r="S29" s="6"/>
      <c r="T29" s="6"/>
      <c r="U29" s="6"/>
      <c r="V29" s="6"/>
      <c r="W29" s="6"/>
      <c r="X29" s="6"/>
      <c r="Y29" s="6"/>
      <c r="Z29" s="6"/>
      <c r="AA29" s="6"/>
      <c r="AB29" s="6"/>
      <c r="AC29" s="6"/>
      <c r="AD29" s="6"/>
      <c r="AE29" s="6"/>
      <c r="AF29" s="6"/>
      <c r="AG29" s="6"/>
      <c r="AH29" s="6"/>
      <c r="AI29" s="6"/>
      <c r="AJ29" s="6"/>
      <c r="AK29" s="6"/>
      <c r="AL29" s="6" t="e">
        <f>#REF!/#REF!*100</f>
        <v>#REF!</v>
      </c>
      <c r="AM29" s="6" t="e">
        <f>(#REF!/#REF!-1)*100</f>
        <v>#REF!</v>
      </c>
      <c r="AN29" s="6" t="e">
        <f>(#REF!/#REF!-1)*100</f>
        <v>#REF!</v>
      </c>
      <c r="AO29" s="7">
        <v>2003</v>
      </c>
      <c r="AP29" s="8"/>
    </row>
    <row r="30" spans="7:43" ht="15" customHeight="1">
      <c r="O30" s="6"/>
      <c r="P30" s="6"/>
      <c r="Q30" s="6"/>
      <c r="R30" s="6"/>
      <c r="S30" s="6"/>
      <c r="T30" s="6"/>
      <c r="U30" s="6"/>
      <c r="V30" s="6"/>
      <c r="W30" s="6"/>
      <c r="X30" s="6"/>
      <c r="Y30" s="6"/>
      <c r="Z30" s="6"/>
      <c r="AA30" s="6"/>
      <c r="AB30" s="6"/>
      <c r="AC30" s="6"/>
      <c r="AD30" s="6"/>
      <c r="AE30" s="6"/>
      <c r="AF30" s="6"/>
      <c r="AG30" s="6"/>
      <c r="AH30" s="6"/>
      <c r="AI30" s="6"/>
      <c r="AJ30" s="6"/>
      <c r="AK30" s="6"/>
      <c r="AL30" s="6" t="e">
        <f>#REF!/#REF!*100</f>
        <v>#REF!</v>
      </c>
      <c r="AM30" s="6" t="e">
        <f>(#REF!/#REF!-1)*100</f>
        <v>#REF!</v>
      </c>
      <c r="AN30" s="6" t="e">
        <f>(#REF!/#REF!-1)*100</f>
        <v>#REF!</v>
      </c>
      <c r="AO30" s="7">
        <v>2004</v>
      </c>
    </row>
    <row r="31" spans="7:43" ht="15" customHeight="1">
      <c r="O31" s="6"/>
      <c r="P31" s="6"/>
      <c r="Q31" s="6"/>
      <c r="R31" s="6"/>
      <c r="S31" s="6"/>
      <c r="T31" s="6"/>
      <c r="U31" s="6"/>
      <c r="V31" s="6"/>
      <c r="W31" s="6"/>
      <c r="X31" s="6"/>
      <c r="Y31" s="6"/>
      <c r="Z31" s="6"/>
      <c r="AA31" s="6"/>
      <c r="AB31" s="6"/>
      <c r="AC31" s="6"/>
      <c r="AD31" s="6"/>
      <c r="AE31" s="6"/>
      <c r="AF31" s="6"/>
      <c r="AG31" s="6"/>
      <c r="AH31" s="6"/>
      <c r="AI31" s="6"/>
      <c r="AJ31" s="6"/>
      <c r="AK31" s="6"/>
      <c r="AL31" s="6" t="e">
        <f>#REF!/#REF!*100</f>
        <v>#REF!</v>
      </c>
      <c r="AM31" s="6" t="e">
        <f>(#REF!/#REF!-1)*100</f>
        <v>#REF!</v>
      </c>
      <c r="AN31" s="6" t="e">
        <f>(#REF!/#REF!-1)*100</f>
        <v>#REF!</v>
      </c>
      <c r="AO31" s="7">
        <v>2005</v>
      </c>
    </row>
    <row r="32" spans="7:43" ht="15" customHeight="1">
      <c r="I32" s="158"/>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7"/>
    </row>
    <row r="33" spans="1:41" ht="7.5" customHeight="1">
      <c r="O33" s="6"/>
      <c r="P33" s="6"/>
      <c r="Q33" s="6"/>
      <c r="R33" s="6"/>
      <c r="S33" s="6"/>
      <c r="T33" s="6"/>
      <c r="U33" s="6"/>
      <c r="V33" s="6"/>
      <c r="W33" s="6"/>
      <c r="X33" s="6"/>
      <c r="Y33" s="6"/>
      <c r="Z33" s="6"/>
      <c r="AA33" s="6"/>
      <c r="AB33" s="6"/>
      <c r="AC33" s="6"/>
      <c r="AD33" s="6"/>
      <c r="AE33" s="6"/>
      <c r="AF33" s="6"/>
      <c r="AG33" s="6"/>
      <c r="AH33" s="6"/>
      <c r="AI33" s="6"/>
      <c r="AJ33" s="6"/>
      <c r="AK33" s="6"/>
      <c r="AL33" s="6" t="e">
        <f>#REF!/#REF!*100</f>
        <v>#REF!</v>
      </c>
      <c r="AM33" s="6" t="e">
        <f>(#REF!/D9-1)*100</f>
        <v>#REF!</v>
      </c>
      <c r="AN33" s="6" t="e">
        <f>(#REF!/B9-1)*100</f>
        <v>#REF!</v>
      </c>
      <c r="AO33" s="7">
        <v>2008</v>
      </c>
    </row>
    <row r="34" spans="1:41" ht="73.5" customHeight="1">
      <c r="A34" s="282" t="s">
        <v>183</v>
      </c>
      <c r="B34" s="282"/>
      <c r="C34" s="282"/>
      <c r="D34" s="282"/>
      <c r="E34" s="282"/>
      <c r="F34" s="282"/>
      <c r="G34" s="282"/>
    </row>
    <row r="47" spans="1:41">
      <c r="A47" s="36"/>
      <c r="B47" s="36"/>
      <c r="C47" s="36"/>
      <c r="D47" s="36"/>
      <c r="E47" s="36"/>
      <c r="F47" s="36"/>
      <c r="G47" s="36"/>
      <c r="H47" s="36"/>
      <c r="I47" s="36"/>
      <c r="J47" s="36"/>
      <c r="K47" s="36"/>
      <c r="L47" s="3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7">
    <mergeCell ref="A34:G34"/>
    <mergeCell ref="A5:G5"/>
    <mergeCell ref="A3:G3"/>
    <mergeCell ref="A4:G4"/>
    <mergeCell ref="B6:B7"/>
    <mergeCell ref="A6:A7"/>
    <mergeCell ref="D6:D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6"/>
  <sheetViews>
    <sheetView topLeftCell="A15" workbookViewId="0">
      <selection activeCell="A5" sqref="A5:E5"/>
    </sheetView>
  </sheetViews>
  <sheetFormatPr baseColWidth="10" defaultRowHeight="12"/>
  <cols>
    <col min="1" max="5" width="11.6328125" style="2" customWidth="1"/>
    <col min="6" max="6" width="2.1796875" style="2" customWidth="1"/>
    <col min="7" max="7" width="3.1796875" style="2" customWidth="1"/>
    <col min="8" max="11" width="5.26953125" style="2" customWidth="1"/>
    <col min="12" max="13" width="6.6328125" style="2" customWidth="1"/>
    <col min="14" max="14" width="7.54296875" style="2" customWidth="1"/>
    <col min="15" max="15" width="6.08984375" style="2" customWidth="1"/>
    <col min="16" max="24" width="3.54296875" style="2" customWidth="1"/>
    <col min="25" max="25" width="7.81640625" style="2" customWidth="1"/>
    <col min="26" max="26" width="2" style="2" customWidth="1"/>
    <col min="27" max="32" width="3" style="11" customWidth="1"/>
    <col min="33" max="16384" width="10.90625" style="2"/>
  </cols>
  <sheetData>
    <row r="1" spans="1:23" s="69" customFormat="1" ht="12.75" customHeight="1">
      <c r="A1" s="295" t="s">
        <v>164</v>
      </c>
      <c r="B1" s="295"/>
      <c r="C1" s="295"/>
      <c r="D1" s="295"/>
      <c r="E1" s="295"/>
    </row>
    <row r="2" spans="1:23" s="69" customFormat="1" ht="6" customHeight="1">
      <c r="A2" s="239"/>
      <c r="B2" s="239"/>
      <c r="C2" s="239"/>
      <c r="D2" s="239"/>
      <c r="E2" s="239"/>
    </row>
    <row r="3" spans="1:23" s="69" customFormat="1" ht="12.75">
      <c r="A3" s="266" t="s">
        <v>71</v>
      </c>
      <c r="B3" s="266"/>
      <c r="C3" s="266"/>
      <c r="D3" s="266"/>
      <c r="E3" s="266"/>
    </row>
    <row r="4" spans="1:23" s="69" customFormat="1" ht="12.75">
      <c r="A4" s="296" t="s">
        <v>184</v>
      </c>
      <c r="B4" s="296"/>
      <c r="C4" s="296"/>
      <c r="D4" s="296"/>
      <c r="E4" s="296"/>
    </row>
    <row r="5" spans="1:23" s="69" customFormat="1" ht="15" customHeight="1">
      <c r="A5" s="266" t="s">
        <v>158</v>
      </c>
      <c r="B5" s="266"/>
      <c r="C5" s="266"/>
      <c r="D5" s="266"/>
      <c r="E5" s="266"/>
    </row>
    <row r="6" spans="1:23" s="69" customFormat="1" ht="12.75">
      <c r="A6" s="177" t="s">
        <v>160</v>
      </c>
      <c r="B6" s="117">
        <v>10059000</v>
      </c>
      <c r="C6" s="117">
        <v>11042300</v>
      </c>
      <c r="D6" s="117">
        <v>10070090</v>
      </c>
      <c r="E6" s="117">
        <v>23099090</v>
      </c>
    </row>
    <row r="7" spans="1:23" s="69" customFormat="1" ht="25.5">
      <c r="A7" s="122" t="s">
        <v>27</v>
      </c>
      <c r="B7" s="159" t="s">
        <v>126</v>
      </c>
      <c r="C7" s="116" t="s">
        <v>56</v>
      </c>
      <c r="D7" s="117" t="s">
        <v>70</v>
      </c>
      <c r="E7" s="117" t="s">
        <v>119</v>
      </c>
    </row>
    <row r="8" spans="1:23" s="69" customFormat="1" ht="16.5" customHeight="1">
      <c r="A8" s="235">
        <v>2006</v>
      </c>
      <c r="B8" s="118">
        <v>1742205.0000000002</v>
      </c>
      <c r="C8" s="118">
        <v>413.83199999999999</v>
      </c>
      <c r="D8" s="119">
        <v>64797.075100000002</v>
      </c>
      <c r="E8" s="119">
        <v>128116.8048</v>
      </c>
    </row>
    <row r="9" spans="1:23" s="69" customFormat="1" ht="16.5" customHeight="1">
      <c r="A9" s="235">
        <v>2007</v>
      </c>
      <c r="B9" s="118">
        <v>1751929.3</v>
      </c>
      <c r="C9" s="118">
        <v>910.94299999999998</v>
      </c>
      <c r="D9" s="119">
        <v>130595.643</v>
      </c>
      <c r="E9" s="119">
        <v>249909.30650000001</v>
      </c>
    </row>
    <row r="10" spans="1:23" s="69" customFormat="1" ht="16.5" customHeight="1">
      <c r="A10" s="235">
        <v>2008</v>
      </c>
      <c r="B10" s="118">
        <v>1438072.6</v>
      </c>
      <c r="C10" s="118">
        <v>40674.317999999999</v>
      </c>
      <c r="D10" s="119">
        <v>313357.01439999999</v>
      </c>
      <c r="E10" s="119">
        <v>349226.17989999999</v>
      </c>
    </row>
    <row r="11" spans="1:23" s="69" customFormat="1" ht="16.5" customHeight="1">
      <c r="A11" s="235">
        <v>2009</v>
      </c>
      <c r="B11" s="118">
        <v>739900.79999999993</v>
      </c>
      <c r="C11" s="118">
        <v>89868.546000000002</v>
      </c>
      <c r="D11" s="119">
        <v>536382.75930000003</v>
      </c>
      <c r="E11" s="119">
        <v>429610.59470000002</v>
      </c>
    </row>
    <row r="12" spans="1:23" s="69" customFormat="1" ht="16.5" customHeight="1">
      <c r="A12" s="236">
        <v>2010</v>
      </c>
      <c r="B12" s="120">
        <v>596477.79999999993</v>
      </c>
      <c r="C12" s="120">
        <v>186057.81700000001</v>
      </c>
      <c r="D12" s="121">
        <v>622617.75210000004</v>
      </c>
      <c r="E12" s="119">
        <v>537348.87570000009</v>
      </c>
    </row>
    <row r="13" spans="1:23" s="69" customFormat="1" ht="16.5" customHeight="1">
      <c r="A13" s="210" t="s">
        <v>176</v>
      </c>
      <c r="B13" s="181">
        <f>'4'!I21</f>
        <v>528549.39999999991</v>
      </c>
      <c r="C13" s="181">
        <v>257459.7</v>
      </c>
      <c r="D13" s="181">
        <v>628681.9</v>
      </c>
      <c r="E13" s="181">
        <v>465822.6</v>
      </c>
      <c r="G13" s="173"/>
    </row>
    <row r="14" spans="1:23" s="69" customFormat="1" ht="16.5" customHeight="1">
      <c r="A14" s="211" t="s">
        <v>177</v>
      </c>
      <c r="B14" s="181">
        <v>551284.69999999995</v>
      </c>
      <c r="C14" s="181">
        <v>164834.70000000001</v>
      </c>
      <c r="D14" s="181">
        <v>530184</v>
      </c>
      <c r="E14" s="181">
        <v>508770</v>
      </c>
      <c r="G14" s="173"/>
    </row>
    <row r="15" spans="1:23" s="69" customFormat="1" ht="12.75" customHeight="1">
      <c r="A15" s="297" t="s">
        <v>159</v>
      </c>
      <c r="B15" s="298"/>
      <c r="C15" s="298"/>
      <c r="D15" s="298"/>
      <c r="E15" s="298"/>
    </row>
    <row r="16" spans="1:23" ht="12.75">
      <c r="A16" s="298"/>
      <c r="B16" s="298"/>
      <c r="C16" s="298"/>
      <c r="D16" s="298"/>
      <c r="E16" s="298"/>
      <c r="H16" s="69"/>
      <c r="I16" s="69"/>
      <c r="J16" s="69"/>
      <c r="K16" s="69"/>
      <c r="L16" s="69"/>
      <c r="M16" s="69"/>
      <c r="N16" s="69"/>
      <c r="O16" s="69"/>
      <c r="P16" s="69"/>
      <c r="Q16" s="69"/>
      <c r="R16" s="69"/>
      <c r="S16" s="69"/>
      <c r="T16" s="69"/>
      <c r="U16" s="69"/>
      <c r="V16" s="69"/>
      <c r="W16" s="69"/>
    </row>
    <row r="17" spans="1:32" ht="12.75">
      <c r="B17" s="10"/>
      <c r="C17" s="10"/>
      <c r="D17" s="10"/>
      <c r="E17" s="10"/>
      <c r="H17" s="69"/>
      <c r="I17" s="69"/>
      <c r="J17" s="69"/>
      <c r="K17" s="69"/>
      <c r="L17" s="69"/>
      <c r="M17" s="69"/>
      <c r="N17" s="69"/>
      <c r="O17" s="69"/>
      <c r="P17" s="69"/>
      <c r="Q17" s="69"/>
      <c r="R17" s="69"/>
      <c r="S17" s="69"/>
      <c r="T17" s="69"/>
      <c r="U17" s="69"/>
      <c r="V17" s="69"/>
      <c r="W17" s="69"/>
    </row>
    <row r="18" spans="1:32" ht="12.75">
      <c r="B18" s="10"/>
      <c r="C18" s="10"/>
      <c r="D18" s="10"/>
      <c r="H18" s="69"/>
      <c r="I18" s="69"/>
      <c r="J18" s="69"/>
      <c r="K18" s="69"/>
      <c r="L18" s="69"/>
      <c r="M18" s="69"/>
      <c r="N18" s="69"/>
      <c r="O18" s="69"/>
      <c r="P18" s="69"/>
      <c r="Q18" s="69"/>
      <c r="R18" s="69"/>
      <c r="S18" s="69"/>
      <c r="T18" s="69"/>
      <c r="U18" s="69"/>
      <c r="V18" s="69"/>
      <c r="W18" s="69"/>
    </row>
    <row r="19" spans="1:32" ht="12.75">
      <c r="B19" s="10"/>
      <c r="C19" s="10"/>
      <c r="D19" s="10"/>
      <c r="H19" s="69"/>
      <c r="I19" s="69"/>
      <c r="J19" s="69"/>
      <c r="K19" s="69"/>
      <c r="L19" s="69"/>
      <c r="M19" s="69"/>
      <c r="N19" s="69"/>
      <c r="O19" s="69"/>
      <c r="P19" s="69"/>
      <c r="Q19" s="69"/>
      <c r="R19" s="69"/>
      <c r="S19" s="69"/>
      <c r="T19" s="69"/>
      <c r="U19" s="69"/>
      <c r="V19" s="69"/>
      <c r="W19" s="69"/>
    </row>
    <row r="20" spans="1:32">
      <c r="B20" s="10"/>
      <c r="C20" s="10"/>
      <c r="D20" s="10"/>
    </row>
    <row r="22" spans="1:32" ht="15" customHeight="1">
      <c r="B22" s="34"/>
      <c r="D22" s="34"/>
    </row>
    <row r="23" spans="1:32" ht="15" customHeight="1">
      <c r="A23" s="15"/>
      <c r="B23" s="15"/>
      <c r="C23" s="15"/>
      <c r="D23" s="15"/>
    </row>
    <row r="24" spans="1:32" ht="15" customHeight="1"/>
    <row r="25" spans="1:32" ht="15" customHeight="1"/>
    <row r="26" spans="1:32" ht="27" customHeight="1"/>
    <row r="27" spans="1:32" ht="15" customHeight="1"/>
    <row r="28" spans="1:32" ht="15" customHeight="1"/>
    <row r="29" spans="1:32" ht="15" customHeight="1"/>
    <row r="30" spans="1:32" ht="15" customHeight="1">
      <c r="AA30" s="2"/>
      <c r="AB30" s="2"/>
      <c r="AC30" s="2"/>
      <c r="AD30" s="2"/>
      <c r="AE30" s="2"/>
      <c r="AF30" s="2"/>
    </row>
    <row r="31" spans="1:32" ht="15" customHeight="1"/>
    <row r="32" spans="1:32" ht="15" customHeight="1"/>
    <row r="33" spans="1:32" ht="54" customHeight="1">
      <c r="A33" s="299" t="s">
        <v>180</v>
      </c>
      <c r="B33" s="300"/>
      <c r="C33" s="300"/>
      <c r="D33" s="300"/>
      <c r="E33" s="301"/>
      <c r="AA33" s="13"/>
      <c r="AB33" s="14"/>
      <c r="AC33" s="14"/>
      <c r="AD33" s="14"/>
    </row>
    <row r="34" spans="1:32" ht="15" customHeight="1">
      <c r="AA34" s="13"/>
      <c r="AB34" s="14"/>
      <c r="AC34" s="14"/>
      <c r="AD34" s="14"/>
    </row>
    <row r="35" spans="1:32" ht="15" customHeight="1">
      <c r="AA35" s="13"/>
      <c r="AB35" s="14"/>
      <c r="AC35" s="14"/>
      <c r="AD35" s="14"/>
    </row>
    <row r="36" spans="1:32" ht="15" customHeight="1">
      <c r="AA36" s="13"/>
      <c r="AB36" s="14"/>
      <c r="AC36" s="14"/>
      <c r="AD36" s="14"/>
    </row>
    <row r="37" spans="1:32" ht="15" customHeight="1">
      <c r="AA37" s="23"/>
      <c r="AB37" s="23"/>
      <c r="AC37" s="23"/>
      <c r="AD37" s="23"/>
    </row>
    <row r="38" spans="1:32" ht="15" customHeight="1">
      <c r="Z38" s="3"/>
      <c r="AA38" s="13"/>
      <c r="AB38" s="13"/>
      <c r="AC38" s="13"/>
      <c r="AD38" s="13"/>
      <c r="AE38" s="12"/>
      <c r="AF38" s="12"/>
    </row>
    <row r="39" spans="1:32" ht="15" customHeight="1">
      <c r="Z39" s="3"/>
      <c r="AA39" s="13"/>
      <c r="AB39" s="13"/>
      <c r="AC39" s="13"/>
      <c r="AD39" s="13"/>
      <c r="AE39" s="12"/>
      <c r="AF39" s="12"/>
    </row>
    <row r="40" spans="1:32" ht="15" customHeight="1">
      <c r="Z40" s="3"/>
      <c r="AA40" s="13"/>
      <c r="AB40" s="13"/>
      <c r="AC40" s="13"/>
      <c r="AD40" s="13"/>
      <c r="AE40" s="12"/>
      <c r="AF40" s="12"/>
    </row>
    <row r="41" spans="1:32" ht="15" customHeight="1">
      <c r="Z41" s="3"/>
      <c r="AA41" s="13"/>
      <c r="AB41" s="13"/>
      <c r="AC41" s="13"/>
      <c r="AD41" s="13"/>
      <c r="AE41" s="12"/>
      <c r="AF41" s="12"/>
    </row>
    <row r="42" spans="1:32" ht="15" customHeight="1">
      <c r="Z42" s="3"/>
      <c r="AA42" s="13"/>
      <c r="AB42" s="13"/>
      <c r="AC42" s="13"/>
      <c r="AD42" s="13"/>
      <c r="AE42" s="12"/>
      <c r="AF42" s="12"/>
    </row>
    <row r="43" spans="1:32" ht="15" customHeight="1">
      <c r="Z43" s="3"/>
      <c r="AA43" s="13"/>
      <c r="AB43" s="13"/>
      <c r="AC43" s="13"/>
      <c r="AD43" s="13"/>
      <c r="AE43" s="12"/>
      <c r="AF43" s="12"/>
    </row>
    <row r="44" spans="1:32" ht="15" customHeight="1">
      <c r="Z44" s="3"/>
      <c r="AA44" s="13"/>
      <c r="AB44" s="13"/>
      <c r="AC44" s="13"/>
      <c r="AD44" s="13"/>
      <c r="AE44" s="12"/>
      <c r="AF44" s="12"/>
    </row>
    <row r="45" spans="1:32" ht="15" customHeight="1">
      <c r="A45" s="36"/>
      <c r="B45" s="36"/>
      <c r="C45" s="36"/>
      <c r="D45" s="36"/>
      <c r="E45" s="36"/>
      <c r="F45" s="36"/>
      <c r="G45" s="36"/>
      <c r="Z45" s="3"/>
      <c r="AA45" s="13"/>
      <c r="AB45" s="13"/>
      <c r="AC45" s="13"/>
      <c r="AD45" s="13"/>
      <c r="AE45" s="12"/>
      <c r="AF45" s="12"/>
    </row>
    <row r="46" spans="1:32" ht="15" customHeight="1">
      <c r="Z46" s="3"/>
      <c r="AA46" s="13"/>
      <c r="AB46" s="13"/>
      <c r="AC46" s="13"/>
      <c r="AD46" s="13"/>
      <c r="AE46" s="12"/>
      <c r="AF46" s="12"/>
    </row>
    <row r="47" spans="1:32" ht="15" customHeight="1">
      <c r="Z47" s="3"/>
      <c r="AA47" s="13"/>
      <c r="AB47" s="13"/>
      <c r="AC47" s="13"/>
      <c r="AD47" s="13"/>
      <c r="AE47" s="12"/>
      <c r="AF47" s="12"/>
    </row>
    <row r="48" spans="1:32" ht="15" customHeight="1">
      <c r="Z48" s="3"/>
      <c r="AA48" s="13"/>
      <c r="AB48" s="13"/>
      <c r="AC48" s="13"/>
      <c r="AD48" s="13"/>
      <c r="AE48" s="12"/>
      <c r="AF48" s="12"/>
    </row>
    <row r="49" spans="26:32" ht="15" customHeight="1">
      <c r="Z49" s="3"/>
      <c r="AA49" s="13"/>
      <c r="AB49" s="13"/>
      <c r="AC49" s="13"/>
      <c r="AD49" s="13"/>
      <c r="AE49" s="12"/>
      <c r="AF49" s="12"/>
    </row>
    <row r="50" spans="26:32" ht="15" customHeight="1">
      <c r="AA50" s="13"/>
      <c r="AB50" s="14"/>
      <c r="AC50" s="14"/>
      <c r="AD50" s="14"/>
    </row>
    <row r="51" spans="26:32" ht="15" customHeight="1"/>
    <row r="52" spans="26:32" ht="15" customHeight="1"/>
    <row r="53" spans="26:32" ht="15" customHeight="1"/>
    <row r="54" spans="26:32" ht="15" customHeight="1"/>
    <row r="55" spans="26:32" ht="15" customHeight="1"/>
    <row r="56" spans="26:32" ht="15" customHeight="1"/>
  </sheetData>
  <customSheetViews>
    <customSheetView guid="{5CDC6F58-B038-4A0E-A13D-C643B013E119}" topLeftCell="A15">
      <selection activeCell="A33" sqref="A33:E33"/>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6">
    <mergeCell ref="A1:E1"/>
    <mergeCell ref="A4:E4"/>
    <mergeCell ref="A15:E16"/>
    <mergeCell ref="A33:E33"/>
    <mergeCell ref="A3:E3"/>
    <mergeCell ref="A5:E5"/>
  </mergeCells>
  <printOptions horizontalCentered="1"/>
  <pageMargins left="0.19685039370078741" right="0.27559055118110237" top="1.2204724409448819" bottom="0.78740157480314965" header="0.51181102362204722" footer="0.59055118110236227"/>
  <pageSetup scale="90" firstPageNumber="0" orientation="portrait" r:id="rId2"/>
  <headerFooter alignWithMargins="0">
    <oddFooter>&amp;C&amp;10&amp;A</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58"/>
  <sheetViews>
    <sheetView topLeftCell="A21" workbookViewId="0">
      <selection activeCell="I35" sqref="I35"/>
    </sheetView>
  </sheetViews>
  <sheetFormatPr baseColWidth="10" defaultRowHeight="12"/>
  <cols>
    <col min="1" max="1" width="8.984375E-2" style="2" customWidth="1"/>
    <col min="2" max="6" width="11.453125" style="2" customWidth="1"/>
    <col min="7" max="7" width="3.1796875" style="2" customWidth="1"/>
    <col min="8" max="11" width="5.6328125" style="2" customWidth="1"/>
    <col min="12" max="12" width="4.7265625" style="2" customWidth="1"/>
    <col min="13" max="24" width="3.54296875" style="2" customWidth="1"/>
    <col min="25" max="25" width="7.81640625" style="2" customWidth="1"/>
    <col min="26" max="26" width="2" style="2" customWidth="1"/>
    <col min="27" max="32" width="3" style="11" customWidth="1"/>
    <col min="33" max="16384" width="10.90625" style="2"/>
  </cols>
  <sheetData>
    <row r="1" spans="2:11" s="69" customFormat="1" ht="12.75" customHeight="1">
      <c r="B1" s="295" t="s">
        <v>3</v>
      </c>
      <c r="C1" s="295"/>
      <c r="D1" s="295"/>
      <c r="E1" s="295"/>
      <c r="F1" s="295"/>
    </row>
    <row r="2" spans="2:11" s="69" customFormat="1" ht="6" customHeight="1"/>
    <row r="3" spans="2:11" s="69" customFormat="1" ht="12.75">
      <c r="B3" s="266" t="s">
        <v>71</v>
      </c>
      <c r="C3" s="266"/>
      <c r="D3" s="266"/>
      <c r="E3" s="266"/>
      <c r="F3" s="266"/>
    </row>
    <row r="4" spans="2:11" s="69" customFormat="1" ht="15" customHeight="1">
      <c r="B4" s="266" t="s">
        <v>153</v>
      </c>
      <c r="C4" s="266"/>
      <c r="D4" s="266"/>
      <c r="E4" s="266"/>
      <c r="F4" s="266"/>
    </row>
    <row r="5" spans="2:11" s="69" customFormat="1" ht="12.75">
      <c r="B5" s="296" t="s">
        <v>184</v>
      </c>
      <c r="C5" s="296"/>
      <c r="D5" s="296"/>
      <c r="E5" s="296"/>
      <c r="F5" s="296"/>
    </row>
    <row r="6" spans="2:11" s="69" customFormat="1" ht="12.75">
      <c r="B6" s="273" t="s">
        <v>186</v>
      </c>
      <c r="C6" s="273"/>
      <c r="D6" s="273"/>
      <c r="E6" s="273"/>
      <c r="F6" s="273"/>
    </row>
    <row r="7" spans="2:11" s="69" customFormat="1" ht="12.75">
      <c r="B7" s="177" t="s">
        <v>160</v>
      </c>
      <c r="C7" s="117">
        <v>10059000</v>
      </c>
      <c r="D7" s="117">
        <v>11042300</v>
      </c>
      <c r="E7" s="117">
        <v>10070090</v>
      </c>
      <c r="F7" s="117">
        <v>23099090</v>
      </c>
    </row>
    <row r="8" spans="2:11" s="69" customFormat="1" ht="25.5">
      <c r="B8" s="122" t="s">
        <v>27</v>
      </c>
      <c r="C8" s="159" t="s">
        <v>126</v>
      </c>
      <c r="D8" s="116" t="s">
        <v>56</v>
      </c>
      <c r="E8" s="117" t="s">
        <v>70</v>
      </c>
      <c r="F8" s="117" t="s">
        <v>119</v>
      </c>
    </row>
    <row r="9" spans="2:11" s="69" customFormat="1" ht="18.75" customHeight="1">
      <c r="B9" s="235">
        <v>2006</v>
      </c>
      <c r="C9" s="118">
        <v>138.77822322860973</v>
      </c>
      <c r="D9" s="118">
        <v>144.15559937365887</v>
      </c>
      <c r="E9" s="118">
        <v>126.12196287236426</v>
      </c>
      <c r="F9" s="118">
        <v>416.86592155785638</v>
      </c>
    </row>
    <row r="10" spans="2:11" s="69" customFormat="1" ht="18.75" customHeight="1">
      <c r="B10" s="235">
        <v>2007</v>
      </c>
      <c r="C10" s="118">
        <v>201.65488789987128</v>
      </c>
      <c r="D10" s="118">
        <v>200.08288114624079</v>
      </c>
      <c r="E10" s="118">
        <v>150.60633071809295</v>
      </c>
      <c r="F10" s="118">
        <v>384.58565167520084</v>
      </c>
    </row>
    <row r="11" spans="2:11" s="69" customFormat="1" ht="18.75" customHeight="1">
      <c r="B11" s="235">
        <v>2008</v>
      </c>
      <c r="C11" s="118">
        <v>277.45408778388514</v>
      </c>
      <c r="D11" s="118">
        <v>247.57730172636212</v>
      </c>
      <c r="E11" s="118">
        <v>253.14043743965419</v>
      </c>
      <c r="F11" s="118">
        <v>450.74842740906439</v>
      </c>
    </row>
    <row r="12" spans="2:11" s="69" customFormat="1" ht="18.75" customHeight="1">
      <c r="B12" s="235">
        <v>2009</v>
      </c>
      <c r="C12" s="118">
        <v>195.08868878098255</v>
      </c>
      <c r="D12" s="118">
        <v>185.10418984635623</v>
      </c>
      <c r="E12" s="118">
        <v>152.62385690180776</v>
      </c>
      <c r="F12" s="118">
        <v>412.20974199591825</v>
      </c>
    </row>
    <row r="13" spans="2:11" s="69" customFormat="1" ht="18.75" customHeight="1">
      <c r="B13" s="236">
        <v>2010</v>
      </c>
      <c r="C13" s="118">
        <v>232.34385001420006</v>
      </c>
      <c r="D13" s="118">
        <v>204.19567375661512</v>
      </c>
      <c r="E13" s="118">
        <v>178.25964667029609</v>
      </c>
      <c r="F13" s="118">
        <v>449.00439158023153</v>
      </c>
      <c r="H13" s="173"/>
      <c r="I13" s="173"/>
      <c r="J13" s="173"/>
      <c r="K13" s="173"/>
    </row>
    <row r="14" spans="2:11" s="69" customFormat="1" ht="18.75" customHeight="1">
      <c r="B14" s="210" t="str">
        <f>'7'!A13</f>
        <v>A nov 2011</v>
      </c>
      <c r="C14" s="181">
        <v>324.7607508399405</v>
      </c>
      <c r="D14" s="181">
        <v>280.5549761768541</v>
      </c>
      <c r="E14" s="181">
        <v>253.45106961087953</v>
      </c>
      <c r="F14" s="181">
        <v>542.72162836238522</v>
      </c>
      <c r="G14" s="173"/>
    </row>
    <row r="15" spans="2:11" s="69" customFormat="1" ht="18.75" customHeight="1">
      <c r="B15" s="210" t="str">
        <f>'7'!A14</f>
        <v>A nov 2010</v>
      </c>
      <c r="C15" s="181">
        <v>228.00306266435479</v>
      </c>
      <c r="D15" s="181">
        <v>199.13586156312959</v>
      </c>
      <c r="E15" s="181">
        <v>167.20176391592352</v>
      </c>
      <c r="F15" s="181">
        <v>439.96127916347274</v>
      </c>
      <c r="G15" s="173"/>
      <c r="H15" s="173"/>
      <c r="I15" s="173"/>
      <c r="J15" s="173"/>
      <c r="K15" s="173"/>
    </row>
    <row r="16" spans="2:11" s="69" customFormat="1" ht="12.75" customHeight="1">
      <c r="B16" s="297" t="s">
        <v>159</v>
      </c>
      <c r="C16" s="298"/>
      <c r="D16" s="298"/>
      <c r="E16" s="298"/>
      <c r="F16" s="298"/>
    </row>
    <row r="17" spans="2:32" ht="12.75">
      <c r="B17" s="298"/>
      <c r="C17" s="298"/>
      <c r="D17" s="298"/>
      <c r="E17" s="298"/>
      <c r="F17" s="298"/>
      <c r="H17" s="69"/>
      <c r="I17" s="69"/>
    </row>
    <row r="18" spans="2:32" ht="12.75">
      <c r="H18" s="69"/>
      <c r="I18" s="69"/>
    </row>
    <row r="23" spans="2:32" ht="15" customHeight="1"/>
    <row r="24" spans="2:32" ht="15" customHeight="1"/>
    <row r="25" spans="2:32" ht="15" customHeight="1"/>
    <row r="26" spans="2:32" ht="15" customHeight="1"/>
    <row r="27" spans="2:32" ht="27" customHeight="1"/>
    <row r="28" spans="2:32" ht="15" customHeight="1"/>
    <row r="29" spans="2:32" ht="15" customHeight="1"/>
    <row r="30" spans="2:32" ht="15" customHeight="1"/>
    <row r="31" spans="2:32" ht="15" customHeight="1">
      <c r="AA31" s="2"/>
      <c r="AB31" s="2"/>
      <c r="AC31" s="2"/>
      <c r="AD31" s="2"/>
      <c r="AE31" s="2"/>
      <c r="AF31" s="2"/>
    </row>
    <row r="32" spans="2:32" ht="15" customHeight="1"/>
    <row r="33" spans="1:32" ht="15" customHeight="1"/>
    <row r="34" spans="1:32" ht="56.25" customHeight="1">
      <c r="A34" s="238"/>
      <c r="B34" s="299" t="s">
        <v>189</v>
      </c>
      <c r="C34" s="302"/>
      <c r="D34" s="302"/>
      <c r="E34" s="302"/>
      <c r="F34" s="303"/>
    </row>
    <row r="35" spans="1:32" ht="15" customHeight="1">
      <c r="AA35" s="13"/>
      <c r="AB35" s="14"/>
      <c r="AC35" s="14"/>
      <c r="AD35" s="14"/>
    </row>
    <row r="36" spans="1:32" ht="15" customHeight="1">
      <c r="AA36" s="13"/>
      <c r="AB36" s="14"/>
      <c r="AC36" s="14"/>
      <c r="AD36" s="14"/>
    </row>
    <row r="37" spans="1:32" ht="15" customHeight="1">
      <c r="AA37" s="13"/>
      <c r="AB37" s="14"/>
      <c r="AC37" s="14"/>
      <c r="AD37" s="14"/>
    </row>
    <row r="38" spans="1:32" ht="15" customHeight="1">
      <c r="AA38" s="13"/>
      <c r="AB38" s="14"/>
      <c r="AC38" s="14"/>
      <c r="AD38" s="14"/>
    </row>
    <row r="39" spans="1:32" ht="15" customHeight="1">
      <c r="AA39" s="23"/>
      <c r="AB39" s="23"/>
      <c r="AC39" s="23"/>
      <c r="AD39" s="23"/>
    </row>
    <row r="40" spans="1:32" ht="15" customHeight="1">
      <c r="Z40" s="3"/>
      <c r="AA40" s="13"/>
      <c r="AB40" s="13"/>
      <c r="AC40" s="13"/>
      <c r="AD40" s="13"/>
      <c r="AE40" s="12"/>
      <c r="AF40" s="12"/>
    </row>
    <row r="41" spans="1:32" ht="15" customHeight="1">
      <c r="Z41" s="3"/>
      <c r="AA41" s="13"/>
      <c r="AB41" s="13"/>
      <c r="AC41" s="13"/>
      <c r="AD41" s="13"/>
      <c r="AE41" s="12"/>
      <c r="AF41" s="12"/>
    </row>
    <row r="42" spans="1:32" ht="15" customHeight="1">
      <c r="Z42" s="3"/>
      <c r="AA42" s="13"/>
      <c r="AB42" s="13"/>
      <c r="AC42" s="13"/>
      <c r="AD42" s="13"/>
      <c r="AE42" s="12"/>
      <c r="AF42" s="12"/>
    </row>
    <row r="43" spans="1:32" ht="15" customHeight="1">
      <c r="Z43" s="3"/>
      <c r="AA43" s="13"/>
      <c r="AB43" s="13"/>
      <c r="AC43" s="13"/>
      <c r="AD43" s="13"/>
      <c r="AE43" s="12"/>
      <c r="AF43" s="12"/>
    </row>
    <row r="44" spans="1:32" ht="15" customHeight="1">
      <c r="Z44" s="3"/>
      <c r="AA44" s="13"/>
      <c r="AB44" s="13"/>
      <c r="AC44" s="13"/>
      <c r="AD44" s="13"/>
      <c r="AE44" s="12"/>
      <c r="AF44" s="12"/>
    </row>
    <row r="45" spans="1:32" ht="15" customHeight="1">
      <c r="Z45" s="3"/>
      <c r="AA45" s="13"/>
      <c r="AB45" s="13"/>
      <c r="AC45" s="13"/>
      <c r="AD45" s="13"/>
      <c r="AE45" s="12"/>
      <c r="AF45" s="12"/>
    </row>
    <row r="46" spans="1:32" ht="15" customHeight="1">
      <c r="Z46" s="3"/>
      <c r="AA46" s="13"/>
      <c r="AB46" s="13"/>
      <c r="AC46" s="13"/>
      <c r="AD46" s="13"/>
      <c r="AE46" s="12"/>
      <c r="AF46" s="12"/>
    </row>
    <row r="47" spans="1:32" ht="15" customHeight="1">
      <c r="A47" s="36"/>
      <c r="B47" s="36"/>
      <c r="C47" s="36"/>
      <c r="D47" s="36"/>
      <c r="E47" s="36"/>
      <c r="F47" s="36"/>
      <c r="G47" s="36"/>
      <c r="Z47" s="3"/>
      <c r="AA47" s="13"/>
      <c r="AB47" s="13"/>
      <c r="AC47" s="13"/>
      <c r="AD47" s="13"/>
      <c r="AE47" s="12"/>
      <c r="AF47" s="12"/>
    </row>
    <row r="48" spans="1:32" ht="15" customHeight="1">
      <c r="Z48" s="3"/>
      <c r="AA48" s="13"/>
      <c r="AB48" s="13"/>
      <c r="AC48" s="13"/>
      <c r="AD48" s="13"/>
      <c r="AE48" s="12"/>
      <c r="AF48" s="12"/>
    </row>
    <row r="49" spans="26:32" ht="15" customHeight="1">
      <c r="Z49" s="3"/>
      <c r="AA49" s="13"/>
      <c r="AB49" s="13"/>
      <c r="AC49" s="13"/>
      <c r="AD49" s="13"/>
      <c r="AE49" s="12"/>
      <c r="AF49" s="12"/>
    </row>
    <row r="50" spans="26:32" ht="15" customHeight="1">
      <c r="Z50" s="3"/>
      <c r="AA50" s="13"/>
      <c r="AB50" s="13"/>
      <c r="AC50" s="13"/>
      <c r="AD50" s="13"/>
      <c r="AE50" s="12"/>
      <c r="AF50" s="12"/>
    </row>
    <row r="51" spans="26:32" ht="15" customHeight="1">
      <c r="Z51" s="3"/>
      <c r="AA51" s="13"/>
      <c r="AB51" s="13"/>
      <c r="AC51" s="13"/>
      <c r="AD51" s="13"/>
      <c r="AE51" s="12"/>
      <c r="AF51" s="12"/>
    </row>
    <row r="52" spans="26:32" ht="15" customHeight="1">
      <c r="AA52" s="13"/>
      <c r="AB52" s="14"/>
      <c r="AC52" s="14"/>
      <c r="AD52" s="14"/>
    </row>
    <row r="53" spans="26:32" ht="15" customHeight="1"/>
    <row r="54" spans="26:32" ht="15" customHeight="1"/>
    <row r="55" spans="26:32" ht="15" customHeight="1"/>
    <row r="56" spans="26:32" ht="15" customHeight="1"/>
    <row r="57" spans="26:32" ht="15" customHeight="1"/>
    <row r="58" spans="26:3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7">
    <mergeCell ref="B1:F1"/>
    <mergeCell ref="B34:F34"/>
    <mergeCell ref="B16:F17"/>
    <mergeCell ref="B3:F3"/>
    <mergeCell ref="B5:F5"/>
    <mergeCell ref="B4:F4"/>
    <mergeCell ref="B6:F6"/>
  </mergeCells>
  <printOptions horizontalCentered="1"/>
  <pageMargins left="0.19685039370078741" right="0.27559055118110237" top="1.2204724409448819" bottom="0.78740157480314965" header="0.51181102362204722" footer="0.59055118110236227"/>
  <pageSetup scale="90" firstPageNumber="0" orientation="portrait" r:id="rId2"/>
  <headerFooter alignWithMargins="0">
    <oddFooter>&amp;C&amp;10&amp;A</oddFooter>
  </headerFooter>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5"/>
  <sheetViews>
    <sheetView topLeftCell="A14" workbookViewId="0">
      <selection activeCell="G16" sqref="G16"/>
    </sheetView>
  </sheetViews>
  <sheetFormatPr baseColWidth="10" defaultRowHeight="12"/>
  <cols>
    <col min="1" max="1" width="14.81640625" style="2" customWidth="1"/>
    <col min="2" max="5" width="9.6328125" style="2" customWidth="1"/>
    <col min="6" max="7" width="6.81640625" style="2" customWidth="1"/>
    <col min="8" max="8" width="10.7265625" style="2" customWidth="1"/>
    <col min="9" max="13" width="6.90625" style="2" customWidth="1"/>
    <col min="14" max="16384" width="10.90625" style="2"/>
  </cols>
  <sheetData>
    <row r="1" spans="1:8" s="104" customFormat="1" ht="12.75">
      <c r="A1" s="266" t="s">
        <v>132</v>
      </c>
      <c r="B1" s="266"/>
      <c r="C1" s="266"/>
      <c r="D1" s="266"/>
      <c r="E1" s="266"/>
      <c r="F1" s="266"/>
    </row>
    <row r="2" spans="1:8" s="104" customFormat="1" ht="12.75">
      <c r="A2" s="124"/>
      <c r="B2" s="124"/>
      <c r="C2" s="124"/>
      <c r="D2" s="124"/>
      <c r="E2" s="124"/>
      <c r="F2" s="124"/>
    </row>
    <row r="3" spans="1:8" s="104" customFormat="1" ht="12.75">
      <c r="A3" s="269" t="s">
        <v>105</v>
      </c>
      <c r="B3" s="270"/>
      <c r="C3" s="270"/>
      <c r="D3" s="270"/>
      <c r="E3" s="270"/>
      <c r="F3" s="271"/>
    </row>
    <row r="4" spans="1:8" s="104" customFormat="1" ht="12.75">
      <c r="A4" s="307" t="s">
        <v>188</v>
      </c>
      <c r="B4" s="308"/>
      <c r="C4" s="308"/>
      <c r="D4" s="308"/>
      <c r="E4" s="308"/>
      <c r="F4" s="309"/>
      <c r="G4" s="174"/>
    </row>
    <row r="5" spans="1:8" s="69" customFormat="1" ht="17.25" customHeight="1">
      <c r="A5" s="125" t="s">
        <v>7</v>
      </c>
      <c r="B5" s="125" t="s">
        <v>47</v>
      </c>
      <c r="C5" s="125" t="s">
        <v>8</v>
      </c>
      <c r="D5" s="125" t="s">
        <v>48</v>
      </c>
      <c r="E5" s="125" t="s">
        <v>49</v>
      </c>
      <c r="F5" s="125" t="s">
        <v>50</v>
      </c>
      <c r="H5" s="104"/>
    </row>
    <row r="6" spans="1:8" s="69" customFormat="1" ht="18.75" customHeight="1">
      <c r="A6" s="178" t="s">
        <v>46</v>
      </c>
      <c r="B6" s="175">
        <v>147.19999999999999</v>
      </c>
      <c r="C6" s="175">
        <v>819.61</v>
      </c>
      <c r="D6" s="175">
        <v>822.76</v>
      </c>
      <c r="E6" s="175">
        <v>96.81</v>
      </c>
      <c r="F6" s="175">
        <v>144.05000000000001</v>
      </c>
      <c r="G6" s="173"/>
      <c r="H6" s="182"/>
    </row>
    <row r="7" spans="1:8" s="69" customFormat="1" ht="18.75" customHeight="1">
      <c r="A7" s="178" t="s">
        <v>116</v>
      </c>
      <c r="B7" s="175">
        <v>144.05000000000001</v>
      </c>
      <c r="C7" s="175">
        <v>828.69</v>
      </c>
      <c r="D7" s="175">
        <v>843.7</v>
      </c>
      <c r="E7" s="175">
        <v>90.45</v>
      </c>
      <c r="F7" s="175">
        <v>129.04</v>
      </c>
      <c r="G7" s="173"/>
      <c r="H7" s="182"/>
    </row>
    <row r="8" spans="1:8" s="69" customFormat="1" ht="18.75" customHeight="1">
      <c r="A8" s="178" t="s">
        <v>117</v>
      </c>
      <c r="B8" s="175">
        <v>128.27000000000001</v>
      </c>
      <c r="C8" s="175">
        <v>867.52</v>
      </c>
      <c r="D8" s="175">
        <v>868.61</v>
      </c>
      <c r="E8" s="175">
        <v>94.74</v>
      </c>
      <c r="F8" s="175">
        <v>127.19</v>
      </c>
      <c r="G8" s="173"/>
      <c r="H8" s="182"/>
    </row>
    <row r="9" spans="1:8" s="69" customFormat="1" ht="12.75">
      <c r="A9" s="304" t="s">
        <v>51</v>
      </c>
      <c r="B9" s="305"/>
      <c r="C9" s="305"/>
      <c r="D9" s="305"/>
      <c r="E9" s="305"/>
      <c r="F9" s="306"/>
    </row>
    <row r="10" spans="1:8">
      <c r="H10" s="35"/>
    </row>
    <row r="11" spans="1:8" ht="15" customHeight="1">
      <c r="G11" s="16"/>
    </row>
    <row r="12" spans="1:8" ht="9.75" customHeight="1">
      <c r="G12" s="16"/>
    </row>
    <row r="13" spans="1:8" ht="15" customHeight="1">
      <c r="G13" s="15"/>
    </row>
    <row r="14" spans="1:8" ht="15" customHeight="1">
      <c r="G14" s="15"/>
    </row>
    <row r="15" spans="1:8" ht="15" customHeight="1">
      <c r="G15" s="15"/>
    </row>
    <row r="16" spans="1:8" ht="15" customHeight="1">
      <c r="G16" s="17"/>
    </row>
    <row r="17" spans="1:13" ht="15" customHeight="1">
      <c r="G17" s="17"/>
    </row>
    <row r="18" spans="1:13" ht="15" customHeight="1">
      <c r="G18" s="17"/>
    </row>
    <row r="19" spans="1:13" ht="15" customHeight="1">
      <c r="G19" s="17"/>
    </row>
    <row r="20" spans="1:13" ht="15" customHeight="1">
      <c r="G20" s="17"/>
    </row>
    <row r="21" spans="1:13" ht="15" customHeight="1">
      <c r="G21" s="17"/>
    </row>
    <row r="22" spans="1:13" ht="15" customHeight="1">
      <c r="G22" s="17"/>
      <c r="H22" s="34"/>
      <c r="I22" s="34"/>
      <c r="J22" s="34"/>
      <c r="K22" s="34"/>
      <c r="L22" s="34"/>
      <c r="M22" s="34"/>
    </row>
    <row r="23" spans="1:13" ht="15" customHeight="1">
      <c r="G23" s="17"/>
      <c r="H23" s="34"/>
      <c r="I23" s="34"/>
      <c r="J23" s="42"/>
      <c r="K23" s="34"/>
      <c r="L23" s="34"/>
      <c r="M23" s="34"/>
    </row>
    <row r="24" spans="1:13" ht="15" customHeight="1">
      <c r="G24" s="17"/>
      <c r="H24" s="34"/>
      <c r="I24" s="34"/>
      <c r="J24" s="34"/>
      <c r="K24" s="34"/>
      <c r="L24" s="34"/>
      <c r="M24" s="34"/>
    </row>
    <row r="25" spans="1:13" ht="15" customHeight="1">
      <c r="H25" s="1"/>
      <c r="I25" s="18"/>
      <c r="J25" s="18"/>
      <c r="K25" s="18"/>
      <c r="L25" s="18"/>
      <c r="M25" s="19"/>
    </row>
    <row r="27" spans="1:13" ht="108.75" customHeight="1">
      <c r="A27" s="263" t="s">
        <v>190</v>
      </c>
      <c r="B27" s="278"/>
      <c r="C27" s="278"/>
      <c r="D27" s="278"/>
      <c r="E27" s="278"/>
      <c r="F27" s="279"/>
    </row>
    <row r="45" spans="1:12">
      <c r="A45" s="36"/>
      <c r="B45" s="36"/>
      <c r="C45" s="36"/>
      <c r="D45" s="36"/>
      <c r="E45" s="36"/>
      <c r="F45" s="36"/>
      <c r="G45" s="36"/>
      <c r="H45" s="36"/>
      <c r="I45" s="36"/>
      <c r="J45" s="36"/>
      <c r="K45" s="36"/>
      <c r="L45" s="3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A27:F27"/>
    <mergeCell ref="A9:F9"/>
    <mergeCell ref="A1:F1"/>
    <mergeCell ref="A3:F3"/>
    <mergeCell ref="A4:F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6"/>
  <sheetViews>
    <sheetView workbookViewId="0">
      <selection activeCell="H14" sqref="H14"/>
    </sheetView>
  </sheetViews>
  <sheetFormatPr baseColWidth="10" defaultRowHeight="12"/>
  <cols>
    <col min="1" max="1" width="12.90625" style="2" customWidth="1"/>
    <col min="2" max="5" width="9.6328125" style="2" customWidth="1"/>
    <col min="6" max="6" width="8.26953125" style="2" customWidth="1"/>
    <col min="7" max="7" width="6.81640625" style="2" customWidth="1"/>
    <col min="8" max="8" width="10.7265625" style="2" customWidth="1"/>
    <col min="9" max="13" width="6.90625" style="2" customWidth="1"/>
    <col min="14" max="16384" width="10.90625" style="2"/>
  </cols>
  <sheetData>
    <row r="1" spans="1:8" s="104" customFormat="1" ht="12.75">
      <c r="A1" s="266" t="s">
        <v>4</v>
      </c>
      <c r="B1" s="266"/>
      <c r="C1" s="266"/>
      <c r="D1" s="266"/>
      <c r="E1" s="266"/>
      <c r="F1" s="266"/>
    </row>
    <row r="2" spans="1:8" s="104" customFormat="1" ht="12.75">
      <c r="A2" s="124"/>
      <c r="B2" s="124"/>
      <c r="C2" s="124"/>
      <c r="D2" s="124"/>
      <c r="E2" s="124"/>
      <c r="F2" s="124"/>
    </row>
    <row r="3" spans="1:8" s="104" customFormat="1" ht="12.75">
      <c r="A3" s="269" t="s">
        <v>161</v>
      </c>
      <c r="B3" s="270"/>
      <c r="C3" s="270"/>
      <c r="D3" s="270"/>
      <c r="E3" s="270"/>
      <c r="F3" s="271"/>
    </row>
    <row r="4" spans="1:8" s="104" customFormat="1" ht="12.75">
      <c r="A4" s="307" t="s">
        <v>118</v>
      </c>
      <c r="B4" s="308"/>
      <c r="C4" s="308"/>
      <c r="D4" s="308"/>
      <c r="E4" s="308"/>
      <c r="F4" s="309"/>
      <c r="G4" s="174"/>
    </row>
    <row r="5" spans="1:8" s="69" customFormat="1" ht="15" customHeight="1">
      <c r="A5" s="179" t="s">
        <v>121</v>
      </c>
      <c r="B5" s="125" t="s">
        <v>47</v>
      </c>
      <c r="C5" s="125" t="s">
        <v>8</v>
      </c>
      <c r="D5" s="125" t="s">
        <v>48</v>
      </c>
      <c r="E5" s="125" t="s">
        <v>49</v>
      </c>
      <c r="F5" s="125" t="s">
        <v>50</v>
      </c>
      <c r="H5" s="104"/>
    </row>
    <row r="6" spans="1:8" s="69" customFormat="1" ht="15" customHeight="1">
      <c r="A6" s="237">
        <v>40664</v>
      </c>
      <c r="B6" s="175">
        <v>122.19</v>
      </c>
      <c r="C6" s="175">
        <v>867.73</v>
      </c>
      <c r="D6" s="175">
        <v>860.78</v>
      </c>
      <c r="E6" s="175">
        <v>92.5</v>
      </c>
      <c r="F6" s="175">
        <v>129.13999999999999</v>
      </c>
      <c r="G6" s="173"/>
      <c r="H6" s="163"/>
    </row>
    <row r="7" spans="1:8" s="69" customFormat="1" ht="15" customHeight="1">
      <c r="A7" s="237">
        <v>40695</v>
      </c>
      <c r="B7" s="175">
        <v>117.44</v>
      </c>
      <c r="C7" s="175">
        <v>866.18</v>
      </c>
      <c r="D7" s="175">
        <v>871.74</v>
      </c>
      <c r="E7" s="175">
        <v>93.2</v>
      </c>
      <c r="F7" s="175">
        <v>111.89</v>
      </c>
      <c r="G7" s="173"/>
      <c r="H7" s="163"/>
    </row>
    <row r="8" spans="1:8" s="69" customFormat="1" ht="15" customHeight="1">
      <c r="A8" s="237">
        <v>40725</v>
      </c>
      <c r="B8" s="175">
        <v>120.88</v>
      </c>
      <c r="C8" s="175">
        <v>872.39</v>
      </c>
      <c r="D8" s="175">
        <v>877.61</v>
      </c>
      <c r="E8" s="175">
        <v>94.92</v>
      </c>
      <c r="F8" s="175">
        <v>115.66</v>
      </c>
      <c r="G8" s="173"/>
      <c r="H8" s="163"/>
    </row>
    <row r="9" spans="1:8" s="69" customFormat="1" ht="15" customHeight="1">
      <c r="A9" s="237">
        <v>40756</v>
      </c>
      <c r="B9" s="175">
        <v>122.93</v>
      </c>
      <c r="C9" s="175">
        <v>860.52</v>
      </c>
      <c r="D9" s="175">
        <v>868.92</v>
      </c>
      <c r="E9" s="175">
        <v>92.96</v>
      </c>
      <c r="F9" s="175">
        <v>114.53</v>
      </c>
      <c r="G9" s="173"/>
      <c r="H9" s="163"/>
    </row>
    <row r="10" spans="1:8" s="69" customFormat="1" ht="15" customHeight="1">
      <c r="A10" s="237">
        <v>40787</v>
      </c>
      <c r="B10" s="175">
        <v>124.3</v>
      </c>
      <c r="C10" s="175">
        <v>854.67</v>
      </c>
      <c r="D10" s="175">
        <v>861.58</v>
      </c>
      <c r="E10" s="175">
        <v>93.22</v>
      </c>
      <c r="F10" s="175">
        <v>117.39</v>
      </c>
      <c r="G10" s="173"/>
      <c r="H10" s="163"/>
    </row>
    <row r="11" spans="1:8" s="69" customFormat="1" ht="15" customHeight="1">
      <c r="A11" s="237">
        <v>40817</v>
      </c>
      <c r="B11" s="175">
        <v>129.76</v>
      </c>
      <c r="C11" s="175">
        <v>860.09</v>
      </c>
      <c r="D11" s="175">
        <v>866.66</v>
      </c>
      <c r="E11" s="175">
        <v>94.15</v>
      </c>
      <c r="F11" s="175">
        <v>123.19</v>
      </c>
      <c r="G11" s="173"/>
      <c r="H11" s="163"/>
    </row>
    <row r="12" spans="1:8" s="69" customFormat="1" ht="15" customHeight="1">
      <c r="A12" s="237">
        <v>40848</v>
      </c>
      <c r="B12" s="175">
        <v>129.04</v>
      </c>
      <c r="C12" s="175">
        <v>858.99</v>
      </c>
      <c r="D12" s="175">
        <v>866.46</v>
      </c>
      <c r="E12" s="175">
        <v>95.14</v>
      </c>
      <c r="F12" s="175">
        <v>121.57</v>
      </c>
      <c r="G12" s="173"/>
      <c r="H12" s="163"/>
    </row>
    <row r="13" spans="1:8" s="69" customFormat="1" ht="15" customHeight="1">
      <c r="A13" s="237">
        <v>40878</v>
      </c>
      <c r="B13" s="175">
        <v>128.27000000000001</v>
      </c>
      <c r="C13" s="175">
        <v>867.52</v>
      </c>
      <c r="D13" s="175">
        <v>868.61</v>
      </c>
      <c r="E13" s="175">
        <v>94.74</v>
      </c>
      <c r="F13" s="175">
        <v>127.19</v>
      </c>
      <c r="G13" s="173"/>
      <c r="H13" s="247"/>
    </row>
    <row r="14" spans="1:8" s="69" customFormat="1" ht="15" customHeight="1">
      <c r="A14" s="237">
        <v>40909</v>
      </c>
      <c r="B14" s="175"/>
      <c r="C14" s="175"/>
      <c r="D14" s="175"/>
      <c r="E14" s="175"/>
      <c r="F14" s="175"/>
      <c r="G14" s="173"/>
      <c r="H14" s="163"/>
    </row>
    <row r="15" spans="1:8" s="69" customFormat="1" ht="15" customHeight="1">
      <c r="A15" s="237">
        <v>40940</v>
      </c>
      <c r="B15" s="175"/>
      <c r="C15" s="175"/>
      <c r="D15" s="175"/>
      <c r="E15" s="175"/>
      <c r="F15" s="175"/>
      <c r="G15" s="173"/>
      <c r="H15" s="163"/>
    </row>
    <row r="16" spans="1:8" s="69" customFormat="1" ht="15" customHeight="1">
      <c r="A16" s="237">
        <v>40969</v>
      </c>
      <c r="B16" s="175"/>
      <c r="C16" s="175"/>
      <c r="D16" s="175"/>
      <c r="E16" s="175"/>
      <c r="F16" s="175"/>
      <c r="G16" s="173"/>
    </row>
    <row r="17" spans="1:7" s="69" customFormat="1" ht="15" customHeight="1">
      <c r="A17" s="237">
        <v>41000</v>
      </c>
      <c r="B17" s="175"/>
      <c r="C17" s="175"/>
      <c r="D17" s="175"/>
      <c r="E17" s="175"/>
      <c r="F17" s="175"/>
      <c r="G17" s="173"/>
    </row>
    <row r="18" spans="1:7" s="69" customFormat="1" ht="12.75">
      <c r="A18" s="314" t="s">
        <v>51</v>
      </c>
      <c r="B18" s="315"/>
      <c r="C18" s="315"/>
      <c r="D18" s="315"/>
      <c r="E18" s="315"/>
      <c r="F18" s="316"/>
    </row>
    <row r="19" spans="1:7">
      <c r="A19" s="317"/>
      <c r="B19" s="318"/>
      <c r="C19" s="318"/>
      <c r="D19" s="318"/>
      <c r="E19" s="318"/>
      <c r="F19" s="319"/>
    </row>
    <row r="22" spans="1:7" ht="15" customHeight="1">
      <c r="G22" s="16"/>
    </row>
    <row r="23" spans="1:7" ht="9.75" customHeight="1">
      <c r="G23" s="16"/>
    </row>
    <row r="24" spans="1:7" ht="15" customHeight="1">
      <c r="G24" s="15"/>
    </row>
    <row r="25" spans="1:7" ht="15" customHeight="1">
      <c r="G25" s="15"/>
    </row>
    <row r="26" spans="1:7" ht="15" customHeight="1">
      <c r="G26" s="15"/>
    </row>
    <row r="27" spans="1:7" ht="15" customHeight="1">
      <c r="G27" s="17"/>
    </row>
    <row r="28" spans="1:7" ht="15" customHeight="1">
      <c r="G28" s="17"/>
    </row>
    <row r="29" spans="1:7" ht="15" customHeight="1">
      <c r="G29" s="17"/>
    </row>
    <row r="30" spans="1:7" ht="15" customHeight="1">
      <c r="G30" s="17"/>
    </row>
    <row r="31" spans="1:7" ht="15" customHeight="1">
      <c r="G31" s="17"/>
    </row>
    <row r="32" spans="1:7" ht="15" customHeight="1">
      <c r="G32" s="17"/>
    </row>
    <row r="33" spans="1:13" ht="15" customHeight="1">
      <c r="G33" s="17"/>
      <c r="H33" s="34"/>
      <c r="I33" s="34"/>
      <c r="J33" s="34"/>
      <c r="K33" s="34"/>
      <c r="L33" s="34"/>
      <c r="M33" s="34"/>
    </row>
    <row r="34" spans="1:13" ht="15" customHeight="1">
      <c r="G34" s="17"/>
      <c r="H34" s="34"/>
      <c r="I34" s="34"/>
      <c r="J34" s="42"/>
      <c r="K34" s="34"/>
      <c r="L34" s="34"/>
      <c r="M34" s="34"/>
    </row>
    <row r="35" spans="1:13" ht="27.75" customHeight="1">
      <c r="G35" s="17"/>
      <c r="H35" s="34"/>
      <c r="I35" s="34"/>
      <c r="J35" s="34"/>
      <c r="K35" s="34"/>
      <c r="L35" s="34"/>
      <c r="M35" s="34"/>
    </row>
    <row r="36" spans="1:13" ht="44.25" customHeight="1">
      <c r="A36" s="311" t="s">
        <v>191</v>
      </c>
      <c r="B36" s="312"/>
      <c r="C36" s="312"/>
      <c r="D36" s="312"/>
      <c r="E36" s="312"/>
      <c r="F36" s="313"/>
      <c r="H36" s="1"/>
      <c r="I36" s="18"/>
      <c r="J36" s="18"/>
      <c r="K36" s="18"/>
      <c r="L36" s="18"/>
      <c r="M36" s="19"/>
    </row>
    <row r="37" spans="1:13">
      <c r="A37" s="234"/>
      <c r="B37" s="16"/>
      <c r="C37" s="16"/>
      <c r="D37" s="16"/>
      <c r="E37" s="16"/>
      <c r="F37" s="16"/>
    </row>
    <row r="38" spans="1:13" ht="18" customHeight="1">
      <c r="A38" s="310"/>
      <c r="B38" s="310"/>
      <c r="C38" s="310"/>
      <c r="D38" s="310"/>
      <c r="E38" s="310"/>
      <c r="F38" s="310"/>
    </row>
    <row r="45" spans="1:13" ht="12.75">
      <c r="A45" s="185"/>
    </row>
    <row r="46" spans="1:13">
      <c r="A46" s="36"/>
      <c r="B46" s="36"/>
      <c r="C46" s="36"/>
      <c r="D46" s="36"/>
      <c r="E46" s="36"/>
      <c r="F46" s="36"/>
      <c r="G46" s="36"/>
      <c r="H46" s="36"/>
      <c r="I46" s="36"/>
      <c r="J46" s="36"/>
      <c r="K46" s="36"/>
      <c r="L46" s="36"/>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7">
    <mergeCell ref="A38:F38"/>
    <mergeCell ref="A36:F36"/>
    <mergeCell ref="A1:F1"/>
    <mergeCell ref="A3:F3"/>
    <mergeCell ref="A4:F4"/>
    <mergeCell ref="A18:F18"/>
    <mergeCell ref="A19:F19"/>
  </mergeCells>
  <pageMargins left="0.70866141732283472" right="0.70866141732283472" top="0.74803149606299213" bottom="0.74803149606299213" header="0.31496062992125984" footer="0.31496062992125984"/>
  <pageSetup orientation="portrait" r:id="rId2"/>
  <headerFooter>
    <oddFooter>&amp;C&amp;10&amp;A</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Contenido</vt:lpstr>
      <vt:lpstr>4</vt:lpstr>
      <vt:lpstr>5</vt:lpstr>
      <vt:lpstr>6</vt:lpstr>
      <vt:lpstr>7</vt:lpstr>
      <vt:lpstr>8</vt:lpstr>
      <vt:lpstr>9</vt:lpstr>
      <vt:lpstr>10</vt:lpstr>
      <vt:lpstr>11</vt:lpstr>
      <vt:lpstr>12</vt:lpstr>
      <vt:lpstr>13</vt:lpstr>
      <vt:lpstr>14</vt:lpstr>
      <vt:lpstr>15</vt:lpstr>
      <vt:lpstr>16</vt:lpstr>
      <vt:lpstr>17</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'4'!Área_de_impresión</vt:lpstr>
      <vt:lpstr>'5'!Área_de_impresión</vt:lpstr>
      <vt:lpstr>'6'!Área_de_impresión</vt:lpstr>
      <vt:lpstr>'7'!Área_de_impresión</vt:lpstr>
      <vt:lpstr>'8'!Área_de_impresión</vt:lpstr>
      <vt:lpstr>'9'!Área_de_impresión</vt:lpstr>
      <vt:lpstr>Contenido!Área_de_impresión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Muñoz</dc:creator>
  <cp:lastModifiedBy>Gastón Andrade Reyes</cp:lastModifiedBy>
  <cp:lastPrinted>2011-12-21T14:48:29Z</cp:lastPrinted>
  <dcterms:created xsi:type="dcterms:W3CDTF">2008-12-10T19:16:04Z</dcterms:created>
  <dcterms:modified xsi:type="dcterms:W3CDTF">2019-01-15T13:34:35Z</dcterms:modified>
</cp:coreProperties>
</file>