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Prod. vino gráf." sheetId="20" r:id="rId20"/>
    <sheet name="Sup.plantada de vides" sheetId="21" r:id="rId21"/>
    <sheet name="Hoja1" sheetId="22" r:id="rId22"/>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19">'Prod. vino gráf.'!$A$1:$H$43</definedName>
    <definedName name="_xlnm.Print_Area" localSheetId="9">'Proyección'!$A$1:$N$28</definedName>
    <definedName name="_xlnm.Print_Area" localSheetId="20">'Sup.plantada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9">'Prod. vino gráf.'!$A$1:$G$40</definedName>
    <definedName name="_xlnm.Print_Area" localSheetId="18">'Prod. vino Tabla 16'!$B$1:$N$15</definedName>
    <definedName name="_xlnm.Print_Area" localSheetId="9">'Proyección'!$A$1:$N$28</definedName>
    <definedName name="_xlnm.Print_Area" localSheetId="20">'Sup.plantada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20">'Sup.plantada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<sst xmlns="http://schemas.openxmlformats.org/spreadsheetml/2006/main" count="867" uniqueCount="435">
  <si>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</si>
  <si>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</si>
  <si>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</si>
  <si>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</si>
  <si>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</si>
  <si>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</si>
  <si>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</si>
  <si>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</si>
  <si>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</si>
  <si>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</si>
  <si>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</si>
  <si>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</si>
  <si>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</si>
  <si>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</si>
  <si>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</si>
  <si>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</si>
  <si>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</si>
  <si>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</si>
  <si>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</si>
  <si>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</si>
  <si>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</si>
  <si>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</si>
  <si>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</si>
  <si>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</si>
  <si>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</si>
  <si>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</si>
  <si>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</si>
  <si>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</si>
  <si>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</si>
  <si>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</si>
  <si>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</si>
  <si>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</si>
  <si>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</si>
  <si>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</si>
  <si>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</si>
  <si>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</si>
  <si>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</si>
  <si>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</si>
  <si>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</si>
  <si>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</si>
  <si>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</si>
  <si>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</si>
  <si>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</si>
  <si>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</si>
  <si>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</si>
  <si>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</si>
  <si>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</si>
  <si>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</si>
  <si>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</si>
  <si>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</si>
  <si>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</si>
  <si>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</si>
  <si>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</si>
  <si>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</si>
  <si>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</si>
  <si>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</si>
  <si>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</si>
  <si>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</si>
  <si>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</si>
  <si>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</si>
  <si>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</si>
  <si>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</si>
  <si>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</si>
  <si>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con D.O</t>
  </si>
  <si>
    <t xml:space="preserve">   Vinos sin D.O</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</si>
  <si>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</si>
  <si>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</si>
  <si>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</si>
  <si>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</si>
  <si>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</si>
  <si>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</si>
  <si>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</si>
  <si>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</si>
  <si>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</si>
  <si>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</si>
  <si>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</si>
  <si>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</si>
  <si>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</si>
  <si>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</si>
  <si>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</si>
  <si>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</si>
  <si>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</si>
  <si>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</si>
  <si>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</si>
  <si>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</si>
  <si>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</si>
  <si>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</si>
  <si>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</si>
  <si>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</si>
  <si>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</si>
  <si>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</si>
  <si>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</si>
  <si>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</si>
  <si>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</si>
  <si>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</si>
  <si>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</si>
  <si>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</si>
  <si>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</si>
  <si>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</si>
  <si>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</si>
  <si>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</si>
  <si>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</si>
  <si>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</si>
  <si>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</si>
  <si>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</si>
  <si>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</si>
  <si>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</si>
  <si>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</si>
  <si>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</si>
  <si>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</si>
  <si>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</si>
  <si>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</si>
  <si>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</si>
  <si>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</si>
  <si>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</si>
  <si>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</si>
  <si>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</si>
  <si>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</si>
  <si>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</si>
  <si>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</si>
  <si>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</si>
  <si>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</si>
  <si>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</si>
  <si>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</si>
  <si>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</si>
  <si>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</si>
  <si>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</si>
  <si>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</si>
  <si>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</si>
  <si>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</si>
  <si>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</si>
  <si>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</si>
  <si>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</si>
  <si>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</si>
  <si>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</si>
  <si>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</si>
  <si>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</si>
  <si>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</si>
  <si>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</si>
  <si>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</si>
  <si>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</si>
  <si>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</si>
  <si>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</si>
  <si>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</si>
  <si>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</si>
  <si>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</si>
  <si>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</si>
  <si>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</si>
  <si>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</si>
  <si>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</si>
  <si>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</si>
  <si>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</si>
  <si>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</si>
  <si>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</si>
  <si>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</si>
  <si>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</si>
  <si>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</si>
  <si>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</si>
  <si>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</si>
  <si>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</si>
  <si>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</si>
  <si>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</si>
  <si>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</si>
  <si>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</si>
  <si>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</si>
  <si>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</si>
  <si>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</si>
  <si>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</si>
  <si>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</si>
  <si>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</si>
  <si>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</si>
  <si>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</si>
  <si>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</si>
  <si>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</si>
  <si>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</si>
  <si>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</si>
  <si>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</si>
  <si>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</si>
  <si>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</si>
  <si>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</si>
  <si>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</si>
  <si>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</si>
  <si>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</si>
  <si>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</si>
  <si>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</si>
  <si>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</si>
  <si>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</si>
  <si>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</si>
  <si>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</si>
  <si>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</si>
  <si>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</si>
  <si>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</si>
  <si>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</si>
  <si>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</si>
  <si>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</si>
  <si>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</si>
  <si>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</si>
  <si>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</si>
  <si>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</si>
  <si>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</si>
  <si>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</si>
  <si>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</si>
  <si>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</si>
  <si>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</si>
  <si>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</si>
  <si>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Tabla 9. Precios de uvas ($/kg)</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</si>
  <si>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</si>
  <si>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</si>
  <si>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</si>
  <si>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</si>
  <si>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</si>
  <si>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</si>
  <si>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</si>
  <si>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</si>
  <si>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</si>
  <si>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</si>
  <si>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</si>
  <si>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14. Exportaciones  de pisco por país de destino</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</si>
  <si>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</si>
  <si>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</si>
  <si>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</si>
  <si>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</si>
  <si>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</si>
  <si>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</si>
  <si>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</si>
  <si>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</si>
  <si>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</si>
  <si>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</si>
  <si>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</si>
  <si>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</si>
  <si>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</si>
  <si>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</si>
  <si>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Cabernet sauvignon</t>
  </si>
  <si>
    <t>Sauvignon blanc</t>
  </si>
  <si>
    <t>Carmenére</t>
  </si>
  <si>
    <t>Pedro Jiménez</t>
  </si>
  <si>
    <t>Moscatel de Alejandría</t>
  </si>
  <si>
    <t>Cot</t>
  </si>
  <si>
    <t>otras</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</si>
  <si>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</si>
  <si>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</si>
  <si>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</si>
  <si>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</si>
  <si>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</si>
  <si>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</si>
  <si>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</si>
  <si>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</si>
  <si>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</si>
  <si>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</si>
  <si>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</si>
  <si>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</si>
  <si>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</si>
  <si>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</si>
  <si>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</si>
  <si>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</si>
  <si>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</si>
  <si>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</si>
  <si>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</si>
  <si>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</si>
  <si>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Francia</t>
  </si>
  <si>
    <t>Vino de pisco</t>
  </si>
  <si>
    <t>Tabla 5. Precios a productor de vino genérico tinto</t>
  </si>
  <si>
    <t>Tabla 6. Precios a productor de vino Cabernet</t>
  </si>
  <si>
    <t>Tabla 7. Precios a productor de vino País</t>
  </si>
  <si>
    <t>Tabla 8. Precios a productor de vino Semillón</t>
  </si>
  <si>
    <t>Tabla 10. Precios de vinos ($/arroba de 40 litros)</t>
  </si>
  <si>
    <t>Regiones</t>
  </si>
  <si>
    <t>% varia-ción</t>
  </si>
  <si>
    <t xml:space="preserve">Vinos de mesa </t>
  </si>
  <si>
    <t>Tabla 16. Producción de vinos en los años 2010 y 2011, por regiones y categorías (miles de litros)</t>
  </si>
  <si>
    <t>Tabla 17. Evolución de la superficie plantada con vides, período 2002 a 2010 (ha)</t>
  </si>
  <si>
    <t>Superficie plantada con vides (en hectáreas a diciembre de cada año)</t>
  </si>
  <si>
    <t>Noviembre</t>
  </si>
  <si>
    <t>Consumo 2011 (est.)</t>
  </si>
  <si>
    <t>Diciembre</t>
  </si>
  <si>
    <t>Fuente: elaborado por Odepa con antecedentes de la Seremi de Agricultura de la Región del Maule.</t>
  </si>
  <si>
    <t>Año 2011</t>
  </si>
  <si>
    <t xml:space="preserve">Chardonnay </t>
  </si>
  <si>
    <t xml:space="preserve">Pinot Noir </t>
  </si>
  <si>
    <t>Var. % 12/11</t>
  </si>
  <si>
    <t>México</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</si>
  <si>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</si>
  <si>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</si>
  <si>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</si>
  <si>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</si>
  <si>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</si>
  <si>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</si>
  <si>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</si>
  <si>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</si>
  <si>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</si>
  <si>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</si>
  <si>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</si>
  <si>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</si>
  <si>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</si>
  <si>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</si>
  <si>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</si>
  <si>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</si>
  <si>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</si>
  <si>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rPr>
        <i/>
        <sz val="10"/>
        <rFont val="Arial"/>
        <family val="2"/>
      </rPr>
      <t>Stock</t>
    </r>
    <r>
      <rPr>
        <sz val="10"/>
        <rFont val="Arial"/>
        <family val="2"/>
      </rPr>
      <t xml:space="preserve"> inicial</t>
    </r>
  </si>
  <si>
    <r>
      <rPr>
        <i/>
        <sz val="10"/>
        <rFont val="Arial"/>
        <family val="2"/>
      </rPr>
      <t>Stock</t>
    </r>
    <r>
      <rPr>
        <sz val="10"/>
        <rFont val="Arial"/>
        <family val="2"/>
      </rPr>
      <t xml:space="preserve"> final</t>
    </r>
  </si>
  <si>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</si>
  <si>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</si>
  <si>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</si>
  <si>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</si>
  <si>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</si>
  <si>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</si>
  <si>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</si>
  <si>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</si>
  <si>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13102,7</t>
  </si>
  <si>
    <t>17701,5</t>
  </si>
  <si>
    <t>74,8</t>
  </si>
  <si>
    <t>Argentina</t>
  </si>
  <si>
    <t>-37,5</t>
  </si>
  <si>
    <t>-25,7</t>
  </si>
  <si>
    <t>SUB - TOTAL</t>
  </si>
  <si>
    <t>-9,6</t>
  </si>
  <si>
    <t>1,1</t>
  </si>
  <si>
    <t>Irlanda</t>
  </si>
  <si>
    <t>-3,1</t>
  </si>
  <si>
    <t>-26,8</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</si>
  <si>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</si>
  <si>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</si>
  <si>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</si>
  <si>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</si>
  <si>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</si>
  <si>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</si>
  <si>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</si>
  <si>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</si>
  <si>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</si>
  <si>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</si>
  <si>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</si>
  <si>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</si>
  <si>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</si>
  <si>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</si>
  <si>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</si>
  <si>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</si>
  <si>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</si>
  <si>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</si>
  <si>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</si>
  <si>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</si>
  <si>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</si>
  <si>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</si>
  <si>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120 120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</si>
  <si>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</si>
  <si>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</si>
  <si>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</si>
  <si>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</si>
  <si>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</si>
  <si>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</si>
  <si>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ene-may 2011</t>
  </si>
  <si>
    <t>ene-may 2012</t>
  </si>
  <si>
    <t>Enero - mayo</t>
  </si>
  <si>
    <t>-3,7</t>
  </si>
  <si>
    <t>-4,2</t>
  </si>
  <si>
    <t>14,2</t>
  </si>
  <si>
    <t>-5,4</t>
  </si>
  <si>
    <t>12,3</t>
  </si>
  <si>
    <t>39,1</t>
  </si>
  <si>
    <t>38,9</t>
  </si>
  <si>
    <t>8,3</t>
  </si>
  <si>
    <t>5,4</t>
  </si>
  <si>
    <t>4,5</t>
  </si>
  <si>
    <t>6,9</t>
  </si>
  <si>
    <t>18,8</t>
  </si>
  <si>
    <t>15,6</t>
  </si>
  <si>
    <t>6,5</t>
  </si>
  <si>
    <t>-0,6</t>
  </si>
  <si>
    <t>5,6</t>
  </si>
  <si>
    <t>11,9</t>
  </si>
  <si>
    <t>17,7</t>
  </si>
  <si>
    <t>4,9</t>
  </si>
  <si>
    <t>8,9</t>
  </si>
  <si>
    <t>3,3</t>
  </si>
  <si>
    <t>-24,0</t>
  </si>
  <si>
    <t>-23,8</t>
  </si>
  <si>
    <t>2,7</t>
  </si>
  <si>
    <t>Venezuela</t>
  </si>
  <si>
    <t>56,9</t>
  </si>
  <si>
    <t>66,6</t>
  </si>
  <si>
    <t>2,5</t>
  </si>
  <si>
    <t>4,0</t>
  </si>
  <si>
    <t>67,1</t>
  </si>
  <si>
    <t>-4,6</t>
  </si>
  <si>
    <t>-3,8</t>
  </si>
  <si>
    <t>32,9</t>
  </si>
  <si>
    <t>2,1</t>
  </si>
  <si>
    <t>1,3</t>
  </si>
  <si>
    <t>Enero-mayo</t>
  </si>
  <si>
    <t>28,4</t>
  </si>
  <si>
    <t>162,8</t>
  </si>
  <si>
    <t>28,2</t>
  </si>
  <si>
    <t>14,7</t>
  </si>
  <si>
    <t>166,7</t>
  </si>
  <si>
    <t>10,3</t>
  </si>
  <si>
    <t>89,8</t>
  </si>
  <si>
    <t>141,8</t>
  </si>
  <si>
    <t>8,5</t>
  </si>
  <si>
    <t>6,2</t>
  </si>
  <si>
    <t>Sudáfrica</t>
  </si>
  <si>
    <t>3,6</t>
  </si>
  <si>
    <t>-28,4</t>
  </si>
  <si>
    <t>165,3</t>
  </si>
  <si>
    <t>123,4</t>
  </si>
  <si>
    <t>65,0</t>
  </si>
  <si>
    <t>75,2</t>
  </si>
  <si>
    <t>428,5</t>
  </si>
  <si>
    <t>5,0</t>
  </si>
  <si>
    <t>174,7</t>
  </si>
  <si>
    <t>175,7</t>
  </si>
  <si>
    <t>93,8</t>
  </si>
  <si>
    <t>-52,1</t>
  </si>
  <si>
    <t>-54,6</t>
  </si>
  <si>
    <t>113,0</t>
  </si>
  <si>
    <t>110,2</t>
  </si>
  <si>
    <t xml:space="preserve">          Junio 2012</t>
  </si>
  <si>
    <t xml:space="preserve"> Avance mayo de 2012</t>
  </si>
  <si>
    <t>% variación</t>
  </si>
  <si>
    <t>jun 10 - may 11</t>
  </si>
  <si>
    <t>jun11 - may12</t>
  </si>
  <si>
    <t>Riesling y Viognier</t>
  </si>
  <si>
    <t xml:space="preserve">Cot (Malbec) </t>
  </si>
  <si>
    <t xml:space="preserve">Cabernet Franc </t>
  </si>
  <si>
    <t xml:space="preserve">% Part. 2011 </t>
  </si>
  <si>
    <t>EE.UU.</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</si>
  <si>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</si>
  <si>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</si>
  <si>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</si>
  <si>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</si>
  <si>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</si>
  <si>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</si>
  <si>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</si>
  <si>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SUBTOTAL</t>
  </si>
  <si>
    <t>Volumen (litros)</t>
  </si>
  <si>
    <t>Valor (US$)</t>
  </si>
  <si>
    <t>Precio (US$/litro)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</si>
</sst>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0.0##"/>
    <numFmt numFmtId="179" formatCode="_(* #,##0.00_);_(* \(#,##0.00\);_(* &quot;-&quot;??_);_(@_)"/>
    <numFmt numFmtId="180" formatCode="mmm\-yy"/>
  </numFmts>
  <fonts count="148">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0"/>
      <color indexed="9"/>
      <name val="Arial"/>
      <family val="2"/>
    </font>
    <font>
      <sz val="11"/>
      <name val="Arial"/>
      <family val="2"/>
    </font>
    <font>
      <b/>
      <sz val="10"/>
      <color indexed="9"/>
      <name val="Arial"/>
      <family val="2"/>
    </font>
    <font>
      <sz val="9"/>
      <name val="Arial"/>
      <family val="2"/>
    </font>
    <font>
      <b/>
      <sz val="12"/>
      <name val="Arial"/>
      <family val="2"/>
    </font>
    <font>
      <i/>
      <sz val="10"/>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8"/>
      <color indexed="8"/>
      <name val="Verdana"/>
      <family val="2"/>
    </font>
    <font>
      <b/>
      <sz val="8"/>
      <color indexed="8"/>
      <name val="Verdana"/>
      <family val="2"/>
    </font>
    <font>
      <sz val="9"/>
      <color indexed="9"/>
      <name val="Arial"/>
      <family val="2"/>
    </font>
    <font>
      <sz val="9"/>
      <color indexed="8"/>
      <name val="Arial"/>
      <family val="2"/>
    </font>
    <font>
      <b/>
      <sz val="9"/>
      <color indexed="8"/>
      <name val="Arial"/>
      <family val="2"/>
    </font>
    <font>
      <sz val="10"/>
      <color indexed="10"/>
      <name val="Arial"/>
      <family val="2"/>
    </font>
    <font>
      <sz val="16"/>
      <color indexed="30"/>
      <name val="Verdana"/>
      <family val="2"/>
    </font>
    <font>
      <sz val="9"/>
      <color indexed="8"/>
      <name val="Verdana"/>
      <family val="2"/>
    </font>
    <font>
      <sz val="10"/>
      <color indexed="8"/>
      <name val="Calibri"/>
      <family val="0"/>
    </font>
    <font>
      <b/>
      <sz val="10"/>
      <color indexed="8"/>
      <name val="Calibri"/>
      <family val="0"/>
    </font>
    <font>
      <sz val="9"/>
      <color indexed="8"/>
      <name val="Calibri"/>
      <family val="0"/>
    </font>
    <font>
      <sz val="8"/>
      <color indexed="8"/>
      <name val="Calibri"/>
      <family val="0"/>
    </font>
    <font>
      <sz val="7"/>
      <color indexed="8"/>
      <name val="Calibri"/>
      <family val="0"/>
    </font>
    <font>
      <b/>
      <sz val="10.5"/>
      <color indexed="8"/>
      <name val="Calibri"/>
      <family val="0"/>
    </font>
    <font>
      <b/>
      <sz val="12"/>
      <color indexed="8"/>
      <name val="Calibri"/>
      <family val="0"/>
    </font>
    <font>
      <sz val="9.2"/>
      <color indexed="8"/>
      <name val="Calibri"/>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sz val="8"/>
      <color theme="1"/>
      <name val="Verdana"/>
      <family val="2"/>
    </font>
    <font>
      <b/>
      <sz val="11"/>
      <color rgb="FF000000"/>
      <name val="Arial"/>
      <family val="2"/>
    </font>
    <font>
      <b/>
      <sz val="8"/>
      <color theme="1"/>
      <name val="Verdana"/>
      <family val="2"/>
    </font>
    <font>
      <b/>
      <sz val="10"/>
      <color theme="0"/>
      <name val="Arial"/>
      <family val="2"/>
    </font>
    <font>
      <sz val="10"/>
      <color theme="0"/>
      <name val="Arial"/>
      <family val="2"/>
    </font>
    <font>
      <sz val="9"/>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sz val="16"/>
      <color rgb="FF0066CC"/>
      <name val="Verdana"/>
      <family val="2"/>
    </font>
    <font>
      <b/>
      <sz val="10"/>
      <color rgb="FF000000"/>
      <name val="Arial"/>
      <family val="2"/>
    </font>
    <font>
      <sz val="9"/>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style="medium">
        <color rgb="FF808080"/>
      </right>
      <top style="medium">
        <color rgb="FF808080"/>
      </top>
      <bottom style="medium">
        <color rgb="FF80808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bottom style="medium">
        <color rgb="FF808080"/>
      </bottom>
    </border>
    <border>
      <left/>
      <right style="medium">
        <color rgb="FF808080"/>
      </right>
      <top/>
      <bottom style="medium">
        <color rgb="FF808080"/>
      </bottom>
    </border>
    <border>
      <left/>
      <right/>
      <top/>
      <bottom style="thin">
        <color indexed="55"/>
      </bottom>
    </border>
    <border>
      <left/>
      <right/>
      <top style="thin"/>
      <bottom/>
    </border>
    <border>
      <left/>
      <right style="thin"/>
      <top style="thin"/>
      <bottom/>
    </border>
    <border>
      <left style="medium">
        <color rgb="FF808080"/>
      </left>
      <right/>
      <top/>
      <bottom/>
    </border>
    <border>
      <left/>
      <right style="medium">
        <color rgb="FF808080"/>
      </right>
      <top/>
      <bottom/>
    </border>
    <border>
      <left style="medium">
        <color rgb="FF808080"/>
      </left>
      <right/>
      <top style="thin"/>
      <bottom/>
    </border>
    <border>
      <left/>
      <right style="medium">
        <color rgb="FF808080"/>
      </right>
      <top style="thin"/>
      <bottom/>
    </border>
    <border>
      <left/>
      <right/>
      <top style="thin">
        <color rgb="FF808080"/>
      </top>
      <bottom style="medium">
        <color rgb="FF808080"/>
      </bottom>
    </border>
    <border>
      <left/>
      <right style="medium">
        <color rgb="FF808080"/>
      </right>
      <top style="thin">
        <color rgb="FF808080"/>
      </top>
      <bottom style="medium">
        <color rgb="FF808080"/>
      </bottom>
    </border>
    <border>
      <left style="medium">
        <color rgb="FF808080"/>
      </left>
      <right/>
      <top style="thin">
        <color rgb="FF808080"/>
      </top>
      <bottom style="medium">
        <color rgb="FF808080"/>
      </bottom>
    </border>
    <border>
      <left style="medium">
        <color rgb="FF808080"/>
      </left>
      <right/>
      <top style="thin"/>
      <bottom style="thin"/>
    </border>
    <border>
      <left/>
      <right style="medium">
        <color rgb="FF808080"/>
      </right>
      <top style="thin"/>
      <bottom style="thin"/>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style="medium">
        <color rgb="FF808080"/>
      </left>
      <right/>
      <top style="medium">
        <color rgb="FF808080"/>
      </top>
      <bottom/>
    </border>
    <border>
      <left/>
      <right/>
      <top style="medium">
        <color rgb="FF808080"/>
      </top>
      <bottom/>
    </border>
    <border>
      <left/>
      <right style="medium">
        <color rgb="FF808080"/>
      </right>
      <top style="medium">
        <color rgb="FF808080"/>
      </top>
      <bottom/>
    </border>
    <border>
      <left style="medium">
        <color rgb="FF808080"/>
      </left>
      <right/>
      <top style="thin">
        <color rgb="FF808080"/>
      </top>
      <bottom style="thin"/>
    </border>
    <border>
      <left/>
      <right/>
      <top style="thin">
        <color rgb="FF808080"/>
      </top>
      <bottom style="thin"/>
    </border>
    <border>
      <left/>
      <right style="medium">
        <color rgb="FF808080"/>
      </right>
      <top style="thin">
        <color rgb="FF808080"/>
      </top>
      <bottom style="thin"/>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5" fillId="2" borderId="0" applyNumberFormat="0" applyBorder="0" applyAlignment="0" applyProtection="0"/>
    <xf numFmtId="0" fontId="0" fillId="3" borderId="0" applyNumberFormat="0" applyBorder="0" applyAlignment="0" applyProtection="0"/>
    <xf numFmtId="0" fontId="85" fillId="3" borderId="0" applyNumberFormat="0" applyBorder="0" applyAlignment="0" applyProtection="0"/>
    <xf numFmtId="0" fontId="0" fillId="4" borderId="0" applyNumberFormat="0" applyBorder="0" applyAlignment="0" applyProtection="0"/>
    <xf numFmtId="0" fontId="85" fillId="4" borderId="0" applyNumberFormat="0" applyBorder="0" applyAlignment="0" applyProtection="0"/>
    <xf numFmtId="0" fontId="0" fillId="5" borderId="0" applyNumberFormat="0" applyBorder="0" applyAlignment="0" applyProtection="0"/>
    <xf numFmtId="0" fontId="85" fillId="5" borderId="0" applyNumberFormat="0" applyBorder="0" applyAlignment="0" applyProtection="0"/>
    <xf numFmtId="0" fontId="0" fillId="6" borderId="0" applyNumberFormat="0" applyBorder="0" applyAlignment="0" applyProtection="0"/>
    <xf numFmtId="0" fontId="85" fillId="6" borderId="0" applyNumberFormat="0" applyBorder="0" applyAlignment="0" applyProtection="0"/>
    <xf numFmtId="0" fontId="0" fillId="7" borderId="0" applyNumberFormat="0" applyBorder="0" applyAlignment="0" applyProtection="0"/>
    <xf numFmtId="0" fontId="85" fillId="7" borderId="0" applyNumberFormat="0" applyBorder="0" applyAlignment="0" applyProtection="0"/>
    <xf numFmtId="0" fontId="0" fillId="8" borderId="0" applyNumberFormat="0" applyBorder="0" applyAlignment="0" applyProtection="0"/>
    <xf numFmtId="0" fontId="85" fillId="8" borderId="0" applyNumberFormat="0" applyBorder="0" applyAlignment="0" applyProtection="0"/>
    <xf numFmtId="0" fontId="0" fillId="9" borderId="0" applyNumberFormat="0" applyBorder="0" applyAlignment="0" applyProtection="0"/>
    <xf numFmtId="0" fontId="85" fillId="9" borderId="0" applyNumberFormat="0" applyBorder="0" applyAlignment="0" applyProtection="0"/>
    <xf numFmtId="0" fontId="0" fillId="10" borderId="0" applyNumberFormat="0" applyBorder="0" applyAlignment="0" applyProtection="0"/>
    <xf numFmtId="0" fontId="85" fillId="10" borderId="0" applyNumberFormat="0" applyBorder="0" applyAlignment="0" applyProtection="0"/>
    <xf numFmtId="0" fontId="0" fillId="11" borderId="0" applyNumberFormat="0" applyBorder="0" applyAlignment="0" applyProtection="0"/>
    <xf numFmtId="0" fontId="85" fillId="11" borderId="0" applyNumberFormat="0" applyBorder="0" applyAlignment="0" applyProtection="0"/>
    <xf numFmtId="0" fontId="0" fillId="12" borderId="0" applyNumberFormat="0" applyBorder="0" applyAlignment="0" applyProtection="0"/>
    <xf numFmtId="0" fontId="85" fillId="12" borderId="0" applyNumberFormat="0" applyBorder="0" applyAlignment="0" applyProtection="0"/>
    <xf numFmtId="0" fontId="0" fillId="13"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7" fillId="14" borderId="0" applyNumberFormat="0" applyBorder="0" applyAlignment="0" applyProtection="0"/>
    <xf numFmtId="0" fontId="86" fillId="15"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7" fillId="16" borderId="0" applyNumberFormat="0" applyBorder="0" applyAlignment="0" applyProtection="0"/>
    <xf numFmtId="0" fontId="86" fillId="17" borderId="0" applyNumberFormat="0" applyBorder="0" applyAlignment="0" applyProtection="0"/>
    <xf numFmtId="0" fontId="87" fillId="17" borderId="0" applyNumberFormat="0" applyBorder="0" applyAlignment="0" applyProtection="0"/>
    <xf numFmtId="0" fontId="86" fillId="18" borderId="0" applyNumberFormat="0" applyBorder="0" applyAlignment="0" applyProtection="0"/>
    <xf numFmtId="0" fontId="87" fillId="18"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0" fontId="88" fillId="20"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1" borderId="1" applyNumberFormat="0" applyAlignment="0" applyProtection="0"/>
    <xf numFmtId="0" fontId="92" fillId="22" borderId="2" applyNumberFormat="0" applyAlignment="0" applyProtection="0"/>
    <xf numFmtId="0" fontId="93" fillId="22" borderId="2" applyNumberFormat="0" applyAlignment="0" applyProtection="0"/>
    <xf numFmtId="0" fontId="94" fillId="0" borderId="3" applyNumberFormat="0" applyFill="0" applyAlignment="0" applyProtection="0"/>
    <xf numFmtId="0" fontId="95" fillId="0" borderId="3" applyNumberFormat="0" applyFill="0" applyAlignment="0" applyProtection="0"/>
    <xf numFmtId="0" fontId="96" fillId="0" borderId="4"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6" fillId="23" borderId="0" applyNumberFormat="0" applyBorder="0" applyAlignment="0" applyProtection="0"/>
    <xf numFmtId="0" fontId="87" fillId="23"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86" fillId="26" borderId="0" applyNumberFormat="0" applyBorder="0" applyAlignment="0" applyProtection="0"/>
    <xf numFmtId="0" fontId="87" fillId="26" borderId="0" applyNumberFormat="0" applyBorder="0" applyAlignment="0" applyProtection="0"/>
    <xf numFmtId="0" fontId="86" fillId="27" borderId="0" applyNumberFormat="0" applyBorder="0" applyAlignment="0" applyProtection="0"/>
    <xf numFmtId="0" fontId="87" fillId="27" borderId="0" applyNumberFormat="0" applyBorder="0" applyAlignment="0" applyProtection="0"/>
    <xf numFmtId="0" fontId="86" fillId="28" borderId="0" applyNumberFormat="0" applyBorder="0" applyAlignment="0" applyProtection="0"/>
    <xf numFmtId="0" fontId="87" fillId="28" borderId="0" applyNumberFormat="0" applyBorder="0" applyAlignment="0" applyProtection="0"/>
    <xf numFmtId="0" fontId="99" fillId="29" borderId="1" applyNumberFormat="0" applyAlignment="0" applyProtection="0"/>
    <xf numFmtId="0" fontId="100" fillId="29" borderId="1" applyNumberFormat="0" applyAlignment="0" applyProtection="0"/>
    <xf numFmtId="0" fontId="101" fillId="0" borderId="0" applyNumberFormat="0" applyFill="0" applyBorder="0" applyAlignment="0" applyProtection="0"/>
    <xf numFmtId="0" fontId="102" fillId="30" borderId="0" applyNumberFormat="0" applyBorder="0" applyAlignment="0" applyProtection="0"/>
    <xf numFmtId="0" fontId="10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6"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4" fillId="31" borderId="0" applyNumberFormat="0" applyBorder="0" applyAlignment="0" applyProtection="0"/>
    <xf numFmtId="0" fontId="105" fillId="31" borderId="0" applyNumberFormat="0" applyBorder="0" applyAlignment="0" applyProtection="0"/>
    <xf numFmtId="0" fontId="85" fillId="0" borderId="0">
      <alignment/>
      <protection/>
    </xf>
    <xf numFmtId="0" fontId="3" fillId="0" borderId="0">
      <alignment/>
      <protection/>
    </xf>
    <xf numFmtId="0" fontId="85" fillId="0" borderId="0">
      <alignment/>
      <protection/>
    </xf>
    <xf numFmtId="0" fontId="3" fillId="0" borderId="0">
      <alignment/>
      <protection/>
    </xf>
    <xf numFmtId="0" fontId="85" fillId="0" borderId="0">
      <alignment/>
      <protection/>
    </xf>
    <xf numFmtId="0" fontId="3" fillId="0" borderId="0">
      <alignment/>
      <protection/>
    </xf>
    <xf numFmtId="0" fontId="3" fillId="0" borderId="0">
      <alignment/>
      <protection/>
    </xf>
    <xf numFmtId="0" fontId="85" fillId="0" borderId="0">
      <alignment/>
      <protection/>
    </xf>
    <xf numFmtId="0" fontId="85" fillId="0" borderId="0">
      <alignment/>
      <protection/>
    </xf>
    <xf numFmtId="0" fontId="3" fillId="0" borderId="0">
      <alignment/>
      <protection/>
    </xf>
    <xf numFmtId="0" fontId="85" fillId="0" borderId="0">
      <alignment/>
      <protection/>
    </xf>
    <xf numFmtId="0" fontId="4" fillId="0" borderId="0">
      <alignment/>
      <protection/>
    </xf>
    <xf numFmtId="0" fontId="0"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0" fontId="85"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6" fillId="21" borderId="6" applyNumberFormat="0" applyAlignment="0" applyProtection="0"/>
    <xf numFmtId="0" fontId="107" fillId="21" borderId="6" applyNumberFormat="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4" applyNumberFormat="0" applyFill="0" applyAlignment="0" applyProtection="0"/>
    <xf numFmtId="0" fontId="114" fillId="0" borderId="7" applyNumberFormat="0" applyFill="0" applyAlignment="0" applyProtection="0"/>
    <xf numFmtId="0" fontId="115" fillId="0" borderId="7" applyNumberFormat="0" applyFill="0" applyAlignment="0" applyProtection="0"/>
    <xf numFmtId="0" fontId="97" fillId="0" borderId="8" applyNumberFormat="0" applyFill="0" applyAlignment="0" applyProtection="0"/>
    <xf numFmtId="0" fontId="98" fillId="0" borderId="8" applyNumberFormat="0" applyFill="0" applyAlignment="0" applyProtection="0"/>
    <xf numFmtId="0" fontId="116" fillId="0" borderId="9" applyNumberFormat="0" applyFill="0" applyAlignment="0" applyProtection="0"/>
    <xf numFmtId="0" fontId="117" fillId="0" borderId="9" applyNumberFormat="0" applyFill="0" applyAlignment="0" applyProtection="0"/>
  </cellStyleXfs>
  <cellXfs count="547">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7"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8" fillId="0" borderId="0" xfId="0" applyFont="1" applyAlignment="1">
      <alignment/>
    </xf>
    <xf numFmtId="175" fontId="3" fillId="34" borderId="11" xfId="79" applyNumberFormat="1" applyFont="1" applyFill="1" applyBorder="1" applyAlignment="1">
      <alignment horizontal="center"/>
    </xf>
    <xf numFmtId="175" fontId="3" fillId="34" borderId="11" xfId="79" applyNumberFormat="1" applyFont="1" applyFill="1" applyBorder="1" applyAlignment="1">
      <alignment/>
    </xf>
    <xf numFmtId="175" fontId="2" fillId="34" borderId="12" xfId="79" applyNumberFormat="1" applyFont="1" applyFill="1" applyBorder="1" applyAlignment="1">
      <alignment/>
    </xf>
    <xf numFmtId="0" fontId="3" fillId="34" borderId="11" xfId="0" applyFont="1" applyFill="1" applyBorder="1" applyAlignment="1">
      <alignment/>
    </xf>
    <xf numFmtId="0" fontId="116" fillId="0" borderId="0" xfId="0" applyFont="1" applyAlignment="1">
      <alignment/>
    </xf>
    <xf numFmtId="0" fontId="0" fillId="0" borderId="0" xfId="0" applyAlignment="1">
      <alignment vertical="center"/>
    </xf>
    <xf numFmtId="175" fontId="118" fillId="0" borderId="0" xfId="0" applyNumberFormat="1" applyFont="1" applyAlignment="1">
      <alignment/>
    </xf>
    <xf numFmtId="0" fontId="118" fillId="0" borderId="13" xfId="0" applyFont="1" applyBorder="1" applyAlignment="1">
      <alignment/>
    </xf>
    <xf numFmtId="0" fontId="118" fillId="0" borderId="14" xfId="0" applyFont="1" applyBorder="1" applyAlignment="1">
      <alignment/>
    </xf>
    <xf numFmtId="175" fontId="118" fillId="0" borderId="14" xfId="0" applyNumberFormat="1" applyFont="1" applyBorder="1" applyAlignment="1">
      <alignment/>
    </xf>
    <xf numFmtId="9" fontId="118" fillId="0" borderId="14" xfId="118" applyFont="1" applyBorder="1" applyAlignment="1">
      <alignment/>
    </xf>
    <xf numFmtId="0" fontId="118" fillId="0" borderId="15" xfId="0" applyFont="1" applyBorder="1" applyAlignment="1">
      <alignment/>
    </xf>
    <xf numFmtId="175" fontId="118" fillId="0" borderId="15" xfId="0" applyNumberFormat="1" applyFont="1" applyBorder="1" applyAlignment="1">
      <alignment/>
    </xf>
    <xf numFmtId="9" fontId="118" fillId="0" borderId="15" xfId="118" applyFont="1" applyBorder="1" applyAlignment="1">
      <alignment/>
    </xf>
    <xf numFmtId="0" fontId="119" fillId="0" borderId="0" xfId="0" applyFont="1" applyAlignment="1">
      <alignment horizontal="justify"/>
    </xf>
    <xf numFmtId="0" fontId="6" fillId="0" borderId="0" xfId="0" applyFont="1" applyAlignment="1">
      <alignment horizontal="justify"/>
    </xf>
    <xf numFmtId="0" fontId="120" fillId="0" borderId="0" xfId="0" applyFont="1" applyAlignment="1">
      <alignment horizontal="justify"/>
    </xf>
    <xf numFmtId="0" fontId="0" fillId="0" borderId="0" xfId="0" applyAlignment="1">
      <alignment/>
    </xf>
    <xf numFmtId="0" fontId="121" fillId="0" borderId="16" xfId="0" applyFont="1" applyBorder="1" applyAlignment="1">
      <alignment horizont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22" fillId="0" borderId="0" xfId="91" applyFont="1">
      <alignment/>
      <protection/>
    </xf>
    <xf numFmtId="0" fontId="123" fillId="0" borderId="0" xfId="91" applyFont="1">
      <alignment/>
      <protection/>
    </xf>
    <xf numFmtId="0" fontId="85" fillId="0" borderId="0" xfId="91">
      <alignment/>
      <protection/>
    </xf>
    <xf numFmtId="0" fontId="124" fillId="0" borderId="0" xfId="91" applyFont="1" applyAlignment="1">
      <alignment horizontal="center"/>
      <protection/>
    </xf>
    <xf numFmtId="17" fontId="124" fillId="0" borderId="0" xfId="91" applyNumberFormat="1" applyFont="1" applyAlignment="1" quotePrefix="1">
      <alignment horizontal="center"/>
      <protection/>
    </xf>
    <xf numFmtId="0" fontId="125" fillId="0" borderId="0" xfId="91" applyFont="1" applyAlignment="1">
      <alignment horizontal="left" indent="15"/>
      <protection/>
    </xf>
    <xf numFmtId="0" fontId="126" fillId="0" borderId="0" xfId="91" applyFont="1" applyAlignment="1">
      <alignment horizontal="center"/>
      <protection/>
    </xf>
    <xf numFmtId="0" fontId="127" fillId="0" borderId="0" xfId="91" applyFont="1" applyAlignment="1">
      <alignment/>
      <protection/>
    </xf>
    <xf numFmtId="0" fontId="128" fillId="0" borderId="0" xfId="91" applyFont="1">
      <alignment/>
      <protection/>
    </xf>
    <xf numFmtId="0" fontId="122" fillId="0" borderId="0" xfId="91" applyFont="1" quotePrefix="1">
      <alignment/>
      <protection/>
    </xf>
    <xf numFmtId="0" fontId="9" fillId="0" borderId="0" xfId="91" applyFont="1">
      <alignment/>
      <protection/>
    </xf>
    <xf numFmtId="0" fontId="10" fillId="0" borderId="0" xfId="91" applyFont="1">
      <alignment/>
      <protection/>
    </xf>
    <xf numFmtId="0" fontId="129" fillId="0" borderId="0" xfId="91" applyFont="1">
      <alignment/>
      <protection/>
    </xf>
    <xf numFmtId="0" fontId="2" fillId="0" borderId="0" xfId="91" applyFont="1">
      <alignment/>
      <protection/>
    </xf>
    <xf numFmtId="0" fontId="5" fillId="0" borderId="0" xfId="102" applyFont="1" applyBorder="1" applyProtection="1">
      <alignment/>
      <protection/>
    </xf>
    <xf numFmtId="0" fontId="2" fillId="0" borderId="16" xfId="102" applyFont="1" applyBorder="1" applyAlignment="1" applyProtection="1">
      <alignment horizontal="left"/>
      <protection/>
    </xf>
    <xf numFmtId="0" fontId="2" fillId="0" borderId="16" xfId="102" applyFont="1" applyBorder="1" applyProtection="1">
      <alignment/>
      <protection/>
    </xf>
    <xf numFmtId="0" fontId="2" fillId="0" borderId="16" xfId="102" applyFont="1" applyBorder="1" applyAlignment="1" applyProtection="1">
      <alignment horizontal="center"/>
      <protection/>
    </xf>
    <xf numFmtId="17" fontId="124" fillId="0" borderId="0" xfId="91" applyNumberFormat="1" applyFont="1" applyAlignment="1">
      <alignment horizontal="left"/>
      <protection/>
    </xf>
    <xf numFmtId="0" fontId="3" fillId="0" borderId="0" xfId="102" applyFont="1" applyBorder="1" applyProtection="1">
      <alignment/>
      <protection/>
    </xf>
    <xf numFmtId="0" fontId="3" fillId="0" borderId="0" xfId="102" applyFont="1" applyBorder="1" applyAlignment="1" applyProtection="1">
      <alignment horizontal="center"/>
      <protection/>
    </xf>
    <xf numFmtId="0" fontId="9" fillId="0" borderId="0" xfId="102" applyFont="1" applyBorder="1" applyAlignment="1" applyProtection="1">
      <alignment horizontal="left"/>
      <protection/>
    </xf>
    <xf numFmtId="0" fontId="9" fillId="0" borderId="0" xfId="102" applyFont="1" applyBorder="1" applyAlignment="1" applyProtection="1">
      <alignment horizontal="center"/>
      <protection/>
    </xf>
    <xf numFmtId="0" fontId="5" fillId="0" borderId="0" xfId="102" applyFont="1" applyBorder="1" applyAlignment="1" applyProtection="1">
      <alignment horizontal="left"/>
      <protection/>
    </xf>
    <xf numFmtId="0" fontId="5" fillId="0" borderId="0" xfId="102" applyFont="1" applyBorder="1" applyAlignment="1" applyProtection="1">
      <alignment horizontal="right"/>
      <protection/>
    </xf>
    <xf numFmtId="0" fontId="11" fillId="0" borderId="16" xfId="102" applyFont="1" applyBorder="1" applyAlignment="1" applyProtection="1">
      <alignment horizontal="left"/>
      <protection/>
    </xf>
    <xf numFmtId="0" fontId="11" fillId="0" borderId="16" xfId="102" applyFont="1" applyBorder="1" applyProtection="1">
      <alignment/>
      <protection/>
    </xf>
    <xf numFmtId="0" fontId="11" fillId="0" borderId="0" xfId="102" applyFont="1" applyBorder="1" applyAlignment="1" applyProtection="1">
      <alignment horizontal="left"/>
      <protection/>
    </xf>
    <xf numFmtId="0" fontId="5" fillId="0" borderId="17" xfId="102" applyFont="1" applyBorder="1" applyAlignment="1" applyProtection="1">
      <alignment horizontal="left"/>
      <protection/>
    </xf>
    <xf numFmtId="0" fontId="5" fillId="0" borderId="17" xfId="102" applyFont="1" applyBorder="1" applyProtection="1">
      <alignment/>
      <protection/>
    </xf>
    <xf numFmtId="0" fontId="5" fillId="0" borderId="17" xfId="102" applyFont="1" applyBorder="1" applyAlignment="1" applyProtection="1">
      <alignment horizontal="right"/>
      <protection/>
    </xf>
    <xf numFmtId="0" fontId="9" fillId="0" borderId="0" xfId="91" applyFont="1" applyBorder="1" applyAlignment="1">
      <alignment horizontal="justify" vertical="center" wrapText="1"/>
      <protection/>
    </xf>
    <xf numFmtId="0" fontId="12" fillId="0" borderId="0" xfId="91" applyFont="1" applyBorder="1" applyAlignment="1">
      <alignment horizontal="justify" vertical="top" wrapText="1"/>
      <protection/>
    </xf>
    <xf numFmtId="0" fontId="85" fillId="0" borderId="0" xfId="91" applyBorder="1">
      <alignment/>
      <protection/>
    </xf>
    <xf numFmtId="0" fontId="118"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21" fillId="0" borderId="0" xfId="0" applyFont="1" applyAlignment="1">
      <alignment/>
    </xf>
    <xf numFmtId="0" fontId="121" fillId="0" borderId="18" xfId="0" applyFont="1" applyBorder="1" applyAlignment="1">
      <alignment horizontal="center" vertical="top"/>
    </xf>
    <xf numFmtId="0" fontId="121" fillId="0" borderId="14" xfId="0" applyFont="1" applyBorder="1" applyAlignment="1">
      <alignment horizontal="center" vertical="top"/>
    </xf>
    <xf numFmtId="3" fontId="118" fillId="0" borderId="13" xfId="0" applyNumberFormat="1" applyFont="1" applyBorder="1" applyAlignment="1">
      <alignment/>
    </xf>
    <xf numFmtId="0" fontId="130" fillId="0" borderId="0" xfId="0" applyFont="1" applyAlignment="1">
      <alignment horizontal="center"/>
    </xf>
    <xf numFmtId="3" fontId="3" fillId="0" borderId="0" xfId="0" applyNumberFormat="1" applyFont="1" applyBorder="1" applyAlignment="1">
      <alignment/>
    </xf>
    <xf numFmtId="3" fontId="3" fillId="0" borderId="0" xfId="80"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alignment/>
    </xf>
    <xf numFmtId="0" fontId="118"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20" fillId="0" borderId="0" xfId="0" applyFont="1" applyFill="1" applyAlignment="1">
      <alignment horizontal="justify"/>
    </xf>
    <xf numFmtId="0" fontId="121" fillId="0" borderId="0" xfId="0" applyFont="1" applyBorder="1" applyAlignment="1">
      <alignment horizontal="center"/>
    </xf>
    <xf numFmtId="175" fontId="118" fillId="0" borderId="0" xfId="0" applyNumberFormat="1" applyFont="1" applyBorder="1" applyAlignment="1">
      <alignment/>
    </xf>
    <xf numFmtId="0" fontId="118" fillId="0" borderId="0" xfId="0" applyFont="1" applyBorder="1" applyAlignment="1">
      <alignment horizontal="left"/>
    </xf>
    <xf numFmtId="0" fontId="9" fillId="0" borderId="0" xfId="91" applyFont="1" applyAlignment="1">
      <alignment horizontal="left"/>
      <protection/>
    </xf>
    <xf numFmtId="0" fontId="121" fillId="0" borderId="19" xfId="0" applyFont="1" applyBorder="1" applyAlignment="1">
      <alignment horizontal="center"/>
    </xf>
    <xf numFmtId="0" fontId="121" fillId="0" borderId="18" xfId="0" applyFont="1" applyBorder="1" applyAlignment="1">
      <alignment horizontal="center" vertical="top"/>
    </xf>
    <xf numFmtId="0" fontId="0" fillId="0" borderId="0" xfId="0" applyAlignment="1">
      <alignment/>
    </xf>
    <xf numFmtId="172" fontId="3" fillId="0" borderId="20" xfId="0" applyNumberFormat="1" applyFont="1" applyFill="1" applyBorder="1" applyAlignment="1">
      <alignment horizontal="center" vertical="center"/>
    </xf>
    <xf numFmtId="172" fontId="3" fillId="0" borderId="11"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173" fontId="2" fillId="0" borderId="14" xfId="118" applyNumberFormat="1" applyFont="1" applyFill="1" applyBorder="1" applyAlignment="1">
      <alignment horizontal="center" vertical="center"/>
    </xf>
    <xf numFmtId="173" fontId="2" fillId="0" borderId="11" xfId="118" applyNumberFormat="1" applyFont="1" applyFill="1" applyBorder="1" applyAlignment="1">
      <alignment horizontal="center" vertical="center"/>
    </xf>
    <xf numFmtId="173" fontId="2" fillId="0" borderId="15" xfId="118" applyNumberFormat="1" applyFont="1" applyFill="1" applyBorder="1" applyAlignment="1">
      <alignment horizontal="center" vertical="center"/>
    </xf>
    <xf numFmtId="172" fontId="2" fillId="0" borderId="15" xfId="0" applyNumberFormat="1" applyFont="1" applyFill="1" applyBorder="1" applyAlignment="1">
      <alignment horizontal="center" vertical="center"/>
    </xf>
    <xf numFmtId="172" fontId="2" fillId="0" borderId="15" xfId="118"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2" fontId="3" fillId="34" borderId="13" xfId="0" applyNumberFormat="1" applyFont="1" applyFill="1" applyBorder="1" applyAlignment="1">
      <alignment horizontal="center"/>
    </xf>
    <xf numFmtId="0" fontId="3" fillId="0" borderId="0" xfId="0" applyFont="1" applyFill="1" applyBorder="1" applyAlignment="1">
      <alignment/>
    </xf>
    <xf numFmtId="173" fontId="13" fillId="0" borderId="0" xfId="118" applyNumberFormat="1" applyFont="1" applyFill="1" applyBorder="1" applyAlignment="1">
      <alignment horizontal="center"/>
    </xf>
    <xf numFmtId="0" fontId="3" fillId="0" borderId="0" xfId="0" applyFont="1" applyAlignment="1">
      <alignment/>
    </xf>
    <xf numFmtId="173" fontId="3" fillId="0" borderId="0" xfId="118" applyNumberFormat="1" applyFont="1" applyFill="1" applyBorder="1" applyAlignment="1">
      <alignment horizontal="center"/>
    </xf>
    <xf numFmtId="0" fontId="118" fillId="0" borderId="11" xfId="0" applyFont="1" applyBorder="1" applyAlignment="1">
      <alignment/>
    </xf>
    <xf numFmtId="0" fontId="2" fillId="0" borderId="0" xfId="92" applyFont="1" applyFill="1" applyAlignment="1">
      <alignment vertical="center"/>
      <protection/>
    </xf>
    <xf numFmtId="172" fontId="3" fillId="0" borderId="0" xfId="92" applyNumberFormat="1" applyFont="1" applyFill="1" applyAlignment="1">
      <alignment vertical="center"/>
      <protection/>
    </xf>
    <xf numFmtId="0" fontId="3" fillId="0" borderId="0" xfId="92" applyFont="1" applyFill="1" applyAlignment="1">
      <alignment vertical="center"/>
      <protection/>
    </xf>
    <xf numFmtId="0" fontId="2" fillId="0" borderId="0" xfId="92" applyFont="1" applyFill="1" applyBorder="1" applyAlignment="1">
      <alignment horizontal="center"/>
      <protection/>
    </xf>
    <xf numFmtId="0" fontId="2" fillId="0" borderId="0" xfId="92" applyFont="1" applyFill="1" applyBorder="1" applyAlignment="1">
      <alignment vertical="center"/>
      <protection/>
    </xf>
    <xf numFmtId="0" fontId="3" fillId="0" borderId="0" xfId="92" applyFont="1" applyFill="1" applyBorder="1">
      <alignment/>
      <protection/>
    </xf>
    <xf numFmtId="3" fontId="3" fillId="0" borderId="0" xfId="92" applyNumberFormat="1" applyFont="1" applyFill="1" applyBorder="1" applyAlignment="1">
      <alignment vertical="center"/>
      <protection/>
    </xf>
    <xf numFmtId="3" fontId="118" fillId="0" borderId="14" xfId="0" applyNumberFormat="1" applyFont="1" applyBorder="1" applyAlignment="1">
      <alignment/>
    </xf>
    <xf numFmtId="3" fontId="118" fillId="0" borderId="11" xfId="0" applyNumberFormat="1" applyFont="1" applyBorder="1" applyAlignment="1">
      <alignment/>
    </xf>
    <xf numFmtId="3" fontId="118" fillId="0" borderId="15" xfId="0" applyNumberFormat="1" applyFont="1" applyBorder="1" applyAlignment="1">
      <alignment/>
    </xf>
    <xf numFmtId="4" fontId="118" fillId="0" borderId="14" xfId="0" applyNumberFormat="1" applyFont="1" applyBorder="1" applyAlignment="1">
      <alignment/>
    </xf>
    <xf numFmtId="4" fontId="118" fillId="0" borderId="11" xfId="0" applyNumberFormat="1" applyFont="1" applyBorder="1" applyAlignment="1">
      <alignment/>
    </xf>
    <xf numFmtId="4" fontId="118" fillId="0" borderId="15" xfId="0" applyNumberFormat="1" applyFont="1" applyBorder="1" applyAlignment="1">
      <alignment/>
    </xf>
    <xf numFmtId="3" fontId="118" fillId="0" borderId="0" xfId="0" applyNumberFormat="1" applyFont="1" applyBorder="1" applyAlignment="1">
      <alignment horizontal="right" vertical="center" wrapText="1"/>
    </xf>
    <xf numFmtId="1" fontId="118" fillId="0" borderId="10" xfId="0" applyNumberFormat="1" applyFont="1" applyBorder="1" applyAlignment="1">
      <alignment horizontal="left" vertical="center" wrapText="1"/>
    </xf>
    <xf numFmtId="3" fontId="118" fillId="0" borderId="10" xfId="0" applyNumberFormat="1" applyFont="1" applyBorder="1" applyAlignment="1">
      <alignment horizontal="right" vertical="center" wrapText="1"/>
    </xf>
    <xf numFmtId="0" fontId="118" fillId="0" borderId="0" xfId="0" applyFont="1" applyBorder="1" applyAlignment="1" applyProtection="1">
      <alignment horizontal="center" vertical="center" wrapText="1"/>
      <protection/>
    </xf>
    <xf numFmtId="1" fontId="118" fillId="0" borderId="24" xfId="0" applyNumberFormat="1" applyFont="1" applyBorder="1" applyAlignment="1">
      <alignment horizontal="left" vertical="center" wrapText="1"/>
    </xf>
    <xf numFmtId="3" fontId="118" fillId="0" borderId="24" xfId="0" applyNumberFormat="1" applyFont="1" applyBorder="1" applyAlignment="1">
      <alignment horizontal="right" vertical="center" wrapText="1"/>
    </xf>
    <xf numFmtId="1" fontId="118" fillId="0" borderId="13" xfId="0" applyNumberFormat="1" applyFont="1" applyBorder="1" applyAlignment="1">
      <alignment horizontal="left" vertical="center" wrapText="1"/>
    </xf>
    <xf numFmtId="3" fontId="118" fillId="0" borderId="13" xfId="0" applyNumberFormat="1" applyFont="1" applyBorder="1" applyAlignment="1">
      <alignment horizontal="right" vertical="center" wrapText="1"/>
    </xf>
    <xf numFmtId="0" fontId="2" fillId="0" borderId="18" xfId="92" applyFont="1" applyFill="1" applyBorder="1">
      <alignment/>
      <protection/>
    </xf>
    <xf numFmtId="0" fontId="2" fillId="0" borderId="21" xfId="92" applyFont="1" applyFill="1" applyBorder="1">
      <alignment/>
      <protection/>
    </xf>
    <xf numFmtId="0" fontId="2" fillId="0" borderId="22" xfId="92" applyFont="1" applyFill="1" applyBorder="1">
      <alignment/>
      <protection/>
    </xf>
    <xf numFmtId="0" fontId="2" fillId="0" borderId="13" xfId="92" applyFont="1" applyFill="1" applyBorder="1" applyAlignment="1">
      <alignment horizontal="center"/>
      <protection/>
    </xf>
    <xf numFmtId="0" fontId="131" fillId="0" borderId="0" xfId="0" applyFont="1" applyBorder="1" applyAlignment="1">
      <alignment/>
    </xf>
    <xf numFmtId="0" fontId="131" fillId="0" borderId="0" xfId="0" applyFont="1" applyBorder="1" applyAlignment="1" applyProtection="1">
      <alignment horizontal="center" vertical="center" wrapText="1"/>
      <protection/>
    </xf>
    <xf numFmtId="0" fontId="118" fillId="0" borderId="0" xfId="0" applyFont="1" applyAlignment="1">
      <alignment/>
    </xf>
    <xf numFmtId="0" fontId="3" fillId="0" borderId="14" xfId="92" applyFont="1" applyFill="1" applyBorder="1">
      <alignment/>
      <protection/>
    </xf>
    <xf numFmtId="3" fontId="2" fillId="0" borderId="11" xfId="92" applyNumberFormat="1" applyFont="1" applyFill="1" applyBorder="1" applyAlignment="1">
      <alignment vertical="center" wrapText="1"/>
      <protection/>
    </xf>
    <xf numFmtId="0" fontId="3" fillId="0" borderId="11" xfId="92" applyFont="1" applyFill="1" applyBorder="1">
      <alignment/>
      <protection/>
    </xf>
    <xf numFmtId="0" fontId="2" fillId="0" borderId="11" xfId="92" applyFont="1" applyFill="1" applyBorder="1">
      <alignment/>
      <protection/>
    </xf>
    <xf numFmtId="0" fontId="3" fillId="0" borderId="0" xfId="92" applyFont="1" applyFill="1" applyAlignment="1">
      <alignment horizontal="center" vertical="center"/>
      <protection/>
    </xf>
    <xf numFmtId="3" fontId="3" fillId="0" borderId="0" xfId="92" applyNumberFormat="1" applyFont="1" applyFill="1" applyAlignment="1">
      <alignment vertical="center"/>
      <protection/>
    </xf>
    <xf numFmtId="0" fontId="118" fillId="0" borderId="0" xfId="0" applyFont="1" applyAlignment="1">
      <alignment/>
    </xf>
    <xf numFmtId="3" fontId="0" fillId="0" borderId="0" xfId="0" applyNumberFormat="1" applyBorder="1" applyAlignment="1">
      <alignment/>
    </xf>
    <xf numFmtId="0" fontId="3" fillId="0" borderId="0" xfId="0" applyFont="1" applyBorder="1" applyAlignment="1">
      <alignment/>
    </xf>
    <xf numFmtId="4" fontId="3" fillId="34" borderId="13" xfId="0" applyNumberFormat="1" applyFont="1" applyFill="1" applyBorder="1" applyAlignment="1">
      <alignment horizontal="center"/>
    </xf>
    <xf numFmtId="3" fontId="132" fillId="34" borderId="13" xfId="0" applyNumberFormat="1" applyFont="1" applyFill="1" applyBorder="1" applyAlignment="1">
      <alignment horizontal="center"/>
    </xf>
    <xf numFmtId="3" fontId="132" fillId="34" borderId="13" xfId="80" applyNumberFormat="1" applyFont="1" applyFill="1" applyBorder="1" applyAlignment="1">
      <alignment horizontal="center"/>
    </xf>
    <xf numFmtId="3" fontId="132" fillId="35" borderId="13" xfId="0" applyNumberFormat="1" applyFont="1" applyFill="1" applyBorder="1" applyAlignment="1">
      <alignment horizontal="center" vertical="center"/>
    </xf>
    <xf numFmtId="172" fontId="132" fillId="34" borderId="13" xfId="0" applyNumberFormat="1" applyFont="1" applyFill="1" applyBorder="1" applyAlignment="1">
      <alignment horizontal="center"/>
    </xf>
    <xf numFmtId="9" fontId="133" fillId="34" borderId="13" xfId="118" applyFont="1" applyFill="1" applyBorder="1" applyAlignment="1">
      <alignment horizontal="center"/>
    </xf>
    <xf numFmtId="9" fontId="134" fillId="34" borderId="13" xfId="118" applyFont="1" applyFill="1" applyBorder="1" applyAlignment="1">
      <alignment horizontal="center"/>
    </xf>
    <xf numFmtId="9" fontId="134" fillId="35" borderId="13" xfId="118" applyFont="1" applyFill="1" applyBorder="1" applyAlignment="1">
      <alignment horizontal="center" vertical="center"/>
    </xf>
    <xf numFmtId="9" fontId="118" fillId="0" borderId="0" xfId="0" applyNumberFormat="1" applyFont="1" applyAlignment="1">
      <alignment/>
    </xf>
    <xf numFmtId="1" fontId="118" fillId="0" borderId="0" xfId="0" applyNumberFormat="1" applyFont="1" applyAlignment="1">
      <alignment/>
    </xf>
    <xf numFmtId="174" fontId="118" fillId="0" borderId="0" xfId="0" applyNumberFormat="1" applyFont="1" applyAlignment="1">
      <alignment/>
    </xf>
    <xf numFmtId="3" fontId="118" fillId="0" borderId="0" xfId="0" applyNumberFormat="1" applyFont="1" applyAlignment="1">
      <alignment/>
    </xf>
    <xf numFmtId="0" fontId="118" fillId="0" borderId="0" xfId="0" applyFont="1" applyAlignment="1">
      <alignment/>
    </xf>
    <xf numFmtId="0" fontId="121" fillId="0" borderId="16" xfId="0" applyFont="1" applyBorder="1" applyAlignment="1">
      <alignment horizontal="center"/>
    </xf>
    <xf numFmtId="177" fontId="118" fillId="0" borderId="14" xfId="79" applyNumberFormat="1" applyFont="1" applyBorder="1" applyAlignment="1">
      <alignment/>
    </xf>
    <xf numFmtId="177" fontId="118" fillId="0" borderId="15" xfId="79" applyNumberFormat="1" applyFont="1" applyBorder="1" applyAlignment="1">
      <alignment/>
    </xf>
    <xf numFmtId="177" fontId="118" fillId="0" borderId="13" xfId="79" applyNumberFormat="1" applyFont="1" applyBorder="1" applyAlignment="1">
      <alignment/>
    </xf>
    <xf numFmtId="0" fontId="118" fillId="0" borderId="0" xfId="0" applyFont="1" applyAlignment="1">
      <alignment/>
    </xf>
    <xf numFmtId="0" fontId="118" fillId="0" borderId="0" xfId="0" applyFont="1" applyAlignment="1">
      <alignment/>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9" xfId="0" applyFont="1" applyBorder="1" applyAlignment="1">
      <alignment horizontal="center"/>
    </xf>
    <xf numFmtId="0" fontId="121" fillId="0" borderId="16" xfId="0" applyFont="1" applyBorder="1" applyAlignment="1">
      <alignment horizontal="center"/>
    </xf>
    <xf numFmtId="0" fontId="118" fillId="0" borderId="13" xfId="0" applyFont="1" applyBorder="1" applyAlignment="1">
      <alignment horizontal="center"/>
    </xf>
    <xf numFmtId="0" fontId="2" fillId="0" borderId="13" xfId="92" applyFont="1" applyFill="1" applyBorder="1" applyAlignment="1" quotePrefix="1">
      <alignment horizontal="center"/>
      <protection/>
    </xf>
    <xf numFmtId="0" fontId="121" fillId="0" borderId="13" xfId="0" applyFont="1" applyBorder="1" applyAlignment="1">
      <alignment horizontal="center"/>
    </xf>
    <xf numFmtId="17" fontId="121" fillId="0" borderId="13" xfId="0" applyNumberFormat="1" applyFont="1" applyBorder="1" applyAlignment="1">
      <alignment horizontal="center"/>
    </xf>
    <xf numFmtId="17" fontId="121" fillId="0" borderId="13" xfId="0" applyNumberFormat="1" applyFont="1" applyBorder="1" applyAlignment="1">
      <alignment horizontal="center" vertical="center"/>
    </xf>
    <xf numFmtId="0" fontId="121" fillId="0" borderId="0" xfId="0" applyFont="1" applyBorder="1" applyAlignment="1">
      <alignment/>
    </xf>
    <xf numFmtId="0" fontId="118" fillId="0" borderId="19" xfId="0" applyFont="1" applyBorder="1" applyAlignment="1">
      <alignment/>
    </xf>
    <xf numFmtId="0" fontId="118" fillId="0" borderId="16" xfId="0" applyFont="1" applyBorder="1" applyAlignment="1">
      <alignment/>
    </xf>
    <xf numFmtId="0" fontId="118" fillId="0" borderId="25" xfId="0" applyFont="1" applyBorder="1" applyAlignment="1">
      <alignment/>
    </xf>
    <xf numFmtId="173" fontId="118" fillId="0" borderId="13" xfId="118" applyNumberFormat="1" applyFont="1" applyBorder="1" applyAlignment="1">
      <alignment/>
    </xf>
    <xf numFmtId="0" fontId="118" fillId="0" borderId="16" xfId="0" applyFont="1" applyFill="1" applyBorder="1" applyAlignment="1">
      <alignment/>
    </xf>
    <xf numFmtId="0" fontId="118" fillId="0" borderId="25" xfId="0" applyFont="1" applyFill="1" applyBorder="1" applyAlignment="1">
      <alignment/>
    </xf>
    <xf numFmtId="0" fontId="127" fillId="0" borderId="0" xfId="91" applyFont="1" applyAlignment="1">
      <alignment horizontal="left"/>
      <protection/>
    </xf>
    <xf numFmtId="0" fontId="118" fillId="0" borderId="13" xfId="0" applyFont="1" applyBorder="1" applyAlignment="1">
      <alignment horizontal="center"/>
    </xf>
    <xf numFmtId="0" fontId="121" fillId="0" borderId="16" xfId="0" applyFont="1" applyBorder="1" applyAlignment="1">
      <alignment horizontal="center"/>
    </xf>
    <xf numFmtId="0" fontId="121" fillId="0" borderId="25"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18" applyFont="1" applyFill="1" applyAlignment="1">
      <alignment/>
    </xf>
    <xf numFmtId="0" fontId="118" fillId="0" borderId="0" xfId="0" applyFont="1" applyAlignment="1">
      <alignment/>
    </xf>
    <xf numFmtId="175" fontId="4" fillId="34" borderId="0" xfId="79" applyNumberFormat="1" applyFont="1" applyFill="1" applyBorder="1" applyAlignment="1">
      <alignment horizontal="center"/>
    </xf>
    <xf numFmtId="0" fontId="118" fillId="0" borderId="0" xfId="0" applyFont="1" applyAlignment="1">
      <alignment/>
    </xf>
    <xf numFmtId="0" fontId="118" fillId="0" borderId="0" xfId="0" applyFont="1" applyAlignment="1">
      <alignment/>
    </xf>
    <xf numFmtId="0" fontId="121" fillId="0" borderId="16" xfId="0" applyFont="1" applyBorder="1" applyAlignment="1">
      <alignment horizontal="center"/>
    </xf>
    <xf numFmtId="0" fontId="121" fillId="0" borderId="25" xfId="0" applyFont="1" applyBorder="1" applyAlignment="1">
      <alignment horizontal="center"/>
    </xf>
    <xf numFmtId="0" fontId="135" fillId="36" borderId="26" xfId="0" applyFont="1" applyFill="1" applyBorder="1" applyAlignment="1">
      <alignment horizontal="center" vertical="top" wrapText="1"/>
    </xf>
    <xf numFmtId="0" fontId="135" fillId="36" borderId="27" xfId="0" applyFont="1" applyFill="1" applyBorder="1" applyAlignment="1">
      <alignment horizontal="center" vertical="top" wrapText="1"/>
    </xf>
    <xf numFmtId="0" fontId="135" fillId="0" borderId="28" xfId="0" applyFont="1" applyBorder="1" applyAlignment="1">
      <alignment horizontal="center" vertical="top" wrapText="1"/>
    </xf>
    <xf numFmtId="3" fontId="135" fillId="0" borderId="29" xfId="0" applyNumberFormat="1" applyFont="1" applyBorder="1" applyAlignment="1">
      <alignment horizontal="center" vertical="top" wrapText="1"/>
    </xf>
    <xf numFmtId="3" fontId="135" fillId="0" borderId="29" xfId="0" applyNumberFormat="1" applyFont="1" applyBorder="1" applyAlignment="1">
      <alignment horizontal="center" wrapText="1"/>
    </xf>
    <xf numFmtId="0" fontId="124" fillId="0" borderId="0" xfId="0" applyFont="1" applyFill="1" applyBorder="1" applyAlignment="1">
      <alignment vertical="top"/>
    </xf>
    <xf numFmtId="0" fontId="136" fillId="0" borderId="0" xfId="0" applyFont="1" applyAlignment="1">
      <alignment horizontal="center" readingOrder="1"/>
    </xf>
    <xf numFmtId="0" fontId="135" fillId="0" borderId="28" xfId="0" applyFont="1" applyBorder="1" applyAlignment="1">
      <alignment horizontal="center" vertical="center"/>
    </xf>
    <xf numFmtId="3" fontId="135" fillId="0" borderId="29" xfId="0" applyNumberFormat="1" applyFont="1" applyBorder="1" applyAlignment="1">
      <alignment horizontal="center" vertical="center"/>
    </xf>
    <xf numFmtId="173" fontId="135" fillId="0" borderId="29" xfId="118" applyNumberFormat="1" applyFont="1" applyBorder="1" applyAlignment="1">
      <alignment horizontal="center" vertical="center"/>
    </xf>
    <xf numFmtId="0" fontId="135" fillId="0" borderId="29" xfId="0" applyFont="1" applyBorder="1" applyAlignment="1">
      <alignment horizontal="center" vertical="center"/>
    </xf>
    <xf numFmtId="3" fontId="137" fillId="0" borderId="29" xfId="0" applyNumberFormat="1" applyFont="1" applyBorder="1" applyAlignment="1">
      <alignment horizontal="center" vertical="center"/>
    </xf>
    <xf numFmtId="0" fontId="121" fillId="0" borderId="25" xfId="0" applyFont="1" applyBorder="1" applyAlignment="1">
      <alignment horizontal="center"/>
    </xf>
    <xf numFmtId="0" fontId="121" fillId="0" borderId="25" xfId="0" applyFont="1" applyBorder="1" applyAlignment="1">
      <alignment horizontal="center"/>
    </xf>
    <xf numFmtId="0" fontId="118" fillId="0" borderId="0" xfId="0" applyFont="1" applyAlignment="1">
      <alignment/>
    </xf>
    <xf numFmtId="0" fontId="121" fillId="0" borderId="25" xfId="0" applyFont="1" applyBorder="1" applyAlignment="1">
      <alignment horizontal="center"/>
    </xf>
    <xf numFmtId="173" fontId="0" fillId="0" borderId="0" xfId="118" applyNumberFormat="1" applyFont="1" applyAlignment="1">
      <alignment/>
    </xf>
    <xf numFmtId="0" fontId="11" fillId="0" borderId="0" xfId="92" applyFont="1" applyFill="1" applyBorder="1">
      <alignment/>
      <protection/>
    </xf>
    <xf numFmtId="0" fontId="5" fillId="0" borderId="0" xfId="92" applyFont="1" applyFill="1" applyBorder="1">
      <alignment/>
      <protection/>
    </xf>
    <xf numFmtId="3" fontId="11" fillId="0" borderId="0" xfId="92" applyNumberFormat="1" applyFont="1" applyFill="1" applyBorder="1">
      <alignment/>
      <protection/>
    </xf>
    <xf numFmtId="172" fontId="11" fillId="0" borderId="0" xfId="92" applyNumberFormat="1" applyFont="1" applyFill="1" applyBorder="1">
      <alignment/>
      <protection/>
    </xf>
    <xf numFmtId="3" fontId="11" fillId="0" borderId="0" xfId="92" applyNumberFormat="1" applyFont="1" applyFill="1" applyBorder="1" applyAlignment="1">
      <alignment vertical="center" wrapText="1"/>
      <protection/>
    </xf>
    <xf numFmtId="172" fontId="11" fillId="0" borderId="0" xfId="92" applyNumberFormat="1" applyFont="1" applyFill="1" applyBorder="1" applyAlignment="1">
      <alignment vertical="center" wrapText="1"/>
      <protection/>
    </xf>
    <xf numFmtId="3" fontId="5" fillId="0" borderId="0" xfId="92" applyNumberFormat="1" applyFont="1" applyFill="1" applyBorder="1">
      <alignment/>
      <protection/>
    </xf>
    <xf numFmtId="172" fontId="5" fillId="0" borderId="0" xfId="92" applyNumberFormat="1" applyFont="1" applyFill="1" applyBorder="1">
      <alignment/>
      <protection/>
    </xf>
    <xf numFmtId="0" fontId="5" fillId="0" borderId="0" xfId="92" applyFont="1" applyFill="1" applyBorder="1" applyAlignment="1">
      <alignment vertical="center"/>
      <protection/>
    </xf>
    <xf numFmtId="0" fontId="5" fillId="0" borderId="30" xfId="92" applyFont="1" applyFill="1" applyBorder="1">
      <alignment/>
      <protection/>
    </xf>
    <xf numFmtId="3" fontId="5" fillId="0" borderId="30" xfId="92" applyNumberFormat="1" applyFont="1" applyFill="1" applyBorder="1">
      <alignment/>
      <protection/>
    </xf>
    <xf numFmtId="0" fontId="121" fillId="0" borderId="19" xfId="0" applyFont="1" applyBorder="1" applyAlignment="1">
      <alignment horizontal="center"/>
    </xf>
    <xf numFmtId="0" fontId="121" fillId="0" borderId="25" xfId="0" applyFont="1" applyBorder="1" applyAlignment="1">
      <alignment horizontal="center"/>
    </xf>
    <xf numFmtId="3" fontId="118" fillId="0" borderId="25" xfId="0" applyNumberFormat="1" applyFont="1" applyBorder="1" applyAlignment="1">
      <alignment/>
    </xf>
    <xf numFmtId="0" fontId="118" fillId="0" borderId="22" xfId="0" applyFont="1" applyFill="1" applyBorder="1" applyAlignment="1">
      <alignment/>
    </xf>
    <xf numFmtId="0" fontId="137" fillId="0" borderId="28" xfId="0" applyFont="1" applyFill="1" applyBorder="1" applyAlignment="1">
      <alignment horizontal="center" vertical="center"/>
    </xf>
    <xf numFmtId="0" fontId="137" fillId="0" borderId="29" xfId="0" applyFont="1" applyFill="1" applyBorder="1" applyAlignment="1">
      <alignment horizontal="center" vertical="center"/>
    </xf>
    <xf numFmtId="3" fontId="137" fillId="0" borderId="29" xfId="0" applyNumberFormat="1" applyFont="1" applyFill="1" applyBorder="1" applyAlignment="1">
      <alignment horizontal="center" vertical="center"/>
    </xf>
    <xf numFmtId="173" fontId="137" fillId="0" borderId="29" xfId="118" applyNumberFormat="1" applyFont="1" applyFill="1" applyBorder="1" applyAlignment="1">
      <alignment horizontal="center" vertical="center"/>
    </xf>
    <xf numFmtId="3" fontId="137" fillId="0" borderId="29" xfId="0" applyNumberFormat="1" applyFont="1" applyFill="1" applyBorder="1" applyAlignment="1">
      <alignment vertical="center"/>
    </xf>
    <xf numFmtId="0" fontId="118" fillId="0" borderId="0" xfId="0" applyFont="1" applyAlignment="1">
      <alignment/>
    </xf>
    <xf numFmtId="0" fontId="118" fillId="0" borderId="0" xfId="0" applyFont="1" applyAlignment="1">
      <alignment/>
    </xf>
    <xf numFmtId="172" fontId="2" fillId="0" borderId="0" xfId="0" applyNumberFormat="1" applyFont="1" applyFill="1" applyBorder="1" applyAlignment="1">
      <alignment horizontal="center" vertical="center"/>
    </xf>
    <xf numFmtId="174" fontId="118" fillId="0" borderId="13" xfId="0" applyNumberFormat="1" applyFont="1" applyBorder="1" applyAlignment="1">
      <alignment horizontal="center" vertical="center"/>
    </xf>
    <xf numFmtId="174" fontId="118" fillId="0" borderId="0" xfId="79" applyNumberFormat="1" applyFont="1" applyAlignment="1">
      <alignment/>
    </xf>
    <xf numFmtId="174" fontId="3" fillId="0" borderId="20" xfId="0" applyNumberFormat="1" applyFont="1" applyFill="1" applyBorder="1" applyAlignment="1">
      <alignment horizontal="center" vertical="center"/>
    </xf>
    <xf numFmtId="0" fontId="121" fillId="0" borderId="14" xfId="0" applyFont="1" applyBorder="1" applyAlignment="1">
      <alignment horizontal="center"/>
    </xf>
    <xf numFmtId="0" fontId="121" fillId="0" borderId="15" xfId="0" applyFont="1" applyBorder="1" applyAlignment="1">
      <alignment horizont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3" fillId="0" borderId="14" xfId="92" applyFont="1" applyFill="1" applyBorder="1" applyAlignment="1">
      <alignment horizontal="center"/>
      <protection/>
    </xf>
    <xf numFmtId="3" fontId="3" fillId="0" borderId="11" xfId="92" applyNumberFormat="1" applyFont="1" applyFill="1" applyBorder="1">
      <alignment/>
      <protection/>
    </xf>
    <xf numFmtId="3" fontId="2" fillId="0" borderId="11" xfId="92" applyNumberFormat="1" applyFont="1" applyFill="1" applyBorder="1">
      <alignment/>
      <protection/>
    </xf>
    <xf numFmtId="3" fontId="3" fillId="0" borderId="15" xfId="92" applyNumberFormat="1" applyFont="1" applyFill="1" applyBorder="1">
      <alignment/>
      <protection/>
    </xf>
    <xf numFmtId="0" fontId="118" fillId="0" borderId="0" xfId="0" applyFont="1" applyAlignment="1">
      <alignment/>
    </xf>
    <xf numFmtId="0" fontId="121" fillId="0" borderId="25" xfId="0" applyFont="1" applyBorder="1" applyAlignment="1">
      <alignment horizontal="center"/>
    </xf>
    <xf numFmtId="0" fontId="2"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178" fontId="14" fillId="0" borderId="0" xfId="0" applyNumberFormat="1" applyFont="1" applyFill="1" applyBorder="1" applyAlignment="1">
      <alignment horizontal="right" vertical="center" wrapText="1"/>
    </xf>
    <xf numFmtId="178" fontId="0" fillId="0" borderId="0" xfId="0" applyNumberFormat="1" applyBorder="1" applyAlignment="1">
      <alignment horizontal="right" vertical="center"/>
    </xf>
    <xf numFmtId="0" fontId="14" fillId="0" borderId="0" xfId="0" applyFont="1" applyFill="1" applyBorder="1" applyAlignment="1" applyProtection="1">
      <alignment vertical="center" wrapText="1"/>
      <protection/>
    </xf>
    <xf numFmtId="0" fontId="118" fillId="0" borderId="0" xfId="0" applyFont="1" applyAlignment="1">
      <alignment/>
    </xf>
    <xf numFmtId="0" fontId="15" fillId="0" borderId="0" xfId="0" applyFont="1" applyFill="1" applyBorder="1" applyAlignment="1">
      <alignment horizontal="center" vertical="center" wrapText="1"/>
    </xf>
    <xf numFmtId="178"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8" fillId="0" borderId="31" xfId="0" applyFont="1" applyBorder="1" applyAlignment="1">
      <alignment/>
    </xf>
    <xf numFmtId="0" fontId="118" fillId="0" borderId="32" xfId="0" applyFont="1" applyBorder="1" applyAlignment="1">
      <alignment/>
    </xf>
    <xf numFmtId="0" fontId="138" fillId="0" borderId="0" xfId="0" applyFont="1" applyAlignment="1">
      <alignment/>
    </xf>
    <xf numFmtId="2" fontId="139" fillId="0" borderId="0" xfId="0" applyNumberFormat="1" applyFont="1" applyAlignment="1">
      <alignment/>
    </xf>
    <xf numFmtId="173" fontId="139" fillId="0" borderId="0" xfId="118" applyNumberFormat="1" applyFont="1" applyAlignment="1">
      <alignment/>
    </xf>
    <xf numFmtId="172" fontId="139" fillId="0" borderId="0" xfId="92" applyNumberFormat="1" applyFont="1" applyFill="1" applyAlignment="1">
      <alignment vertical="center"/>
      <protection/>
    </xf>
    <xf numFmtId="0" fontId="139" fillId="0" borderId="0" xfId="92" applyFont="1" applyFill="1" applyAlignment="1">
      <alignment vertical="center"/>
      <protection/>
    </xf>
    <xf numFmtId="0" fontId="139" fillId="0" borderId="0" xfId="0" applyFont="1" applyAlignment="1">
      <alignment/>
    </xf>
    <xf numFmtId="0" fontId="139" fillId="0" borderId="0" xfId="0" applyFont="1" applyBorder="1" applyAlignment="1">
      <alignment/>
    </xf>
    <xf numFmtId="0" fontId="86" fillId="0" borderId="0" xfId="0" applyFont="1" applyAlignment="1">
      <alignment/>
    </xf>
    <xf numFmtId="174" fontId="86" fillId="0" borderId="0" xfId="0" applyNumberFormat="1" applyFont="1" applyAlignment="1">
      <alignment/>
    </xf>
    <xf numFmtId="3" fontId="140" fillId="0" borderId="0" xfId="0" applyNumberFormat="1" applyFont="1" applyAlignment="1">
      <alignment/>
    </xf>
    <xf numFmtId="174" fontId="139" fillId="0" borderId="0" xfId="0" applyNumberFormat="1" applyFont="1" applyAlignment="1">
      <alignment/>
    </xf>
    <xf numFmtId="0" fontId="131" fillId="0" borderId="0" xfId="0" applyFont="1" applyBorder="1" applyAlignment="1" applyProtection="1">
      <alignment horizontal="left"/>
      <protection/>
    </xf>
    <xf numFmtId="0" fontId="131" fillId="0" borderId="0" xfId="0" applyFont="1" applyBorder="1" applyAlignment="1" applyProtection="1">
      <alignment horizontal="center"/>
      <protection/>
    </xf>
    <xf numFmtId="0" fontId="16" fillId="0" borderId="0" xfId="92" applyFont="1" applyFill="1" applyBorder="1">
      <alignment/>
      <protection/>
    </xf>
    <xf numFmtId="0" fontId="121" fillId="0" borderId="19" xfId="0" applyFont="1" applyBorder="1" applyAlignment="1">
      <alignment/>
    </xf>
    <xf numFmtId="0" fontId="121" fillId="0" borderId="16" xfId="0" applyFont="1" applyBorder="1" applyAlignment="1">
      <alignment/>
    </xf>
    <xf numFmtId="0" fontId="0" fillId="0" borderId="33" xfId="0" applyBorder="1" applyAlignment="1">
      <alignment/>
    </xf>
    <xf numFmtId="3" fontId="0" fillId="0" borderId="34" xfId="0" applyNumberFormat="1" applyBorder="1" applyAlignment="1">
      <alignment/>
    </xf>
    <xf numFmtId="0" fontId="0" fillId="0" borderId="35" xfId="0" applyBorder="1" applyAlignment="1">
      <alignment/>
    </xf>
    <xf numFmtId="3" fontId="0" fillId="0" borderId="31" xfId="0" applyNumberFormat="1"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141" fillId="0" borderId="39" xfId="0" applyFont="1" applyBorder="1" applyAlignment="1">
      <alignment/>
    </xf>
    <xf numFmtId="0" fontId="116" fillId="0" borderId="40" xfId="0" applyFont="1" applyBorder="1" applyAlignment="1">
      <alignment horizontal="center" vertical="center"/>
    </xf>
    <xf numFmtId="0" fontId="116" fillId="0" borderId="16" xfId="0" applyFont="1" applyBorder="1" applyAlignment="1">
      <alignment horizontal="center" vertical="center"/>
    </xf>
    <xf numFmtId="0" fontId="116" fillId="0" borderId="41" xfId="0" applyFont="1" applyBorder="1" applyAlignment="1">
      <alignment horizontal="center" vertical="center"/>
    </xf>
    <xf numFmtId="0" fontId="141" fillId="0" borderId="14" xfId="0" applyFont="1" applyBorder="1" applyAlignment="1">
      <alignment horizontal="center" vertical="center"/>
    </xf>
    <xf numFmtId="0" fontId="141" fillId="0" borderId="14" xfId="0" applyFont="1" applyBorder="1" applyAlignment="1">
      <alignment/>
    </xf>
    <xf numFmtId="175" fontId="141" fillId="0" borderId="14" xfId="0" applyNumberFormat="1" applyFont="1" applyBorder="1" applyAlignment="1">
      <alignment/>
    </xf>
    <xf numFmtId="9" fontId="141" fillId="0" borderId="14" xfId="118" applyFont="1" applyBorder="1" applyAlignment="1">
      <alignment/>
    </xf>
    <xf numFmtId="177" fontId="141" fillId="0" borderId="14" xfId="79" applyNumberFormat="1" applyFont="1" applyBorder="1" applyAlignment="1">
      <alignment/>
    </xf>
    <xf numFmtId="0" fontId="141" fillId="0" borderId="15" xfId="0" applyFont="1" applyBorder="1" applyAlignment="1">
      <alignment horizontal="center" vertical="center"/>
    </xf>
    <xf numFmtId="0" fontId="141" fillId="0" borderId="15" xfId="0" applyFont="1" applyBorder="1" applyAlignment="1">
      <alignment/>
    </xf>
    <xf numFmtId="175" fontId="141" fillId="0" borderId="15" xfId="0" applyNumberFormat="1" applyFont="1" applyBorder="1" applyAlignment="1">
      <alignment/>
    </xf>
    <xf numFmtId="9" fontId="141" fillId="0" borderId="15" xfId="118" applyFont="1" applyBorder="1" applyAlignment="1">
      <alignment/>
    </xf>
    <xf numFmtId="177" fontId="141" fillId="0" borderId="15" xfId="79" applyNumberFormat="1" applyFont="1" applyBorder="1" applyAlignment="1">
      <alignment/>
    </xf>
    <xf numFmtId="0" fontId="141" fillId="0" borderId="11" xfId="0" applyFont="1" applyBorder="1" applyAlignment="1">
      <alignment horizontal="center" vertical="center"/>
    </xf>
    <xf numFmtId="175" fontId="141" fillId="0" borderId="11" xfId="0" applyNumberFormat="1" applyFont="1" applyBorder="1" applyAlignment="1">
      <alignment/>
    </xf>
    <xf numFmtId="177" fontId="141" fillId="0" borderId="11" xfId="79" applyNumberFormat="1" applyFont="1" applyBorder="1" applyAlignment="1">
      <alignment/>
    </xf>
    <xf numFmtId="0" fontId="141" fillId="0" borderId="13" xfId="0" applyFont="1" applyBorder="1" applyAlignment="1">
      <alignment/>
    </xf>
    <xf numFmtId="175" fontId="141" fillId="0" borderId="13" xfId="0" applyNumberFormat="1" applyFont="1" applyBorder="1" applyAlignment="1">
      <alignment/>
    </xf>
    <xf numFmtId="9" fontId="141" fillId="0" borderId="13" xfId="118" applyFont="1" applyBorder="1" applyAlignment="1">
      <alignment/>
    </xf>
    <xf numFmtId="177" fontId="141" fillId="0" borderId="13" xfId="79" applyNumberFormat="1" applyFont="1" applyBorder="1" applyAlignment="1">
      <alignment/>
    </xf>
    <xf numFmtId="0" fontId="142" fillId="0" borderId="19" xfId="0" applyFont="1" applyBorder="1" applyAlignment="1">
      <alignment horizontal="center"/>
    </xf>
    <xf numFmtId="0" fontId="142" fillId="0" borderId="22" xfId="0" applyFont="1" applyBorder="1" applyAlignment="1">
      <alignment horizontal="center"/>
    </xf>
    <xf numFmtId="0" fontId="142" fillId="0" borderId="15" xfId="0" applyFont="1" applyBorder="1" applyAlignment="1">
      <alignment horizontal="center"/>
    </xf>
    <xf numFmtId="0" fontId="142" fillId="0" borderId="17" xfId="0" applyFont="1" applyBorder="1" applyAlignment="1">
      <alignment horizontal="center"/>
    </xf>
    <xf numFmtId="0" fontId="142" fillId="0" borderId="23" xfId="0" applyFont="1" applyBorder="1" applyAlignment="1">
      <alignment horizontal="center"/>
    </xf>
    <xf numFmtId="0" fontId="141" fillId="0" borderId="0" xfId="0" applyFont="1" applyBorder="1" applyAlignment="1">
      <alignment/>
    </xf>
    <xf numFmtId="0" fontId="141" fillId="0" borderId="0" xfId="0" applyFont="1" applyAlignment="1">
      <alignment/>
    </xf>
    <xf numFmtId="0" fontId="141" fillId="0" borderId="13" xfId="0" applyFont="1" applyBorder="1" applyAlignment="1">
      <alignment horizontal="center" vertical="center"/>
    </xf>
    <xf numFmtId="0" fontId="121" fillId="0" borderId="18" xfId="0" applyFont="1" applyBorder="1" applyAlignment="1">
      <alignment horizontal="center" vertical="top"/>
    </xf>
    <xf numFmtId="0" fontId="3" fillId="0" borderId="15" xfId="92" applyFont="1" applyFill="1" applyBorder="1">
      <alignment/>
      <protection/>
    </xf>
    <xf numFmtId="174" fontId="2" fillId="0" borderId="11" xfId="92" applyNumberFormat="1" applyFont="1" applyFill="1" applyBorder="1" applyAlignment="1">
      <alignment horizontal="center" vertical="center" wrapText="1"/>
      <protection/>
    </xf>
    <xf numFmtId="174" fontId="3" fillId="0" borderId="11" xfId="92" applyNumberFormat="1" applyFont="1" applyFill="1" applyBorder="1" applyAlignment="1">
      <alignment horizontal="center"/>
      <protection/>
    </xf>
    <xf numFmtId="174" fontId="2" fillId="0" borderId="11" xfId="92" applyNumberFormat="1" applyFont="1" applyFill="1" applyBorder="1" applyAlignment="1">
      <alignment horizontal="center"/>
      <protection/>
    </xf>
    <xf numFmtId="174" fontId="3" fillId="0" borderId="15" xfId="92" applyNumberFormat="1" applyFont="1" applyFill="1" applyBorder="1" applyAlignment="1">
      <alignment horizontal="center"/>
      <protection/>
    </xf>
    <xf numFmtId="0" fontId="14" fillId="0" borderId="0" xfId="0" applyFont="1" applyAlignment="1">
      <alignment/>
    </xf>
    <xf numFmtId="174" fontId="14" fillId="0" borderId="0" xfId="0" applyNumberFormat="1" applyFont="1" applyAlignment="1">
      <alignment/>
    </xf>
    <xf numFmtId="2" fontId="14" fillId="0" borderId="0" xfId="0" applyNumberFormat="1" applyFont="1" applyAlignment="1">
      <alignment/>
    </xf>
    <xf numFmtId="3" fontId="14" fillId="0" borderId="0" xfId="0" applyNumberFormat="1" applyFont="1" applyAlignment="1">
      <alignment/>
    </xf>
    <xf numFmtId="1" fontId="14" fillId="0" borderId="0" xfId="0" applyNumberFormat="1" applyFont="1" applyAlignment="1">
      <alignment/>
    </xf>
    <xf numFmtId="172" fontId="14" fillId="0" borderId="0" xfId="0" applyNumberFormat="1" applyFont="1" applyAlignment="1">
      <alignment/>
    </xf>
    <xf numFmtId="0" fontId="14" fillId="0" borderId="0" xfId="0" applyFont="1" applyFill="1" applyAlignment="1">
      <alignment/>
    </xf>
    <xf numFmtId="2" fontId="14" fillId="0" borderId="0" xfId="0" applyNumberFormat="1" applyFont="1" applyFill="1" applyAlignment="1">
      <alignment/>
    </xf>
    <xf numFmtId="172" fontId="118" fillId="0" borderId="0" xfId="0" applyNumberFormat="1" applyFont="1" applyBorder="1" applyAlignment="1">
      <alignment/>
    </xf>
    <xf numFmtId="0" fontId="118" fillId="0" borderId="0" xfId="0" applyFont="1" applyAlignment="1">
      <alignment/>
    </xf>
    <xf numFmtId="0" fontId="118" fillId="0" borderId="13" xfId="0" applyFont="1" applyBorder="1" applyAlignment="1">
      <alignment horizontal="center"/>
    </xf>
    <xf numFmtId="0" fontId="121" fillId="0" borderId="16" xfId="0" applyFont="1" applyBorder="1" applyAlignment="1">
      <alignment horizontal="center"/>
    </xf>
    <xf numFmtId="175" fontId="4" fillId="34" borderId="0" xfId="83" applyNumberFormat="1" applyFont="1" applyFill="1" applyBorder="1" applyAlignment="1">
      <alignment/>
    </xf>
    <xf numFmtId="172" fontId="118" fillId="0" borderId="0" xfId="0" applyNumberFormat="1" applyFont="1" applyAlignment="1">
      <alignment/>
    </xf>
    <xf numFmtId="0" fontId="118" fillId="0" borderId="0" xfId="0" applyFont="1" applyAlignment="1">
      <alignment/>
    </xf>
    <xf numFmtId="0" fontId="118" fillId="0" borderId="0" xfId="0" applyFont="1" applyBorder="1" applyAlignment="1">
      <alignment horizontal="left"/>
    </xf>
    <xf numFmtId="0" fontId="118" fillId="0" borderId="0" xfId="0" applyFont="1" applyAlignment="1">
      <alignment horizontal="left"/>
    </xf>
    <xf numFmtId="0" fontId="118" fillId="0" borderId="13" xfId="0" applyFont="1" applyBorder="1" applyAlignment="1">
      <alignment horizontal="center"/>
    </xf>
    <xf numFmtId="1" fontId="0" fillId="0" borderId="0" xfId="0" applyNumberFormat="1" applyFont="1" applyBorder="1" applyAlignment="1" applyProtection="1">
      <alignment horizontal="left" vertical="center"/>
      <protection/>
    </xf>
    <xf numFmtId="0" fontId="15" fillId="0" borderId="0" xfId="0" applyFont="1" applyFill="1" applyBorder="1" applyAlignment="1">
      <alignment horizontal="left" vertical="center" wrapText="1"/>
    </xf>
    <xf numFmtId="178" fontId="0" fillId="0" borderId="0" xfId="0" applyNumberFormat="1" applyFill="1" applyBorder="1" applyAlignment="1">
      <alignment horizontal="left" vertical="center" wrapText="1"/>
    </xf>
    <xf numFmtId="175" fontId="4" fillId="34" borderId="0" xfId="84" applyNumberFormat="1" applyFont="1" applyFill="1" applyBorder="1" applyAlignment="1">
      <alignment/>
    </xf>
    <xf numFmtId="175" fontId="17" fillId="34" borderId="0" xfId="84" applyNumberFormat="1" applyFont="1" applyFill="1" applyBorder="1" applyAlignment="1">
      <alignment/>
    </xf>
    <xf numFmtId="177" fontId="118" fillId="0" borderId="0" xfId="0" applyNumberFormat="1" applyFont="1" applyAlignment="1">
      <alignment/>
    </xf>
    <xf numFmtId="3" fontId="118" fillId="0" borderId="13" xfId="0" applyNumberFormat="1" applyFont="1" applyBorder="1" applyAlignment="1">
      <alignment horizontal="center"/>
    </xf>
    <xf numFmtId="173" fontId="118" fillId="0" borderId="13" xfId="118" applyNumberFormat="1" applyFont="1" applyBorder="1" applyAlignment="1">
      <alignment horizontal="center"/>
    </xf>
    <xf numFmtId="0" fontId="2" fillId="0" borderId="0" xfId="92" applyFont="1" applyFill="1" applyBorder="1" applyAlignment="1" quotePrefix="1">
      <alignment horizontal="right"/>
      <protection/>
    </xf>
    <xf numFmtId="3" fontId="2" fillId="0" borderId="11" xfId="92" applyNumberFormat="1" applyFont="1" applyFill="1" applyBorder="1" applyAlignment="1">
      <alignment horizontal="right" vertical="center" wrapText="1"/>
      <protection/>
    </xf>
    <xf numFmtId="3" fontId="3" fillId="0" borderId="11" xfId="92" applyNumberFormat="1" applyFont="1" applyFill="1" applyBorder="1" applyAlignment="1">
      <alignment horizontal="right"/>
      <protection/>
    </xf>
    <xf numFmtId="3" fontId="2" fillId="0" borderId="11" xfId="92" applyNumberFormat="1" applyFont="1" applyFill="1" applyBorder="1" applyAlignment="1">
      <alignment horizontal="right"/>
      <protection/>
    </xf>
    <xf numFmtId="3" fontId="3" fillId="0" borderId="15" xfId="92" applyNumberFormat="1" applyFont="1" applyFill="1" applyBorder="1" applyAlignment="1">
      <alignment horizontal="right"/>
      <protection/>
    </xf>
    <xf numFmtId="172" fontId="2" fillId="0" borderId="20" xfId="92" applyNumberFormat="1" applyFont="1" applyFill="1" applyBorder="1" applyAlignment="1">
      <alignment horizontal="center" vertical="center" wrapText="1"/>
      <protection/>
    </xf>
    <xf numFmtId="0" fontId="3" fillId="0" borderId="20" xfId="92" applyFont="1" applyFill="1" applyBorder="1" applyAlignment="1">
      <alignment horizontal="center" vertical="center"/>
      <protection/>
    </xf>
    <xf numFmtId="172" fontId="2" fillId="0" borderId="20" xfId="92" applyNumberFormat="1" applyFont="1" applyFill="1" applyBorder="1" applyAlignment="1">
      <alignment horizontal="center"/>
      <protection/>
    </xf>
    <xf numFmtId="172" fontId="3" fillId="0" borderId="20" xfId="92" applyNumberFormat="1" applyFont="1" applyFill="1" applyBorder="1" applyAlignment="1">
      <alignment horizontal="center"/>
      <protection/>
    </xf>
    <xf numFmtId="0" fontId="3" fillId="0" borderId="20" xfId="92" applyFont="1" applyFill="1" applyBorder="1" applyAlignment="1">
      <alignment horizontal="center"/>
      <protection/>
    </xf>
    <xf numFmtId="172" fontId="3" fillId="0" borderId="23" xfId="92" applyNumberFormat="1" applyFont="1" applyFill="1" applyBorder="1" applyAlignment="1">
      <alignment horizontal="center"/>
      <protection/>
    </xf>
    <xf numFmtId="0" fontId="118" fillId="0" borderId="0" xfId="0" applyFont="1" applyAlignment="1">
      <alignment/>
    </xf>
    <xf numFmtId="17" fontId="2" fillId="0" borderId="42" xfId="0" applyNumberFormat="1" applyFont="1" applyFill="1" applyBorder="1" applyAlignment="1">
      <alignment horizontal="center" vertical="center"/>
    </xf>
    <xf numFmtId="17" fontId="2" fillId="0" borderId="42" xfId="0" applyNumberFormat="1" applyFont="1" applyFill="1" applyBorder="1" applyAlignment="1">
      <alignment horizontal="center" vertical="center" wrapText="1"/>
    </xf>
    <xf numFmtId="175" fontId="17" fillId="34" borderId="0" xfId="84" applyNumberFormat="1" applyFont="1" applyFill="1" applyBorder="1" applyAlignment="1">
      <alignment/>
    </xf>
    <xf numFmtId="175" fontId="4" fillId="37" borderId="0" xfId="84" applyNumberFormat="1" applyFont="1" applyFill="1" applyBorder="1" applyAlignment="1">
      <alignment/>
    </xf>
    <xf numFmtId="9" fontId="133" fillId="35" borderId="13" xfId="118" applyFont="1" applyFill="1" applyBorder="1" applyAlignment="1">
      <alignment horizontal="center"/>
    </xf>
    <xf numFmtId="0" fontId="118" fillId="0" borderId="0" xfId="0" applyFont="1" applyAlignment="1">
      <alignment/>
    </xf>
    <xf numFmtId="0" fontId="118" fillId="0" borderId="0" xfId="0" applyFont="1" applyAlignment="1">
      <alignment/>
    </xf>
    <xf numFmtId="172" fontId="11" fillId="0" borderId="0" xfId="0" applyNumberFormat="1" applyFont="1" applyFill="1" applyBorder="1" applyAlignment="1">
      <alignment vertical="center" wrapText="1"/>
    </xf>
    <xf numFmtId="3" fontId="5" fillId="0" borderId="0" xfId="0" applyNumberFormat="1" applyFont="1" applyFill="1" applyBorder="1" applyAlignment="1">
      <alignment/>
    </xf>
    <xf numFmtId="172" fontId="5" fillId="0" borderId="0" xfId="0" applyNumberFormat="1" applyFont="1" applyFill="1" applyBorder="1" applyAlignment="1">
      <alignment/>
    </xf>
    <xf numFmtId="3" fontId="11" fillId="0" borderId="0" xfId="0" applyNumberFormat="1" applyFont="1" applyFill="1" applyBorder="1" applyAlignment="1">
      <alignment/>
    </xf>
    <xf numFmtId="172" fontId="11" fillId="0" borderId="0" xfId="0" applyNumberFormat="1" applyFont="1" applyFill="1" applyBorder="1" applyAlignment="1">
      <alignment/>
    </xf>
    <xf numFmtId="0" fontId="118" fillId="0" borderId="0" xfId="0" applyFont="1" applyAlignment="1">
      <alignment/>
    </xf>
    <xf numFmtId="0" fontId="118" fillId="0" borderId="0" xfId="0" applyFont="1" applyBorder="1" applyAlignment="1">
      <alignment horizontal="left"/>
    </xf>
    <xf numFmtId="0" fontId="121" fillId="0" borderId="17" xfId="0" applyFont="1" applyBorder="1" applyAlignment="1">
      <alignment horizontal="center"/>
    </xf>
    <xf numFmtId="0" fontId="121" fillId="0" borderId="0" xfId="0" applyFont="1" applyBorder="1" applyAlignment="1">
      <alignment horizontal="center"/>
    </xf>
    <xf numFmtId="0" fontId="118" fillId="0" borderId="13" xfId="0" applyFont="1" applyBorder="1" applyAlignment="1">
      <alignment horizontal="center"/>
    </xf>
    <xf numFmtId="175" fontId="17" fillId="34" borderId="0" xfId="85" applyNumberFormat="1" applyFont="1" applyFill="1" applyBorder="1" applyAlignment="1">
      <alignment/>
    </xf>
    <xf numFmtId="175" fontId="4" fillId="37" borderId="0" xfId="85" applyNumberFormat="1" applyFont="1" applyFill="1" applyBorder="1" applyAlignment="1">
      <alignment/>
    </xf>
    <xf numFmtId="175" fontId="4" fillId="34" borderId="0" xfId="85" applyNumberFormat="1" applyFont="1" applyFill="1" applyBorder="1" applyAlignment="1">
      <alignment/>
    </xf>
    <xf numFmtId="177" fontId="141" fillId="0" borderId="0" xfId="79" applyNumberFormat="1" applyFont="1" applyBorder="1" applyAlignment="1">
      <alignment/>
    </xf>
    <xf numFmtId="175" fontId="4" fillId="34" borderId="0" xfId="85" applyNumberFormat="1" applyFont="1" applyFill="1" applyBorder="1" applyAlignment="1">
      <alignment/>
    </xf>
    <xf numFmtId="173" fontId="3" fillId="35" borderId="13" xfId="118" applyNumberFormat="1" applyFont="1" applyFill="1" applyBorder="1" applyAlignment="1">
      <alignment horizontal="center"/>
    </xf>
    <xf numFmtId="173" fontId="143" fillId="35" borderId="13" xfId="118" applyNumberFormat="1" applyFont="1" applyFill="1" applyBorder="1" applyAlignment="1">
      <alignment horizontal="center"/>
    </xf>
    <xf numFmtId="173" fontId="132" fillId="35" borderId="13" xfId="118" applyNumberFormat="1" applyFont="1" applyFill="1" applyBorder="1" applyAlignment="1">
      <alignment horizontal="center"/>
    </xf>
    <xf numFmtId="17" fontId="2" fillId="0" borderId="43" xfId="0" applyNumberFormat="1" applyFont="1" applyFill="1" applyBorder="1" applyAlignment="1">
      <alignment horizontal="center" vertical="center" wrapText="1"/>
    </xf>
    <xf numFmtId="172" fontId="2" fillId="0" borderId="14" xfId="0" applyNumberFormat="1" applyFont="1" applyFill="1" applyBorder="1" applyAlignment="1">
      <alignment horizontal="center" vertical="center"/>
    </xf>
    <xf numFmtId="172" fontId="2" fillId="0" borderId="14" xfId="118" applyNumberFormat="1" applyFont="1" applyFill="1" applyBorder="1" applyAlignment="1">
      <alignment horizontal="center" vertical="center"/>
    </xf>
    <xf numFmtId="0" fontId="118" fillId="0" borderId="44" xfId="0" applyFont="1" applyFill="1" applyBorder="1" applyAlignment="1">
      <alignment/>
    </xf>
    <xf numFmtId="0" fontId="118" fillId="0" borderId="45" xfId="0" applyFont="1" applyFill="1" applyBorder="1" applyAlignment="1">
      <alignment vertical="center"/>
    </xf>
    <xf numFmtId="173" fontId="2" fillId="0" borderId="46" xfId="118" applyNumberFormat="1" applyFont="1" applyFill="1" applyBorder="1" applyAlignment="1">
      <alignment horizontal="center" vertical="center"/>
    </xf>
    <xf numFmtId="173" fontId="2" fillId="0" borderId="47" xfId="118" applyNumberFormat="1" applyFont="1" applyFill="1" applyBorder="1" applyAlignment="1">
      <alignment horizontal="center" vertical="center"/>
    </xf>
    <xf numFmtId="0" fontId="2" fillId="0" borderId="48" xfId="0" applyFont="1" applyFill="1" applyBorder="1" applyAlignment="1">
      <alignment vertical="center"/>
    </xf>
    <xf numFmtId="173" fontId="2" fillId="0" borderId="49" xfId="118" applyNumberFormat="1" applyFont="1" applyFill="1" applyBorder="1" applyAlignment="1">
      <alignment horizontal="center" vertical="center"/>
    </xf>
    <xf numFmtId="0" fontId="118" fillId="0" borderId="50" xfId="0" applyFont="1" applyFill="1" applyBorder="1" applyAlignment="1">
      <alignment vertical="center"/>
    </xf>
    <xf numFmtId="0" fontId="118" fillId="0" borderId="51" xfId="0" applyFont="1" applyFill="1" applyBorder="1" applyAlignment="1">
      <alignment vertical="center"/>
    </xf>
    <xf numFmtId="0" fontId="2" fillId="0" borderId="52" xfId="0" applyFont="1" applyFill="1" applyBorder="1" applyAlignment="1">
      <alignment vertical="center"/>
    </xf>
    <xf numFmtId="0" fontId="118" fillId="0" borderId="53" xfId="0" applyFont="1" applyFill="1" applyBorder="1" applyAlignment="1">
      <alignment vertical="center"/>
    </xf>
    <xf numFmtId="173" fontId="2" fillId="0" borderId="54" xfId="118" applyNumberFormat="1" applyFont="1" applyFill="1" applyBorder="1" applyAlignment="1">
      <alignment horizontal="center" vertical="center"/>
    </xf>
    <xf numFmtId="173" fontId="2" fillId="0" borderId="55" xfId="118" applyNumberFormat="1" applyFont="1" applyFill="1" applyBorder="1" applyAlignment="1">
      <alignment horizontal="center" vertical="center"/>
    </xf>
    <xf numFmtId="0" fontId="2" fillId="0" borderId="56" xfId="0" applyFont="1" applyFill="1" applyBorder="1" applyAlignment="1">
      <alignment vertical="center"/>
    </xf>
    <xf numFmtId="4" fontId="2" fillId="0" borderId="57" xfId="0" applyNumberFormat="1" applyFont="1" applyFill="1" applyBorder="1" applyAlignment="1">
      <alignment horizontal="center" vertical="center"/>
    </xf>
    <xf numFmtId="173" fontId="2" fillId="0" borderId="57" xfId="118" applyNumberFormat="1" applyFont="1" applyFill="1" applyBorder="1" applyAlignment="1">
      <alignment horizontal="center" vertical="center"/>
    </xf>
    <xf numFmtId="173" fontId="2" fillId="0" borderId="58" xfId="118" applyNumberFormat="1" applyFont="1" applyFill="1" applyBorder="1" applyAlignment="1">
      <alignment horizontal="center" vertical="center"/>
    </xf>
    <xf numFmtId="0" fontId="118" fillId="0" borderId="0" xfId="0" applyFont="1" applyAlignment="1">
      <alignment/>
    </xf>
    <xf numFmtId="0" fontId="118" fillId="0" borderId="0" xfId="0" applyFont="1" applyAlignment="1">
      <alignment horizontal="left"/>
    </xf>
    <xf numFmtId="0" fontId="5" fillId="0" borderId="0" xfId="92" applyFont="1" applyFill="1" applyAlignment="1">
      <alignment vertical="distributed"/>
      <protection/>
    </xf>
    <xf numFmtId="175" fontId="14" fillId="0" borderId="0" xfId="86" applyNumberFormat="1" applyFont="1" applyFill="1" applyBorder="1" applyAlignment="1">
      <alignment horizontal="center"/>
    </xf>
    <xf numFmtId="0" fontId="14" fillId="0" borderId="0" xfId="100" applyFont="1" applyFill="1" applyBorder="1" applyAlignment="1">
      <alignment horizontal="center" vertical="center"/>
      <protection/>
    </xf>
    <xf numFmtId="175" fontId="4" fillId="0" borderId="0" xfId="86" applyNumberFormat="1" applyFont="1" applyFill="1" applyBorder="1" applyAlignment="1">
      <alignment/>
    </xf>
    <xf numFmtId="175" fontId="17" fillId="0" borderId="0" xfId="86" applyNumberFormat="1" applyFont="1" applyFill="1" applyBorder="1" applyAlignment="1">
      <alignment/>
    </xf>
    <xf numFmtId="175" fontId="14" fillId="0" borderId="0" xfId="86" applyNumberFormat="1" applyFont="1" applyFill="1" applyBorder="1" applyAlignment="1">
      <alignment/>
    </xf>
    <xf numFmtId="0" fontId="14" fillId="0" borderId="0" xfId="100" applyFont="1" applyFill="1" applyBorder="1" applyAlignment="1">
      <alignment horizontal="center"/>
      <protection/>
    </xf>
    <xf numFmtId="0" fontId="118" fillId="0" borderId="0" xfId="0" applyFont="1" applyAlignment="1">
      <alignment/>
    </xf>
    <xf numFmtId="0" fontId="118" fillId="0" borderId="0" xfId="0" applyFont="1" applyBorder="1" applyAlignment="1">
      <alignment horizontal="left"/>
    </xf>
    <xf numFmtId="0" fontId="144" fillId="0" borderId="13" xfId="0" applyFont="1" applyBorder="1" applyAlignment="1">
      <alignment/>
    </xf>
    <xf numFmtId="0" fontId="144" fillId="0" borderId="13" xfId="0" applyFont="1" applyBorder="1" applyAlignment="1">
      <alignment horizontal="center" vertical="center"/>
    </xf>
    <xf numFmtId="0" fontId="144" fillId="0" borderId="13" xfId="0" applyFont="1" applyBorder="1" applyAlignment="1">
      <alignment horizontal="center" vertical="center" wrapText="1"/>
    </xf>
    <xf numFmtId="0" fontId="144" fillId="0" borderId="13" xfId="0" applyFont="1" applyBorder="1" applyAlignment="1">
      <alignment horizontal="center"/>
    </xf>
    <xf numFmtId="0" fontId="144" fillId="0" borderId="13" xfId="0" applyFont="1" applyBorder="1" applyAlignment="1">
      <alignment horizontal="right"/>
    </xf>
    <xf numFmtId="0" fontId="118" fillId="0" borderId="13" xfId="0" applyFont="1" applyBorder="1" applyAlignment="1">
      <alignment horizontal="right"/>
    </xf>
    <xf numFmtId="2" fontId="86" fillId="0" borderId="0" xfId="0" applyNumberFormat="1" applyFont="1" applyAlignment="1">
      <alignment/>
    </xf>
    <xf numFmtId="3" fontId="86" fillId="0" borderId="0" xfId="0" applyNumberFormat="1" applyFont="1" applyAlignment="1">
      <alignment/>
    </xf>
    <xf numFmtId="1" fontId="86" fillId="0" borderId="0" xfId="0" applyNumberFormat="1" applyFont="1" applyAlignment="1">
      <alignment/>
    </xf>
    <xf numFmtId="172" fontId="86" fillId="0" borderId="0" xfId="0" applyNumberFormat="1" applyFont="1" applyAlignment="1">
      <alignment/>
    </xf>
    <xf numFmtId="174" fontId="86" fillId="0" borderId="0" xfId="0" applyNumberFormat="1" applyFont="1" applyFill="1" applyAlignment="1">
      <alignment/>
    </xf>
    <xf numFmtId="0" fontId="86" fillId="0" borderId="0" xfId="0" applyFont="1" applyFill="1" applyAlignment="1">
      <alignment/>
    </xf>
    <xf numFmtId="2" fontId="86" fillId="0" borderId="0" xfId="0" applyNumberFormat="1" applyFont="1" applyFill="1" applyAlignment="1">
      <alignment/>
    </xf>
    <xf numFmtId="0" fontId="86" fillId="0" borderId="0" xfId="0" applyFont="1" applyFill="1" applyAlignment="1">
      <alignment horizontal="right" wrapText="1"/>
    </xf>
    <xf numFmtId="0" fontId="93" fillId="0" borderId="0" xfId="0" applyFont="1" applyFill="1" applyAlignment="1">
      <alignment horizontal="center" vertical="center" wrapText="1"/>
    </xf>
    <xf numFmtId="3" fontId="86" fillId="0" borderId="0" xfId="0" applyNumberFormat="1" applyFont="1" applyFill="1" applyAlignment="1">
      <alignment/>
    </xf>
    <xf numFmtId="1" fontId="86" fillId="0" borderId="0" xfId="0" applyNumberFormat="1" applyFont="1" applyFill="1" applyAlignment="1">
      <alignment/>
    </xf>
    <xf numFmtId="9" fontId="86" fillId="0" borderId="0" xfId="118" applyFont="1" applyFill="1" applyAlignment="1">
      <alignment/>
    </xf>
    <xf numFmtId="177" fontId="139" fillId="0" borderId="0" xfId="0" applyNumberFormat="1" applyFont="1" applyAlignment="1">
      <alignment/>
    </xf>
    <xf numFmtId="0" fontId="124" fillId="0" borderId="0" xfId="91" applyFont="1" applyAlignment="1">
      <alignment horizontal="center" wrapText="1"/>
      <protection/>
    </xf>
    <xf numFmtId="17" fontId="124" fillId="0" borderId="0" xfId="91" applyNumberFormat="1" applyFont="1" applyAlignment="1">
      <alignment horizontal="center"/>
      <protection/>
    </xf>
    <xf numFmtId="0" fontId="124" fillId="0" borderId="0" xfId="91" applyFont="1" applyAlignment="1">
      <alignment horizontal="center"/>
      <protection/>
    </xf>
    <xf numFmtId="0" fontId="145" fillId="0" borderId="0" xfId="91" applyFont="1" applyAlignment="1">
      <alignment horizontal="left" wrapText="1"/>
      <protection/>
    </xf>
    <xf numFmtId="0" fontId="9" fillId="0" borderId="0" xfId="91" applyFont="1" applyAlignment="1">
      <alignment horizontal="left"/>
      <protection/>
    </xf>
    <xf numFmtId="0" fontId="7" fillId="0" borderId="0" xfId="102" applyFont="1" applyBorder="1" applyAlignment="1" applyProtection="1">
      <alignment horizontal="center" vertical="center"/>
      <protection/>
    </xf>
    <xf numFmtId="0" fontId="9" fillId="0" borderId="31" xfId="91" applyFont="1" applyBorder="1" applyAlignment="1">
      <alignment horizontal="justify" vertical="center" wrapText="1"/>
      <protection/>
    </xf>
    <xf numFmtId="0" fontId="121" fillId="0" borderId="59" xfId="0" applyFont="1" applyFill="1" applyBorder="1" applyAlignment="1">
      <alignment horizontal="center" vertical="center"/>
    </xf>
    <xf numFmtId="0" fontId="121" fillId="0" borderId="60" xfId="0" applyFont="1" applyFill="1" applyBorder="1" applyAlignment="1">
      <alignment horizontal="center" vertical="center"/>
    </xf>
    <xf numFmtId="0" fontId="121" fillId="0" borderId="61" xfId="0" applyFont="1" applyFill="1" applyBorder="1" applyAlignment="1">
      <alignment horizontal="center" vertical="center"/>
    </xf>
    <xf numFmtId="0" fontId="118" fillId="0" borderId="0" xfId="0" applyFont="1" applyBorder="1" applyAlignment="1">
      <alignment horizontal="justify" vertical="top" wrapText="1"/>
    </xf>
    <xf numFmtId="3" fontId="2" fillId="0" borderId="62" xfId="0" applyNumberFormat="1" applyFont="1" applyFill="1" applyBorder="1" applyAlignment="1">
      <alignment horizontal="center" vertical="center"/>
    </xf>
    <xf numFmtId="3" fontId="2" fillId="0" borderId="6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44" xfId="0" applyNumberFormat="1" applyFont="1" applyFill="1" applyBorder="1" applyAlignment="1">
      <alignment horizontal="center" vertical="center"/>
    </xf>
    <xf numFmtId="0" fontId="2" fillId="0" borderId="64"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14" xfId="92" applyFont="1" applyFill="1" applyBorder="1" applyAlignment="1" quotePrefix="1">
      <alignment horizontal="center" vertical="center"/>
      <protection/>
    </xf>
    <xf numFmtId="0" fontId="2" fillId="0" borderId="15" xfId="92" applyFont="1" applyFill="1" applyBorder="1" applyAlignment="1" quotePrefix="1">
      <alignment horizontal="center" vertical="center"/>
      <protection/>
    </xf>
    <xf numFmtId="0" fontId="2" fillId="0" borderId="17" xfId="92" applyFont="1" applyFill="1" applyBorder="1" applyAlignment="1">
      <alignment horizontal="center" vertical="center" wrapText="1"/>
      <protection/>
    </xf>
    <xf numFmtId="0" fontId="2" fillId="0" borderId="0" xfId="92" applyFont="1" applyFill="1" applyBorder="1" applyAlignment="1">
      <alignment horizontal="center" vertical="center" wrapText="1"/>
      <protection/>
    </xf>
    <xf numFmtId="0" fontId="2" fillId="0" borderId="19" xfId="92" applyFont="1" applyFill="1" applyBorder="1" applyAlignment="1">
      <alignment horizontal="center"/>
      <protection/>
    </xf>
    <xf numFmtId="0" fontId="2" fillId="0" borderId="16" xfId="92" applyFont="1" applyFill="1" applyBorder="1" applyAlignment="1">
      <alignment horizontal="center"/>
      <protection/>
    </xf>
    <xf numFmtId="0" fontId="2" fillId="0" borderId="25" xfId="92" applyFont="1" applyFill="1" applyBorder="1" applyAlignment="1">
      <alignment horizontal="center"/>
      <protection/>
    </xf>
    <xf numFmtId="0" fontId="2" fillId="0" borderId="18" xfId="92" applyFont="1" applyFill="1" applyBorder="1" applyAlignment="1">
      <alignment horizontal="center"/>
      <protection/>
    </xf>
    <xf numFmtId="0" fontId="2" fillId="0" borderId="31" xfId="92" applyFont="1" applyFill="1" applyBorder="1" applyAlignment="1">
      <alignment horizontal="center"/>
      <protection/>
    </xf>
    <xf numFmtId="0" fontId="2" fillId="0" borderId="32" xfId="92" applyFont="1" applyFill="1" applyBorder="1" applyAlignment="1">
      <alignment horizontal="center"/>
      <protection/>
    </xf>
    <xf numFmtId="0" fontId="2" fillId="0" borderId="0" xfId="92" applyFont="1" applyFill="1" applyBorder="1" applyAlignment="1" quotePrefix="1">
      <alignment horizontal="center"/>
      <protection/>
    </xf>
    <xf numFmtId="0" fontId="2" fillId="0" borderId="66" xfId="92" applyFont="1" applyFill="1" applyBorder="1" applyAlignment="1">
      <alignment horizontal="center"/>
      <protection/>
    </xf>
    <xf numFmtId="0" fontId="118" fillId="0" borderId="0" xfId="0" applyFont="1" applyBorder="1" applyAlignment="1">
      <alignment horizontal="justify" wrapText="1"/>
    </xf>
    <xf numFmtId="0" fontId="121" fillId="0" borderId="31" xfId="0" applyFont="1" applyBorder="1" applyAlignment="1">
      <alignment horizontal="center" vertical="top"/>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0" fontId="121" fillId="0" borderId="19" xfId="0" applyFont="1" applyBorder="1" applyAlignment="1">
      <alignment horizontal="center" vertical="top"/>
    </xf>
    <xf numFmtId="0" fontId="121" fillId="0" borderId="16" xfId="0" applyFont="1" applyBorder="1" applyAlignment="1">
      <alignment horizontal="center" vertical="top"/>
    </xf>
    <xf numFmtId="0" fontId="121" fillId="0" borderId="25" xfId="0" applyFont="1" applyBorder="1" applyAlignment="1">
      <alignment horizontal="center" vertical="top"/>
    </xf>
    <xf numFmtId="0" fontId="121" fillId="0" borderId="18" xfId="0" applyFont="1" applyBorder="1" applyAlignment="1">
      <alignment horizontal="center" vertical="top"/>
    </xf>
    <xf numFmtId="0" fontId="121" fillId="0" borderId="32" xfId="0" applyFont="1" applyBorder="1" applyAlignment="1">
      <alignment horizontal="center" vertical="top"/>
    </xf>
    <xf numFmtId="0" fontId="121" fillId="0" borderId="11"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32" fillId="0" borderId="13" xfId="0" applyFont="1" applyBorder="1" applyAlignment="1">
      <alignment horizontal="center" vertical="center" wrapText="1"/>
    </xf>
    <xf numFmtId="0" fontId="2" fillId="0" borderId="0" xfId="0" applyFont="1" applyAlignment="1">
      <alignment horizontal="center" vertical="center" wrapText="1"/>
    </xf>
    <xf numFmtId="0" fontId="118" fillId="0" borderId="0" xfId="0" applyFont="1" applyAlignment="1">
      <alignment/>
    </xf>
    <xf numFmtId="0" fontId="118" fillId="0" borderId="0" xfId="0" applyFont="1" applyBorder="1" applyAlignment="1" applyProtection="1">
      <alignment horizontal="left" vertical="center" wrapText="1"/>
      <protection/>
    </xf>
    <xf numFmtId="0" fontId="118" fillId="0" borderId="0" xfId="0" applyFont="1" applyBorder="1" applyAlignment="1" applyProtection="1">
      <alignment horizontal="center" vertical="center" wrapText="1"/>
      <protection/>
    </xf>
    <xf numFmtId="0" fontId="118" fillId="0" borderId="0" xfId="0" applyFont="1" applyBorder="1" applyAlignment="1">
      <alignment horizontal="left"/>
    </xf>
    <xf numFmtId="0" fontId="118" fillId="0" borderId="19" xfId="0" applyFont="1" applyBorder="1" applyAlignment="1">
      <alignment horizontal="center"/>
    </xf>
    <xf numFmtId="0" fontId="118" fillId="0" borderId="16" xfId="0" applyFont="1" applyBorder="1" applyAlignment="1">
      <alignment horizontal="center"/>
    </xf>
    <xf numFmtId="0" fontId="118" fillId="0" borderId="25" xfId="0" applyFont="1" applyBorder="1" applyAlignment="1">
      <alignment horizontal="center"/>
    </xf>
    <xf numFmtId="0" fontId="118" fillId="0" borderId="14" xfId="0" applyFont="1" applyBorder="1" applyAlignment="1">
      <alignment horizontal="center" wrapText="1"/>
    </xf>
    <xf numFmtId="0" fontId="118" fillId="0" borderId="15" xfId="0" applyFont="1" applyBorder="1" applyAlignment="1">
      <alignment horizontal="center" wrapText="1"/>
    </xf>
    <xf numFmtId="0" fontId="121" fillId="0" borderId="17" xfId="0" applyFont="1" applyBorder="1" applyAlignment="1">
      <alignment horizontal="center"/>
    </xf>
    <xf numFmtId="0" fontId="118" fillId="0" borderId="19" xfId="0" applyFont="1" applyBorder="1" applyAlignment="1">
      <alignment horizontal="center" vertical="center"/>
    </xf>
    <xf numFmtId="0" fontId="118" fillId="0" borderId="16" xfId="0" applyFont="1" applyBorder="1" applyAlignment="1">
      <alignment horizontal="center" vertical="center"/>
    </xf>
    <xf numFmtId="0" fontId="118" fillId="0" borderId="25" xfId="0" applyFont="1" applyBorder="1" applyAlignment="1">
      <alignment horizontal="center" vertical="center"/>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7" xfId="0" applyFont="1" applyBorder="1" applyAlignment="1">
      <alignment horizontal="center" vertical="center"/>
    </xf>
    <xf numFmtId="0" fontId="144" fillId="0" borderId="13" xfId="0" applyFont="1" applyBorder="1" applyAlignment="1">
      <alignment horizontal="center"/>
    </xf>
    <xf numFmtId="0" fontId="146" fillId="0" borderId="13" xfId="0" applyFont="1" applyBorder="1" applyAlignment="1">
      <alignment horizontal="center" wrapText="1"/>
    </xf>
    <xf numFmtId="0" fontId="121" fillId="0" borderId="18" xfId="0" applyFont="1" applyBorder="1" applyAlignment="1">
      <alignment horizontal="center" vertical="center"/>
    </xf>
    <xf numFmtId="0" fontId="121" fillId="0" borderId="32" xfId="0" applyFont="1" applyBorder="1" applyAlignment="1">
      <alignment horizontal="center" vertical="center"/>
    </xf>
    <xf numFmtId="0" fontId="121" fillId="0" borderId="22" xfId="0" applyFont="1" applyBorder="1" applyAlignment="1">
      <alignment horizontal="center" vertical="center"/>
    </xf>
    <xf numFmtId="0" fontId="121" fillId="0" borderId="23" xfId="0" applyFont="1" applyBorder="1" applyAlignment="1">
      <alignment horizontal="center" vertical="center"/>
    </xf>
    <xf numFmtId="0" fontId="118" fillId="0" borderId="19" xfId="0" applyFont="1" applyBorder="1" applyAlignment="1">
      <alignment horizontal="left" vertical="center"/>
    </xf>
    <xf numFmtId="0" fontId="118" fillId="0" borderId="25" xfId="0" applyFont="1" applyBorder="1" applyAlignment="1">
      <alignment horizontal="left" vertical="center"/>
    </xf>
    <xf numFmtId="0" fontId="118" fillId="0" borderId="18" xfId="0" applyFont="1" applyBorder="1" applyAlignment="1">
      <alignment horizontal="center" vertical="center"/>
    </xf>
    <xf numFmtId="0" fontId="118" fillId="0" borderId="32" xfId="0" applyFont="1" applyBorder="1" applyAlignment="1">
      <alignment horizontal="center" vertical="center"/>
    </xf>
    <xf numFmtId="0" fontId="118" fillId="0" borderId="22" xfId="0" applyFont="1" applyBorder="1" applyAlignment="1">
      <alignment horizontal="center" vertical="center"/>
    </xf>
    <xf numFmtId="0" fontId="118" fillId="0" borderId="23" xfId="0" applyFont="1" applyBorder="1" applyAlignment="1">
      <alignment horizontal="center" vertical="center"/>
    </xf>
    <xf numFmtId="0" fontId="121" fillId="0" borderId="0" xfId="0" applyFont="1" applyBorder="1" applyAlignment="1">
      <alignment horizontal="center"/>
    </xf>
    <xf numFmtId="0" fontId="118" fillId="0" borderId="13" xfId="0" applyFont="1" applyBorder="1" applyAlignment="1">
      <alignment horizontal="center"/>
    </xf>
    <xf numFmtId="0" fontId="118" fillId="0" borderId="13" xfId="0" applyFont="1" applyBorder="1" applyAlignment="1">
      <alignment horizontal="center" vertical="center"/>
    </xf>
    <xf numFmtId="0" fontId="118" fillId="0" borderId="14" xfId="0" applyFont="1" applyBorder="1" applyAlignment="1">
      <alignment horizontal="center" vertical="center"/>
    </xf>
    <xf numFmtId="0" fontId="118" fillId="0" borderId="11" xfId="0" applyFont="1" applyBorder="1" applyAlignment="1">
      <alignment horizontal="center" vertical="center"/>
    </xf>
    <xf numFmtId="0" fontId="118" fillId="0" borderId="15" xfId="0" applyFont="1" applyBorder="1" applyAlignment="1">
      <alignment horizontal="center" vertical="center"/>
    </xf>
    <xf numFmtId="0" fontId="118" fillId="0" borderId="0" xfId="0" applyFont="1" applyAlignment="1">
      <alignment horizontal="left"/>
    </xf>
    <xf numFmtId="3" fontId="2" fillId="0" borderId="31" xfId="0" applyNumberFormat="1" applyFont="1" applyFill="1" applyBorder="1" applyAlignment="1">
      <alignment horizontal="center" vertical="center"/>
    </xf>
    <xf numFmtId="3" fontId="2" fillId="0" borderId="32" xfId="0" applyNumberFormat="1" applyFont="1" applyFill="1" applyBorder="1" applyAlignment="1">
      <alignment horizontal="center" vertical="center"/>
    </xf>
    <xf numFmtId="0" fontId="121" fillId="0" borderId="13" xfId="0" applyFont="1" applyBorder="1" applyAlignment="1">
      <alignment horizontal="center" vertical="center"/>
    </xf>
    <xf numFmtId="0" fontId="121" fillId="0" borderId="21" xfId="0" applyFont="1" applyBorder="1" applyAlignment="1">
      <alignment horizontal="center" vertical="center"/>
    </xf>
    <xf numFmtId="0" fontId="121" fillId="0" borderId="0" xfId="0" applyFont="1" applyBorder="1" applyAlignment="1">
      <alignment horizontal="center" vertical="center"/>
    </xf>
    <xf numFmtId="0" fontId="121" fillId="0" borderId="19" xfId="0" applyFont="1" applyBorder="1" applyAlignment="1">
      <alignment horizontal="center" vertical="center"/>
    </xf>
    <xf numFmtId="0" fontId="121" fillId="0" borderId="16" xfId="0" applyFont="1" applyBorder="1" applyAlignment="1">
      <alignment horizontal="center" vertical="center"/>
    </xf>
    <xf numFmtId="0" fontId="135" fillId="0" borderId="67" xfId="0" applyFont="1" applyFill="1" applyBorder="1" applyAlignment="1">
      <alignment horizontal="center" vertical="center" wrapText="1"/>
    </xf>
    <xf numFmtId="0" fontId="135" fillId="0" borderId="28" xfId="0" applyFont="1" applyFill="1" applyBorder="1" applyAlignment="1">
      <alignment horizontal="center" vertical="center" wrapText="1"/>
    </xf>
    <xf numFmtId="0" fontId="147" fillId="0" borderId="68" xfId="0" applyFont="1" applyBorder="1" applyAlignment="1">
      <alignment horizontal="left" vertical="center"/>
    </xf>
    <xf numFmtId="0" fontId="147" fillId="0" borderId="69" xfId="0" applyFont="1" applyBorder="1" applyAlignment="1">
      <alignment horizontal="left" vertical="center"/>
    </xf>
    <xf numFmtId="0" fontId="147" fillId="0" borderId="26" xfId="0" applyFont="1" applyBorder="1" applyAlignment="1">
      <alignment horizontal="left" vertical="center"/>
    </xf>
    <xf numFmtId="0" fontId="137" fillId="0" borderId="67" xfId="0" applyFont="1" applyFill="1" applyBorder="1" applyAlignment="1">
      <alignment horizontal="center" vertical="center"/>
    </xf>
    <xf numFmtId="0" fontId="137" fillId="0" borderId="28" xfId="0" applyFont="1" applyFill="1" applyBorder="1" applyAlignment="1">
      <alignment horizontal="center" vertical="center"/>
    </xf>
    <xf numFmtId="0" fontId="124" fillId="0" borderId="68" xfId="0" applyFont="1" applyFill="1" applyBorder="1" applyAlignment="1">
      <alignment horizontal="center" vertical="center"/>
    </xf>
    <xf numFmtId="0" fontId="124" fillId="0" borderId="69" xfId="0" applyFont="1" applyFill="1" applyBorder="1" applyAlignment="1">
      <alignment horizontal="center" vertical="center"/>
    </xf>
    <xf numFmtId="0" fontId="124" fillId="0" borderId="26" xfId="0" applyFont="1" applyFill="1" applyBorder="1" applyAlignment="1">
      <alignment horizontal="center" vertical="center"/>
    </xf>
    <xf numFmtId="0" fontId="137" fillId="0" borderId="68" xfId="0" applyFont="1" applyFill="1" applyBorder="1" applyAlignment="1">
      <alignment horizontal="center" vertical="center"/>
    </xf>
    <xf numFmtId="0" fontId="137" fillId="0" borderId="26" xfId="0" applyFont="1" applyFill="1" applyBorder="1" applyAlignment="1">
      <alignment horizontal="center" vertical="center"/>
    </xf>
    <xf numFmtId="0" fontId="116" fillId="0" borderId="70" xfId="0" applyFont="1" applyFill="1" applyBorder="1" applyAlignment="1">
      <alignment horizontal="center" vertical="center"/>
    </xf>
    <xf numFmtId="0" fontId="116" fillId="0" borderId="71" xfId="0" applyFont="1" applyFill="1" applyBorder="1" applyAlignment="1">
      <alignment horizontal="center" vertical="center"/>
    </xf>
    <xf numFmtId="0" fontId="116" fillId="0" borderId="72" xfId="0" applyFont="1" applyFill="1" applyBorder="1" applyAlignment="1">
      <alignment horizontal="center" vertic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75" xfId="0" applyFont="1" applyBorder="1" applyAlignment="1">
      <alignment horizontal="center"/>
    </xf>
  </cellXfs>
  <cellStyles count="121">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Currency" xfId="87"/>
    <cellStyle name="Currency [0]" xfId="88"/>
    <cellStyle name="Neutral" xfId="89"/>
    <cellStyle name="Neutral 2" xfId="90"/>
    <cellStyle name="Normal 10" xfId="91"/>
    <cellStyle name="Normal 2" xfId="92"/>
    <cellStyle name="Normal 2 2" xfId="93"/>
    <cellStyle name="Normal 3" xfId="94"/>
    <cellStyle name="Normal 3 2" xfId="95"/>
    <cellStyle name="Normal 3 3" xfId="96"/>
    <cellStyle name="Normal 4" xfId="97"/>
    <cellStyle name="Normal 4 2" xfId="98"/>
    <cellStyle name="Normal 4 3" xfId="99"/>
    <cellStyle name="Normal 5" xfId="100"/>
    <cellStyle name="Normal 5 2" xfId="101"/>
    <cellStyle name="Normal_indice" xfId="102"/>
    <cellStyle name="Notas" xfId="103"/>
    <cellStyle name="Notas 10" xfId="104"/>
    <cellStyle name="Notas 11" xfId="105"/>
    <cellStyle name="Notas 12" xfId="106"/>
    <cellStyle name="Notas 13" xfId="107"/>
    <cellStyle name="Notas 14" xfId="108"/>
    <cellStyle name="Notas 15" xfId="109"/>
    <cellStyle name="Notas 2" xfId="110"/>
    <cellStyle name="Notas 3" xfId="111"/>
    <cellStyle name="Notas 4" xfId="112"/>
    <cellStyle name="Notas 5" xfId="113"/>
    <cellStyle name="Notas 6" xfId="114"/>
    <cellStyle name="Notas 7" xfId="115"/>
    <cellStyle name="Notas 8" xfId="116"/>
    <cellStyle name="Notas 9" xfId="117"/>
    <cellStyle name="Percent" xfId="118"/>
    <cellStyle name="Porcentaje 2" xfId="119"/>
    <cellStyle name="Porcentual 2" xfId="120"/>
    <cellStyle name="Salida" xfId="121"/>
    <cellStyle name="Salida 2" xfId="122"/>
    <cellStyle name="Texto de advertencia" xfId="123"/>
    <cellStyle name="Texto de advertencia 2" xfId="124"/>
    <cellStyle name="Texto explicativo" xfId="125"/>
    <cellStyle name="Texto explicativo 2" xfId="126"/>
    <cellStyle name="Título" xfId="127"/>
    <cellStyle name="Título 1 2" xfId="128"/>
    <cellStyle name="Título 2" xfId="129"/>
    <cellStyle name="Título 2 2" xfId="130"/>
    <cellStyle name="Título 3" xfId="131"/>
    <cellStyle name="Título 3 2" xfId="132"/>
    <cellStyle name="Total" xfId="133"/>
    <cellStyle name="Total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49571691"/>
        <c:axId val="43492036"/>
      </c:lineChart>
      <c:catAx>
        <c:axId val="49571691"/>
        <c:scaling>
          <c:orientation val="minMax"/>
        </c:scaling>
        <c:axPos val="b"/>
        <c:delete val="0"/>
        <c:numFmt formatCode="General" sourceLinked="1"/>
        <c:majorTickMark val="out"/>
        <c:minorTickMark val="none"/>
        <c:tickLblPos val="nextTo"/>
        <c:spPr>
          <a:ln w="3175">
            <a:solidFill>
              <a:srgbClr val="808080"/>
            </a:solidFill>
          </a:ln>
        </c:spPr>
        <c:crossAx val="43492036"/>
        <c:crosses val="autoZero"/>
        <c:auto val="1"/>
        <c:lblOffset val="100"/>
        <c:tickLblSkip val="1"/>
        <c:noMultiLvlLbl val="0"/>
      </c:catAx>
      <c:valAx>
        <c:axId val="43492036"/>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57169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2"/>
          <c:y val="0.1015"/>
          <c:w val="0.868"/>
          <c:h val="0.8677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59926837"/>
        <c:axId val="2470622"/>
      </c:lineChart>
      <c:catAx>
        <c:axId val="59926837"/>
        <c:scaling>
          <c:orientation val="minMax"/>
        </c:scaling>
        <c:axPos val="b"/>
        <c:delete val="0"/>
        <c:numFmt formatCode="General" sourceLinked="1"/>
        <c:majorTickMark val="out"/>
        <c:minorTickMark val="none"/>
        <c:tickLblPos val="nextTo"/>
        <c:spPr>
          <a:ln w="3175">
            <a:solidFill>
              <a:srgbClr val="808080"/>
            </a:solidFill>
          </a:ln>
        </c:spPr>
        <c:crossAx val="2470622"/>
        <c:crosses val="autoZero"/>
        <c:auto val="1"/>
        <c:lblOffset val="100"/>
        <c:tickLblSkip val="1"/>
        <c:noMultiLvlLbl val="0"/>
      </c:catAx>
      <c:valAx>
        <c:axId val="2470622"/>
        <c:scaling>
          <c:orientation val="minMax"/>
        </c:scaling>
        <c:axPos val="l"/>
        <c:title>
          <c:tx>
            <c:rich>
              <a:bodyPr vert="horz" rot="-5400000" anchor="ctr"/>
              <a:lstStyle/>
              <a:p>
                <a:pPr algn="ctr">
                  <a:defRPr/>
                </a:pPr>
                <a:r>
                  <a:rPr lang="en-US" cap="none" sz="1000" b="1" i="0" u="none" baseline="0">
                    <a:solidFill>
                      <a:srgbClr val="000000"/>
                    </a:solidFill>
                  </a:rPr>
                  <a:t>Miles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992683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22235599"/>
        <c:axId val="65902664"/>
      </c:lineChart>
      <c:catAx>
        <c:axId val="22235599"/>
        <c:scaling>
          <c:orientation val="minMax"/>
        </c:scaling>
        <c:axPos val="b"/>
        <c:delete val="0"/>
        <c:numFmt formatCode="General" sourceLinked="1"/>
        <c:majorTickMark val="out"/>
        <c:minorTickMark val="none"/>
        <c:tickLblPos val="nextTo"/>
        <c:spPr>
          <a:ln w="3175">
            <a:solidFill>
              <a:srgbClr val="808080"/>
            </a:solidFill>
          </a:ln>
        </c:spPr>
        <c:crossAx val="65902664"/>
        <c:crosses val="autoZero"/>
        <c:auto val="1"/>
        <c:lblOffset val="100"/>
        <c:tickLblSkip val="1"/>
        <c:noMultiLvlLbl val="0"/>
      </c:catAx>
      <c:valAx>
        <c:axId val="65902664"/>
        <c:scaling>
          <c:orientation val="minMax"/>
          <c:min val="3"/>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3559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255"/>
          <c:y val="0.15575"/>
          <c:w val="0.882"/>
          <c:h val="0.8615"/>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56253065"/>
        <c:axId val="36515538"/>
      </c:lineChart>
      <c:catAx>
        <c:axId val="56253065"/>
        <c:scaling>
          <c:orientation val="minMax"/>
        </c:scaling>
        <c:axPos val="b"/>
        <c:delete val="0"/>
        <c:numFmt formatCode="General" sourceLinked="1"/>
        <c:majorTickMark val="out"/>
        <c:minorTickMark val="none"/>
        <c:tickLblPos val="nextTo"/>
        <c:spPr>
          <a:ln w="3175">
            <a:solidFill>
              <a:srgbClr val="808080"/>
            </a:solidFill>
          </a:ln>
        </c:spPr>
        <c:crossAx val="36515538"/>
        <c:crosses val="autoZero"/>
        <c:auto val="1"/>
        <c:lblOffset val="100"/>
        <c:tickLblSkip val="1"/>
        <c:noMultiLvlLbl val="0"/>
      </c:catAx>
      <c:valAx>
        <c:axId val="36515538"/>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25306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15"/>
          <c:y val="-0.034"/>
        </c:manualLayout>
      </c:layout>
      <c:spPr>
        <a:noFill/>
        <a:ln w="3175">
          <a:noFill/>
        </a:ln>
      </c:spPr>
    </c:title>
    <c:plotArea>
      <c:layout>
        <c:manualLayout>
          <c:xMode val="edge"/>
          <c:yMode val="edge"/>
          <c:x val="-0.03625"/>
          <c:y val="0.06725"/>
          <c:w val="0.999"/>
          <c:h val="0.817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nac.'!$X$4:$X$20</c:f>
              <c:numCache>
                <c:ptCount val="17"/>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nac.'!$Y$4:$Y$20</c:f>
              <c:numCache>
                <c:ptCount val="17"/>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nac.'!$Z$4:$Z$20</c:f>
              <c:numCache>
                <c:ptCount val="17"/>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nac.'!$AA$4:$AA$20</c:f>
              <c:numCache>
                <c:ptCount val="17"/>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numCache>
            </c:numRef>
          </c:val>
          <c:smooth val="0"/>
        </c:ser>
        <c:marker val="1"/>
        <c:axId val="60204387"/>
        <c:axId val="4968572"/>
      </c:lineChart>
      <c:dateAx>
        <c:axId val="60204387"/>
        <c:scaling>
          <c:orientation val="minMax"/>
        </c:scaling>
        <c:axPos val="b"/>
        <c:delete val="1"/>
        <c:majorTickMark val="out"/>
        <c:minorTickMark val="none"/>
        <c:tickLblPos val="nextTo"/>
        <c:crossAx val="4968572"/>
        <c:crosses val="autoZero"/>
        <c:auto val="0"/>
        <c:baseTimeUnit val="months"/>
        <c:majorUnit val="1"/>
        <c:majorTimeUnit val="days"/>
        <c:minorUnit val="1"/>
        <c:minorTimeUnit val="days"/>
        <c:noMultiLvlLbl val="0"/>
      </c:dateAx>
      <c:valAx>
        <c:axId val="4968572"/>
        <c:scaling>
          <c:orientation val="minMax"/>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14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0438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
          <c:y val="0.11325"/>
          <c:w val="0.9815"/>
          <c:h val="0.742"/>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nac.'!$AC$4:$AC$20</c:f>
              <c:numCache>
                <c:ptCount val="17"/>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nac.'!$AD$4:$AD$20</c:f>
              <c:numCache>
                <c:ptCount val="17"/>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nac.'!$AE$4:$AE$20</c:f>
              <c:numCache>
                <c:ptCount val="17"/>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nac.'!$AB$4:$AB$20</c:f>
              <c:strCache>
                <c:ptCount val="17"/>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strCache>
            </c:strRef>
          </c:cat>
          <c:val>
            <c:numRef>
              <c:f>'Precios vinos nac.'!$AF$4:$AF$20</c:f>
              <c:numCache>
                <c:ptCount val="17"/>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numCache>
            </c:numRef>
          </c:val>
          <c:smooth val="0"/>
        </c:ser>
        <c:marker val="1"/>
        <c:axId val="44717149"/>
        <c:axId val="66910022"/>
      </c:lineChart>
      <c:dateAx>
        <c:axId val="44717149"/>
        <c:scaling>
          <c:orientation val="minMax"/>
        </c:scaling>
        <c:axPos val="b"/>
        <c:delete val="1"/>
        <c:majorTickMark val="out"/>
        <c:minorTickMark val="none"/>
        <c:tickLblPos val="nextTo"/>
        <c:crossAx val="66910022"/>
        <c:crosses val="autoZero"/>
        <c:auto val="0"/>
        <c:baseTimeUnit val="months"/>
        <c:majorUnit val="1"/>
        <c:majorTimeUnit val="days"/>
        <c:minorUnit val="1"/>
        <c:minorTimeUnit val="days"/>
        <c:noMultiLvlLbl val="0"/>
      </c:dateAx>
      <c:valAx>
        <c:axId val="66910022"/>
        <c:scaling>
          <c:orientation val="minMax"/>
          <c:max val="6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35"/>
              <c:y val="0.02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1714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Gráfico  15
</a:t>
            </a:r>
            <a:r>
              <a:rPr lang="en-US" cap="none" sz="1050" b="1" i="0" u="none" baseline="0">
                <a:solidFill>
                  <a:srgbClr val="000000"/>
                </a:solidFill>
              </a:rPr>
              <a:t>Producción de vinos con DO año 2011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Cabernet Sauvignon: 280.694.094; 34%</a:t>
                    </a:r>
                  </a:p>
                </c:rich>
              </c:tx>
              <c:numFmt formatCode="General" sourceLinked="1"/>
              <c:spPr>
                <a:noFill/>
                <a:ln w="12700">
                  <a:solidFill>
                    <a:srgbClr val="666699"/>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SauvignonBlanc:
</a:t>
                    </a:r>
                    <a:r>
                      <a:rPr lang="en-US" cap="none" sz="800" b="0" i="0" u="none" baseline="0">
                        <a:solidFill>
                          <a:srgbClr val="000000"/>
                        </a:solidFill>
                      </a:rPr>
                      <a:t>110.657.320; 13%</a:t>
                    </a:r>
                  </a:p>
                </c:rich>
              </c:tx>
              <c:numFmt formatCode="General" sourceLinked="1"/>
              <c:spPr>
                <a:noFill/>
                <a:ln w="12700">
                  <a:solidFill>
                    <a:srgbClr val="666699"/>
                  </a:solid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rPr>
                      <a:t>Merlot: 97.274.232; 12%</a:t>
                    </a:r>
                  </a:p>
                </c:rich>
              </c:tx>
              <c:numFmt formatCode="General" sourceLinked="1"/>
              <c:spPr>
                <a:noFill/>
                <a:ln w="12700">
                  <a:solidFill>
                    <a:srgbClr val="666699"/>
                  </a:solid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Chardonnay: 77.852.939; 10%</a:t>
                    </a:r>
                  </a:p>
                </c:rich>
              </c:tx>
              <c:numFmt formatCode="General" sourceLinked="1"/>
              <c:spPr>
                <a:noFill/>
                <a:ln w="12700">
                  <a:solidFill>
                    <a:srgbClr val="666699"/>
                  </a:solid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rPr>
                      <a:t>Carménère: 69.553.821; 8%</a:t>
                    </a:r>
                  </a:p>
                </c:rich>
              </c:tx>
              <c:numFmt formatCode="General" sourceLinked="1"/>
              <c:spPr>
                <a:noFill/>
                <a:ln w="12700">
                  <a:solidFill>
                    <a:srgbClr val="666699"/>
                  </a:solid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rPr>
                      <a:t>Syrah: 58.875.832; 7%</a:t>
                    </a:r>
                  </a:p>
                </c:rich>
              </c:tx>
              <c:numFmt formatCode="General" sourceLinked="1"/>
              <c:spPr>
                <a:noFill/>
                <a:ln w="12700">
                  <a:solidFill>
                    <a:srgbClr val="666699"/>
                  </a:solid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Pedro Jiménez: 35.226.743; 4%</a:t>
                    </a:r>
                  </a:p>
                </c:rich>
              </c:tx>
              <c:numFmt formatCode="General" sourceLinked="1"/>
              <c:spPr>
                <a:noFill/>
                <a:ln w="12700">
                  <a:solidFill>
                    <a:srgbClr val="666699"/>
                  </a:solid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rPr>
                      <a:t>Moscatel de Alejandría: 21.990.305; 3%</a:t>
                    </a:r>
                  </a:p>
                </c:rich>
              </c:tx>
              <c:numFmt formatCode="General" sourceLinked="1"/>
              <c:spPr>
                <a:noFill/>
                <a:ln w="12700">
                  <a:solidFill>
                    <a:srgbClr val="666699"/>
                  </a:solid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rPr>
                      <a:t>Pinot Noir:15.297.694; 2%</a:t>
                    </a:r>
                  </a:p>
                </c:rich>
              </c:tx>
              <c:numFmt formatCode="General" sourceLinked="1"/>
              <c:spPr>
                <a:noFill/>
                <a:ln w="12700">
                  <a:solidFill>
                    <a:srgbClr val="666699"/>
                  </a:solid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Cot: 9.057.581; 1%</a:t>
                    </a:r>
                  </a:p>
                </c:rich>
              </c:tx>
              <c:numFmt formatCode="General" sourceLinked="1"/>
              <c:spPr>
                <a:noFill/>
                <a:ln w="12700">
                  <a:solidFill>
                    <a:srgbClr val="666699"/>
                  </a:solid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rPr>
                      <a:t>Otras:52.158.650; 6%</a:t>
                    </a:r>
                  </a:p>
                </c:rich>
              </c:tx>
              <c:numFmt formatCode="General" sourceLinked="1"/>
              <c:spPr>
                <a:noFill/>
                <a:ln w="12700">
                  <a:solidFill>
                    <a:srgbClr val="666699"/>
                  </a:solidFill>
                </a:ln>
              </c:spPr>
              <c:showLegendKey val="0"/>
              <c:showVal val="0"/>
              <c:showBubbleSize val="0"/>
              <c:showCatName val="1"/>
              <c:showSerName val="0"/>
              <c:showPercent val="0"/>
            </c:dLbl>
            <c:numFmt formatCode="General" sourceLinked="1"/>
            <c:spPr>
              <a:noFill/>
              <a:ln w="12700">
                <a:solidFill>
                  <a:srgbClr val="666699"/>
                </a:solid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1"/>
            <c:showSerName val="0"/>
            <c:showLeaderLines val="1"/>
            <c:showPercent val="1"/>
            <c:separator>;</c:separator>
          </c:dLbls>
          <c:cat>
            <c:strRef>
              <c:f>'Prod. vino gráf.'!$Q$2:$Q$12</c:f>
              <c:strCache/>
            </c:strRef>
          </c:cat>
          <c:val>
            <c:numRef>
              <c:f>'Prod. vino gráf.'!$R$2:$R$12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Gráfico 16
</a:t>
            </a:r>
            <a:r>
              <a:rPr lang="en-US" cap="none" sz="1200" b="1" i="0" u="none" baseline="0">
                <a:solidFill>
                  <a:srgbClr val="000000"/>
                </a:solidFill>
              </a:rPr>
              <a:t>Evolución de la producción de vinos por categorías</a:t>
            </a:r>
          </a:p>
        </c:rich>
      </c:tx>
      <c:layout>
        <c:manualLayout>
          <c:xMode val="factor"/>
          <c:yMode val="factor"/>
          <c:x val="-0.002"/>
          <c:y val="-0.011"/>
        </c:manualLayout>
      </c:layout>
      <c:spPr>
        <a:noFill/>
        <a:ln w="3175">
          <a:noFill/>
        </a:ln>
      </c:spPr>
    </c:title>
    <c:plotArea>
      <c:layout>
        <c:manualLayout>
          <c:xMode val="edge"/>
          <c:yMode val="edge"/>
          <c:x val="0.06025"/>
          <c:y val="0.127"/>
          <c:w val="0.91725"/>
          <c:h val="0.79225"/>
        </c:manualLayout>
      </c:layout>
      <c:lineChart>
        <c:grouping val="standard"/>
        <c:varyColors val="0"/>
        <c:ser>
          <c:idx val="0"/>
          <c:order val="0"/>
          <c:tx>
            <c:strRef>
              <c:f>'Prod. vino gráf.'!$S$22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gráf.'!$S$23:$S$37</c:f>
              <c:numCache/>
            </c:numRef>
          </c:val>
          <c:smooth val="0"/>
        </c:ser>
        <c:ser>
          <c:idx val="1"/>
          <c:order val="1"/>
          <c:tx>
            <c:strRef>
              <c:f>'Prod. vino gráf.'!$T$22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gráf.'!$T$23:$T$37</c:f>
              <c:numCache/>
            </c:numRef>
          </c:val>
          <c:smooth val="0"/>
        </c:ser>
        <c:ser>
          <c:idx val="2"/>
          <c:order val="2"/>
          <c:tx>
            <c:strRef>
              <c:f>'Prod. vino gráf.'!$U$22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gráf.'!$R$23:$R$37</c:f>
              <c:numCache/>
            </c:numRef>
          </c:cat>
          <c:val>
            <c:numRef>
              <c:f>'Prod. vino gráf.'!$U$23:$U$37</c:f>
              <c:numCache/>
            </c:numRef>
          </c:val>
          <c:smooth val="0"/>
        </c:ser>
        <c:marker val="1"/>
        <c:axId val="65319287"/>
        <c:axId val="51002672"/>
      </c:lineChart>
      <c:catAx>
        <c:axId val="6531928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51002672"/>
        <c:crosses val="autoZero"/>
        <c:auto val="1"/>
        <c:lblOffset val="100"/>
        <c:tickLblSkip val="1"/>
        <c:noMultiLvlLbl val="0"/>
      </c:catAx>
      <c:valAx>
        <c:axId val="51002672"/>
        <c:scaling>
          <c:orientation val="minMax"/>
        </c:scaling>
        <c:axPos val="l"/>
        <c:title>
          <c:tx>
            <c:rich>
              <a:bodyPr vert="horz" rot="-5400000" anchor="ctr"/>
              <a:lstStyle/>
              <a:p>
                <a:pPr algn="ctr">
                  <a:defRPr/>
                </a:pPr>
                <a:r>
                  <a:rPr lang="en-US" cap="none" sz="1000" b="1" i="0" u="none" baseline="0">
                    <a:solidFill>
                      <a:srgbClr val="000000"/>
                    </a:solidFill>
                  </a:rPr>
                  <a:t>millones de hectolitros</a:t>
                </a:r>
              </a:p>
            </c:rich>
          </c:tx>
          <c:layout>
            <c:manualLayout>
              <c:xMode val="factor"/>
              <c:yMode val="factor"/>
              <c:x val="-0.005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5319287"/>
        <c:crossesAt val="1"/>
        <c:crossBetween val="between"/>
        <c:dispUnits>
          <c:builtInUnit val="millions"/>
        </c:dispUnits>
      </c:valAx>
      <c:spPr>
        <a:solidFill>
          <a:srgbClr val="FFFFFF"/>
        </a:solidFill>
        <a:ln w="3175">
          <a:noFill/>
        </a:ln>
      </c:spPr>
    </c:plotArea>
    <c:legend>
      <c:legendPos val="b"/>
      <c:layout>
        <c:manualLayout>
          <c:xMode val="edge"/>
          <c:yMode val="edge"/>
          <c:x val="0.1875"/>
          <c:y val="0.90475"/>
          <c:w val="0.788"/>
          <c:h val="0.06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55884005"/>
        <c:axId val="33193998"/>
      </c:lineChart>
      <c:catAx>
        <c:axId val="55884005"/>
        <c:scaling>
          <c:orientation val="minMax"/>
        </c:scaling>
        <c:axPos val="b"/>
        <c:delete val="0"/>
        <c:numFmt formatCode="General" sourceLinked="1"/>
        <c:majorTickMark val="out"/>
        <c:minorTickMark val="none"/>
        <c:tickLblPos val="nextTo"/>
        <c:spPr>
          <a:ln w="3175">
            <a:solidFill>
              <a:srgbClr val="808080"/>
            </a:solidFill>
          </a:ln>
        </c:spPr>
        <c:crossAx val="33193998"/>
        <c:crosses val="autoZero"/>
        <c:auto val="1"/>
        <c:lblOffset val="100"/>
        <c:tickLblSkip val="1"/>
        <c:noMultiLvlLbl val="0"/>
      </c:catAx>
      <c:valAx>
        <c:axId val="33193998"/>
        <c:scaling>
          <c:orientation val="minMax"/>
          <c:min val="4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7"/>
              <c:y val="-0.004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88400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(en dólares)</a:t>
            </a:r>
          </a:p>
        </c:rich>
      </c:tx>
      <c:layout>
        <c:manualLayout>
          <c:xMode val="factor"/>
          <c:yMode val="factor"/>
          <c:x val="-0.00175"/>
          <c:y val="-0.00775"/>
        </c:manualLayout>
      </c:layout>
      <c:spPr>
        <a:noFill/>
        <a:ln w="3175">
          <a:noFill/>
        </a:ln>
      </c:spPr>
    </c:title>
    <c:plotArea>
      <c:layout>
        <c:manualLayout>
          <c:xMode val="edge"/>
          <c:yMode val="edge"/>
          <c:x val="0.026"/>
          <c:y val="0.12"/>
          <c:w val="0.91825"/>
          <c:h val="0.856"/>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30310527"/>
        <c:axId val="4359288"/>
      </c:lineChart>
      <c:catAx>
        <c:axId val="30310527"/>
        <c:scaling>
          <c:orientation val="minMax"/>
        </c:scaling>
        <c:axPos val="b"/>
        <c:delete val="0"/>
        <c:numFmt formatCode="General" sourceLinked="1"/>
        <c:majorTickMark val="out"/>
        <c:minorTickMark val="none"/>
        <c:tickLblPos val="nextTo"/>
        <c:spPr>
          <a:ln w="3175">
            <a:solidFill>
              <a:srgbClr val="808080"/>
            </a:solidFill>
          </a:ln>
        </c:spPr>
        <c:crossAx val="4359288"/>
        <c:crosses val="autoZero"/>
        <c:auto val="1"/>
        <c:lblOffset val="100"/>
        <c:tickLblSkip val="1"/>
        <c:noMultiLvlLbl val="0"/>
      </c:catAx>
      <c:valAx>
        <c:axId val="4359288"/>
        <c:scaling>
          <c:orientation val="minMax"/>
          <c:min val="2.8"/>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105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(en pesos)</a:t>
            </a:r>
          </a:p>
        </c:rich>
      </c:tx>
      <c:layout>
        <c:manualLayout>
          <c:xMode val="factor"/>
          <c:yMode val="factor"/>
          <c:x val="-0.00175"/>
          <c:y val="-0.04"/>
        </c:manualLayout>
      </c:layout>
      <c:spPr>
        <a:noFill/>
        <a:ln w="3175">
          <a:noFill/>
        </a:ln>
      </c:spPr>
    </c:title>
    <c:plotArea>
      <c:layout>
        <c:manualLayout>
          <c:xMode val="edge"/>
          <c:yMode val="edge"/>
          <c:x val="0.026"/>
          <c:y val="0.123"/>
          <c:w val="0.874"/>
          <c:h val="0.8512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39233593"/>
        <c:axId val="17558018"/>
      </c:lineChart>
      <c:catAx>
        <c:axId val="39233593"/>
        <c:scaling>
          <c:orientation val="minMax"/>
        </c:scaling>
        <c:axPos val="b"/>
        <c:delete val="0"/>
        <c:numFmt formatCode="General" sourceLinked="1"/>
        <c:majorTickMark val="out"/>
        <c:minorTickMark val="none"/>
        <c:tickLblPos val="nextTo"/>
        <c:spPr>
          <a:ln w="3175">
            <a:solidFill>
              <a:srgbClr val="808080"/>
            </a:solidFill>
          </a:ln>
        </c:spPr>
        <c:crossAx val="17558018"/>
        <c:crosses val="autoZero"/>
        <c:auto val="1"/>
        <c:lblOffset val="100"/>
        <c:tickLblSkip val="1"/>
        <c:noMultiLvlLbl val="0"/>
      </c:catAx>
      <c:valAx>
        <c:axId val="17558018"/>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3359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a:t>
            </a:r>
          </a:p>
        </c:rich>
      </c:tx>
      <c:layout>
        <c:manualLayout>
          <c:xMode val="factor"/>
          <c:yMode val="factor"/>
          <c:x val="-0.00325"/>
          <c:y val="-0.0105"/>
        </c:manualLayout>
      </c:layout>
      <c:spPr>
        <a:noFill/>
        <a:ln w="3175">
          <a:noFill/>
        </a:ln>
      </c:spPr>
    </c:title>
    <c:plotArea>
      <c:layout>
        <c:manualLayout>
          <c:xMode val="edge"/>
          <c:yMode val="edge"/>
          <c:x val="0.01"/>
          <c:y val="0.09925"/>
          <c:w val="0.9605"/>
          <c:h val="0.915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23804435"/>
        <c:axId val="12913324"/>
      </c:lineChart>
      <c:catAx>
        <c:axId val="23804435"/>
        <c:scaling>
          <c:orientation val="minMax"/>
        </c:scaling>
        <c:axPos val="b"/>
        <c:delete val="0"/>
        <c:numFmt formatCode="General" sourceLinked="1"/>
        <c:majorTickMark val="out"/>
        <c:minorTickMark val="none"/>
        <c:tickLblPos val="nextTo"/>
        <c:spPr>
          <a:ln w="3175">
            <a:solidFill>
              <a:srgbClr val="808080"/>
            </a:solidFill>
          </a:ln>
        </c:spPr>
        <c:crossAx val="12913324"/>
        <c:crosses val="autoZero"/>
        <c:auto val="1"/>
        <c:lblOffset val="100"/>
        <c:tickLblSkip val="1"/>
        <c:noMultiLvlLbl val="0"/>
      </c:catAx>
      <c:valAx>
        <c:axId val="12913324"/>
        <c:scaling>
          <c:orientation val="minMax"/>
          <c:min val="10"/>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35"/>
              <c:y val="-0.00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380443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a:t>
            </a:r>
          </a:p>
        </c:rich>
      </c:tx>
      <c:layout>
        <c:manualLayout>
          <c:xMode val="factor"/>
          <c:yMode val="factor"/>
          <c:x val="-0.00325"/>
          <c:y val="-0.0105"/>
        </c:manualLayout>
      </c:layout>
      <c:spPr>
        <a:noFill/>
        <a:ln w="3175">
          <a:noFill/>
        </a:ln>
      </c:spPr>
    </c:title>
    <c:plotArea>
      <c:layout>
        <c:manualLayout>
          <c:xMode val="edge"/>
          <c:yMode val="edge"/>
          <c:x val="0.01925"/>
          <c:y val="0.1505"/>
          <c:w val="0.9215"/>
          <c:h val="0.8517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49111053"/>
        <c:axId val="39346294"/>
      </c:lineChart>
      <c:catAx>
        <c:axId val="49111053"/>
        <c:scaling>
          <c:orientation val="minMax"/>
        </c:scaling>
        <c:axPos val="b"/>
        <c:delete val="0"/>
        <c:numFmt formatCode="General" sourceLinked="1"/>
        <c:majorTickMark val="out"/>
        <c:minorTickMark val="none"/>
        <c:tickLblPos val="nextTo"/>
        <c:spPr>
          <a:ln w="3175">
            <a:solidFill>
              <a:srgbClr val="808080"/>
            </a:solidFill>
          </a:ln>
        </c:spPr>
        <c:crossAx val="39346294"/>
        <c:crosses val="autoZero"/>
        <c:auto val="1"/>
        <c:lblOffset val="100"/>
        <c:tickLblSkip val="1"/>
        <c:noMultiLvlLbl val="0"/>
      </c:catAx>
      <c:valAx>
        <c:axId val="39346294"/>
        <c:scaling>
          <c:orientation val="minMax"/>
          <c:min val="10"/>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911105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8572327"/>
        <c:axId val="32933216"/>
      </c:lineChart>
      <c:catAx>
        <c:axId val="18572327"/>
        <c:scaling>
          <c:orientation val="minMax"/>
        </c:scaling>
        <c:axPos val="b"/>
        <c:delete val="0"/>
        <c:numFmt formatCode="General" sourceLinked="1"/>
        <c:majorTickMark val="out"/>
        <c:minorTickMark val="none"/>
        <c:tickLblPos val="nextTo"/>
        <c:spPr>
          <a:ln w="3175">
            <a:solidFill>
              <a:srgbClr val="808080"/>
            </a:solidFill>
          </a:ln>
        </c:spPr>
        <c:crossAx val="32933216"/>
        <c:crosses val="autoZero"/>
        <c:auto val="1"/>
        <c:lblOffset val="100"/>
        <c:tickLblSkip val="1"/>
        <c:noMultiLvlLbl val="0"/>
      </c:catAx>
      <c:valAx>
        <c:axId val="32933216"/>
        <c:scaling>
          <c:orientation val="minMax"/>
          <c:min val="0.5"/>
        </c:scaling>
        <c:axPos val="l"/>
        <c:title>
          <c:tx>
            <c:rich>
              <a:bodyPr vert="horz" rot="-5400000" anchor="ctr"/>
              <a:lstStyle/>
              <a:p>
                <a:pPr algn="ctr">
                  <a:defRPr/>
                </a:pPr>
                <a:r>
                  <a:rPr lang="en-US" cap="none" sz="1000" b="1" i="0" u="none" baseline="0">
                    <a:solidFill>
                      <a:srgbClr val="000000"/>
                    </a:solidFill>
                  </a:rPr>
                  <a:t>US$ / litro</a:t>
                </a:r>
              </a:p>
            </c:rich>
          </c:tx>
          <c:layout>
            <c:manualLayout>
              <c:xMode val="factor"/>
              <c:yMode val="factor"/>
              <c:x val="-0.008"/>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7232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a:t>
            </a:r>
          </a:p>
        </c:rich>
      </c:tx>
      <c:layout>
        <c:manualLayout>
          <c:xMode val="factor"/>
          <c:yMode val="factor"/>
          <c:x val="-0.00175"/>
          <c:y val="-0.01075"/>
        </c:manualLayout>
      </c:layout>
      <c:spPr>
        <a:noFill/>
        <a:ln w="3175">
          <a:noFill/>
        </a:ln>
      </c:spPr>
    </c:title>
    <c:plotArea>
      <c:layout>
        <c:manualLayout>
          <c:xMode val="edge"/>
          <c:yMode val="edge"/>
          <c:x val="0.01925"/>
          <c:y val="0.15425"/>
          <c:w val="0.915"/>
          <c:h val="0.8055"/>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27963489"/>
        <c:axId val="50344810"/>
      </c:lineChart>
      <c:catAx>
        <c:axId val="27963489"/>
        <c:scaling>
          <c:orientation val="minMax"/>
        </c:scaling>
        <c:axPos val="b"/>
        <c:delete val="0"/>
        <c:numFmt formatCode="General" sourceLinked="1"/>
        <c:majorTickMark val="out"/>
        <c:minorTickMark val="none"/>
        <c:tickLblPos val="nextTo"/>
        <c:spPr>
          <a:ln w="3175">
            <a:solidFill>
              <a:srgbClr val="808080"/>
            </a:solidFill>
          </a:ln>
        </c:spPr>
        <c:crossAx val="50344810"/>
        <c:crosses val="autoZero"/>
        <c:auto val="1"/>
        <c:lblOffset val="100"/>
        <c:tickLblSkip val="1"/>
        <c:noMultiLvlLbl val="0"/>
      </c:catAx>
      <c:valAx>
        <c:axId val="50344810"/>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6348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50450107"/>
        <c:axId val="51397780"/>
      </c:lineChart>
      <c:catAx>
        <c:axId val="50450107"/>
        <c:scaling>
          <c:orientation val="minMax"/>
        </c:scaling>
        <c:axPos val="b"/>
        <c:delete val="0"/>
        <c:numFmt formatCode="General" sourceLinked="1"/>
        <c:majorTickMark val="out"/>
        <c:minorTickMark val="none"/>
        <c:tickLblPos val="nextTo"/>
        <c:spPr>
          <a:ln w="3175">
            <a:solidFill>
              <a:srgbClr val="808080"/>
            </a:solidFill>
          </a:ln>
        </c:spPr>
        <c:crossAx val="51397780"/>
        <c:crosses val="autoZero"/>
        <c:auto val="1"/>
        <c:lblOffset val="100"/>
        <c:tickLblSkip val="1"/>
        <c:noMultiLvlLbl val="0"/>
      </c:catAx>
      <c:valAx>
        <c:axId val="51397780"/>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045010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0.92925</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0.947</cdr:y>
    </cdr:from>
    <cdr:to>
      <cdr:x>0.94475</cdr:x>
      <cdr:y>1</cdr:y>
    </cdr:to>
    <cdr:sp>
      <cdr:nvSpPr>
        <cdr:cNvPr id="1" name="1 CuadroTexto"/>
        <cdr:cNvSpPr txBox="1">
          <a:spLocks noChangeArrowheads="1"/>
        </cdr:cNvSpPr>
      </cdr:nvSpPr>
      <cdr:spPr>
        <a:xfrm>
          <a:off x="-19049" y="3000375"/>
          <a:ext cx="5495925" cy="18097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0.925</cdr:y>
    </cdr:from>
    <cdr:to>
      <cdr:x>0.949</cdr:x>
      <cdr:y>0.985</cdr:y>
    </cdr:to>
    <cdr:sp>
      <cdr:nvSpPr>
        <cdr:cNvPr id="1" name="1 CuadroTexto"/>
        <cdr:cNvSpPr txBox="1">
          <a:spLocks noChangeArrowheads="1"/>
        </cdr:cNvSpPr>
      </cdr:nvSpPr>
      <cdr:spPr>
        <a:xfrm>
          <a:off x="-28574" y="2876550"/>
          <a:ext cx="5581650" cy="19050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2000250</xdr:colOff>
      <xdr:row>26</xdr:row>
      <xdr:rowOff>152400</xdr:rowOff>
    </xdr:to>
    <xdr:sp>
      <xdr:nvSpPr>
        <xdr:cNvPr id="1" name="1 CuadroTexto"/>
        <xdr:cNvSpPr txBox="1">
          <a:spLocks noChangeArrowheads="1"/>
        </xdr:cNvSpPr>
      </xdr:nvSpPr>
      <xdr:spPr>
        <a:xfrm flipH="1">
          <a:off x="0" y="0"/>
          <a:ext cx="8058150" cy="5248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afectando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un 30% más que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6232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20</xdr:row>
      <xdr:rowOff>123825</xdr:rowOff>
    </xdr:from>
    <xdr:to>
      <xdr:col>6</xdr:col>
      <xdr:colOff>504825</xdr:colOff>
      <xdr:row>39</xdr:row>
      <xdr:rowOff>19050</xdr:rowOff>
    </xdr:to>
    <xdr:graphicFrame>
      <xdr:nvGraphicFramePr>
        <xdr:cNvPr id="2" name="3 Gráfico"/>
        <xdr:cNvGraphicFramePr/>
      </xdr:nvGraphicFramePr>
      <xdr:xfrm>
        <a:off x="247650" y="3743325"/>
        <a:ext cx="5114925" cy="35814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0</xdr:col>
      <xdr:colOff>8010525</xdr:colOff>
      <xdr:row>25</xdr:row>
      <xdr:rowOff>142875</xdr:rowOff>
    </xdr:to>
    <xdr:sp>
      <xdr:nvSpPr>
        <xdr:cNvPr id="1" name="1 CuadroTexto"/>
        <xdr:cNvSpPr txBox="1">
          <a:spLocks noChangeArrowheads="1"/>
        </xdr:cNvSpPr>
      </xdr:nvSpPr>
      <xdr:spPr>
        <a:xfrm>
          <a:off x="0" y="38100"/>
          <a:ext cx="8010525" cy="463867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Precios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precios de los vinos en el mercado nacional están comenzando a presentar cierta tendencia a la declinación durante el año en curso, luego de un período en que se registraron valores bastante elevados. En mayo último, las diferencias nominales respecto a los precios de igual mes del año anterior fluctuaban entre -5% y -24%, observándose, en general, que las bajas de los vinos blancos han sido más acentuadas que las de los vinos tintos. En el futuro habrá que seguir observando con atención la trayectoria de estos precios, esperándose que de aquí en adelante comiencen a estabilizarse en torno a los valores actuales.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mayo último las exportaciones totales de vinos y mostos siguieron recuperándose de la débil partida que tuvieron en los primeros meses del presente año. En este último mes hubo un incremento total de volumen de 17,9% en relación a igual mes del año anterior, mientras que el valor total mejoró 14,8%. Además, los precios medios de la mayoría de las categorías también aumentó, excepto pequeñas bajas de los vinos embotellados y de los demás vinos envasados.  Con las variaciones anteriores se ha llegado a que, a nivel acumulado en los cinco primeros meses de 2012, se está registrando un aumento  de 16,6% en el volumen total y de 9,5% en su valor.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destacar también que, en el caso de los vinos con denominación de origen (embotellados), que son la principal categoría de exportación y que fueron los que iniciaron más débilmente este año, en estos primeros cinco meses ya están mostrando un avance de 2,1% en volumen y de 1,3% en valor, lo que comienza a acercar la posibilidad de materializar la meta de US$ 1.484 millones en exportaciones de estos vinos que se tiene prevista para este año de acuerdo al Plan Estratégico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las exportaciones de pisco, el año 2012 se inició con importantes operaciones hacia Francia y luego se concretaron importantes  repuntes en los mercados de EE.UU. y Argentina, lo que ha permitido que </a:t>
          </a:r>
          <a:r>
            <a:rPr lang="en-US" cap="none" sz="1100" b="0" i="0" u="none" baseline="0">
              <a:solidFill>
                <a:srgbClr val="000000"/>
              </a:solidFill>
              <a:latin typeface="Calibri"/>
              <a:ea typeface="Calibri"/>
              <a:cs typeface="Calibri"/>
            </a:rPr>
            <a:t>en el lapso de cinco meses se concrete  más del 70% de las exportaciones totales del año anterior.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0.941</cdr:y>
    </cdr:from>
    <cdr:to>
      <cdr:x>0.7425</cdr:x>
      <cdr:y>1</cdr:y>
    </cdr:to>
    <cdr:sp>
      <cdr:nvSpPr>
        <cdr:cNvPr id="1" name="1 CuadroTexto"/>
        <cdr:cNvSpPr txBox="1">
          <a:spLocks noChangeArrowheads="1"/>
        </cdr:cNvSpPr>
      </cdr:nvSpPr>
      <cdr:spPr>
        <a:xfrm>
          <a:off x="-47624" y="2409825"/>
          <a:ext cx="434340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0.94025</cdr:y>
    </cdr:from>
    <cdr:to>
      <cdr:x>0.8135</cdr:x>
      <cdr:y>1</cdr:y>
    </cdr:to>
    <cdr:sp>
      <cdr:nvSpPr>
        <cdr:cNvPr id="3" name="1 CuadroTexto"/>
        <cdr:cNvSpPr txBox="1">
          <a:spLocks noChangeArrowheads="1"/>
        </cdr:cNvSpPr>
      </cdr:nvSpPr>
      <cdr:spPr>
        <a:xfrm>
          <a:off x="-47624" y="2314575"/>
          <a:ext cx="469582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I1" sqref="I1"/>
    </sheetView>
  </sheetViews>
  <sheetFormatPr defaultColWidth="11.00390625" defaultRowHeight="14.25"/>
  <cols>
    <col min="1" max="1" width="8.75390625" style="36" customWidth="1"/>
    <col min="2" max="2" width="10.00390625" style="36" customWidth="1"/>
    <col min="3" max="3" width="9.375" style="36" customWidth="1"/>
    <col min="4" max="5" width="11.00390625" style="36" customWidth="1"/>
    <col min="6" max="6" width="14.875" style="36" customWidth="1"/>
    <col min="7" max="7" width="9.75390625" style="36" customWidth="1"/>
    <col min="8" max="8" width="3.875" style="36" customWidth="1"/>
    <col min="9" max="16384" width="11.00390625" style="36" customWidth="1"/>
  </cols>
  <sheetData>
    <row r="1" spans="1:7" ht="15.75">
      <c r="A1" s="34"/>
      <c r="B1" s="35"/>
      <c r="C1" s="35"/>
      <c r="D1" s="35"/>
      <c r="E1" s="35"/>
      <c r="F1" s="35"/>
      <c r="G1" s="35"/>
    </row>
    <row r="2" spans="1:7" ht="15">
      <c r="A2" s="35"/>
      <c r="B2" s="35"/>
      <c r="C2" s="35"/>
      <c r="D2" s="35"/>
      <c r="E2" s="35"/>
      <c r="F2" s="35"/>
      <c r="G2" s="35"/>
    </row>
    <row r="3" spans="1:7" ht="15.75">
      <c r="A3" s="34"/>
      <c r="B3" s="35"/>
      <c r="C3" s="35"/>
      <c r="D3" s="35"/>
      <c r="E3" s="35"/>
      <c r="F3" s="35"/>
      <c r="G3" s="35"/>
    </row>
    <row r="4" spans="1:7" ht="15">
      <c r="A4" s="35"/>
      <c r="B4" s="35"/>
      <c r="C4" s="35"/>
      <c r="D4" s="37"/>
      <c r="E4" s="35"/>
      <c r="F4" s="35"/>
      <c r="G4" s="35"/>
    </row>
    <row r="5" spans="1:7" ht="15.75">
      <c r="A5" s="34"/>
      <c r="B5" s="35"/>
      <c r="C5" s="35"/>
      <c r="D5" s="38"/>
      <c r="E5" s="35"/>
      <c r="F5" s="35"/>
      <c r="G5" s="35"/>
    </row>
    <row r="6" spans="1:7" ht="15.75">
      <c r="A6" s="34"/>
      <c r="B6" s="35"/>
      <c r="C6" s="35"/>
      <c r="D6" s="35"/>
      <c r="E6" s="35"/>
      <c r="F6" s="35"/>
      <c r="G6" s="35"/>
    </row>
    <row r="7" spans="1:7" ht="15.75">
      <c r="A7" s="34"/>
      <c r="B7" s="35"/>
      <c r="C7" s="35"/>
      <c r="D7" s="35"/>
      <c r="E7" s="35"/>
      <c r="F7" s="35"/>
      <c r="G7" s="35"/>
    </row>
    <row r="8" spans="1:7" ht="15">
      <c r="A8" s="35"/>
      <c r="B8" s="35"/>
      <c r="C8" s="35"/>
      <c r="D8" s="37"/>
      <c r="E8" s="35"/>
      <c r="F8" s="35"/>
      <c r="G8" s="35"/>
    </row>
    <row r="9" spans="1:7" ht="15.75">
      <c r="A9" s="39"/>
      <c r="B9" s="35"/>
      <c r="C9" s="35"/>
      <c r="D9" s="35"/>
      <c r="E9" s="35"/>
      <c r="F9" s="35"/>
      <c r="G9" s="35"/>
    </row>
    <row r="10" spans="1:7" ht="15.75">
      <c r="A10" s="34"/>
      <c r="B10" s="35"/>
      <c r="C10" s="35"/>
      <c r="D10" s="35"/>
      <c r="E10" s="35"/>
      <c r="F10" s="35"/>
      <c r="G10" s="35"/>
    </row>
    <row r="11" spans="1:7" ht="15.75">
      <c r="A11" s="34"/>
      <c r="B11" s="35"/>
      <c r="C11" s="35"/>
      <c r="D11" s="35"/>
      <c r="E11" s="35"/>
      <c r="F11" s="35"/>
      <c r="G11" s="35"/>
    </row>
    <row r="12" spans="1:7" ht="15.75">
      <c r="A12" s="34"/>
      <c r="B12" s="35"/>
      <c r="C12" s="35"/>
      <c r="D12" s="35"/>
      <c r="E12" s="35"/>
      <c r="F12" s="35"/>
      <c r="G12" s="35"/>
    </row>
    <row r="13" spans="1:8" ht="15">
      <c r="A13" s="35"/>
      <c r="B13" s="35"/>
      <c r="C13" s="445" t="s">
        <v>294</v>
      </c>
      <c r="D13" s="445"/>
      <c r="E13" s="445"/>
      <c r="F13" s="445"/>
      <c r="G13" s="445"/>
      <c r="H13" s="445"/>
    </row>
    <row r="14" spans="1:8" ht="26.25" customHeight="1">
      <c r="A14" s="35"/>
      <c r="B14" s="35"/>
      <c r="C14" s="445"/>
      <c r="D14" s="445"/>
      <c r="E14" s="445"/>
      <c r="F14" s="445"/>
      <c r="G14" s="445"/>
      <c r="H14" s="445"/>
    </row>
    <row r="15" spans="1:7" ht="15">
      <c r="A15" s="35"/>
      <c r="B15" s="35"/>
      <c r="C15" s="35"/>
      <c r="D15" s="35"/>
      <c r="E15" s="35"/>
      <c r="F15" s="35"/>
      <c r="G15" s="35"/>
    </row>
    <row r="16" spans="1:7" ht="15">
      <c r="A16" s="35"/>
      <c r="B16" s="35"/>
      <c r="C16" s="35"/>
      <c r="D16" s="40"/>
      <c r="E16" s="35"/>
      <c r="F16" s="35"/>
      <c r="G16" s="35"/>
    </row>
    <row r="17" spans="1:7" ht="15.75">
      <c r="A17" s="35"/>
      <c r="B17" s="35"/>
      <c r="C17" s="193" t="s">
        <v>415</v>
      </c>
      <c r="D17" s="41"/>
      <c r="E17" s="41"/>
      <c r="F17" s="41"/>
      <c r="G17" s="41"/>
    </row>
    <row r="18" spans="1:7" ht="15">
      <c r="A18" s="35"/>
      <c r="B18" s="35"/>
      <c r="C18" s="35"/>
      <c r="D18" s="35"/>
      <c r="E18" s="35"/>
      <c r="F18" s="35"/>
      <c r="G18" s="35"/>
    </row>
    <row r="19" spans="1:7" ht="15">
      <c r="A19" s="35"/>
      <c r="B19" s="35"/>
      <c r="C19" s="35"/>
      <c r="D19" s="35"/>
      <c r="E19" s="35"/>
      <c r="F19" s="35"/>
      <c r="G19" s="35"/>
    </row>
    <row r="20" spans="1:7" ht="15">
      <c r="A20" s="35"/>
      <c r="B20" s="35"/>
      <c r="C20" s="35"/>
      <c r="D20" s="35"/>
      <c r="E20" s="35"/>
      <c r="F20" s="35"/>
      <c r="G20" s="35"/>
    </row>
    <row r="21" spans="1:7" ht="15.75">
      <c r="A21" s="34"/>
      <c r="B21" s="35"/>
      <c r="C21" s="35"/>
      <c r="D21" s="35"/>
      <c r="E21" s="35"/>
      <c r="F21" s="35"/>
      <c r="G21" s="35"/>
    </row>
    <row r="22" spans="1:7" ht="15.75">
      <c r="A22" s="34"/>
      <c r="B22" s="35"/>
      <c r="C22" s="35"/>
      <c r="D22" s="37"/>
      <c r="E22" s="35"/>
      <c r="F22" s="35"/>
      <c r="G22" s="35"/>
    </row>
    <row r="23" spans="1:7" ht="15.75">
      <c r="A23" s="34"/>
      <c r="B23" s="35"/>
      <c r="C23" s="35"/>
      <c r="D23" s="40"/>
      <c r="E23" s="35"/>
      <c r="F23" s="35"/>
      <c r="G23" s="35"/>
    </row>
    <row r="24" spans="1:7" ht="15.75">
      <c r="A24" s="34"/>
      <c r="B24" s="35"/>
      <c r="C24" s="35"/>
      <c r="D24" s="35"/>
      <c r="E24" s="35"/>
      <c r="F24" s="35"/>
      <c r="G24" s="35"/>
    </row>
    <row r="25" spans="1:7" ht="15.75">
      <c r="A25" s="34"/>
      <c r="B25" s="35"/>
      <c r="C25" s="35"/>
      <c r="D25" s="35"/>
      <c r="E25" s="35"/>
      <c r="F25" s="35"/>
      <c r="G25" s="35"/>
    </row>
    <row r="26" spans="1:7" ht="15.75">
      <c r="A26" s="34"/>
      <c r="B26" s="35"/>
      <c r="C26" s="35"/>
      <c r="D26" s="35"/>
      <c r="E26" s="35"/>
      <c r="F26" s="35"/>
      <c r="G26" s="35"/>
    </row>
    <row r="27" spans="1:7" ht="15.75">
      <c r="A27" s="34"/>
      <c r="B27" s="35"/>
      <c r="C27" s="35"/>
      <c r="D27" s="37"/>
      <c r="E27" s="35"/>
      <c r="F27" s="35"/>
      <c r="G27" s="35"/>
    </row>
    <row r="28" spans="1:7" ht="15.75">
      <c r="A28" s="34"/>
      <c r="B28" s="35"/>
      <c r="C28" s="35"/>
      <c r="D28" s="35"/>
      <c r="E28" s="35"/>
      <c r="F28" s="35"/>
      <c r="G28" s="35"/>
    </row>
    <row r="29" spans="1:7" ht="15.75">
      <c r="A29" s="34"/>
      <c r="B29" s="35"/>
      <c r="C29" s="35"/>
      <c r="D29" s="35"/>
      <c r="E29" s="35"/>
      <c r="F29" s="35"/>
      <c r="G29" s="35"/>
    </row>
    <row r="30" spans="1:7" ht="15.75">
      <c r="A30" s="34"/>
      <c r="B30" s="35"/>
      <c r="C30" s="35"/>
      <c r="D30" s="35"/>
      <c r="E30" s="35"/>
      <c r="F30" s="35"/>
      <c r="G30" s="35"/>
    </row>
    <row r="31" spans="1:7" ht="15.75">
      <c r="A31" s="34"/>
      <c r="B31" s="35"/>
      <c r="C31" s="35"/>
      <c r="D31" s="35"/>
      <c r="E31" s="35"/>
      <c r="F31" s="35"/>
      <c r="G31" s="35"/>
    </row>
    <row r="32" spans="6:7" ht="15">
      <c r="F32" s="35"/>
      <c r="G32" s="35"/>
    </row>
    <row r="33" spans="6:7" ht="15">
      <c r="F33" s="35"/>
      <c r="G33" s="35"/>
    </row>
    <row r="34" spans="1:7" ht="15.75">
      <c r="A34" s="34"/>
      <c r="B34" s="35"/>
      <c r="C34" s="35"/>
      <c r="D34" s="35"/>
      <c r="E34" s="35"/>
      <c r="F34" s="35"/>
      <c r="G34" s="35"/>
    </row>
    <row r="35" spans="1:7" ht="15.75">
      <c r="A35" s="34"/>
      <c r="B35" s="35"/>
      <c r="C35" s="35"/>
      <c r="D35" s="35"/>
      <c r="E35" s="35"/>
      <c r="F35" s="35"/>
      <c r="G35" s="35"/>
    </row>
    <row r="36" spans="1:7" ht="15.75">
      <c r="A36" s="34"/>
      <c r="B36" s="35"/>
      <c r="C36" s="35"/>
      <c r="D36" s="35"/>
      <c r="E36" s="35"/>
      <c r="F36" s="35"/>
      <c r="G36" s="35"/>
    </row>
    <row r="37" spans="1:7" ht="15.75">
      <c r="A37" s="34"/>
      <c r="B37" s="35"/>
      <c r="C37" s="35"/>
      <c r="D37" s="35"/>
      <c r="E37" s="35"/>
      <c r="F37" s="35"/>
      <c r="G37" s="35"/>
    </row>
    <row r="38" spans="1:7" ht="15.75">
      <c r="A38" s="34"/>
      <c r="B38" s="35"/>
      <c r="C38" s="35"/>
      <c r="D38" s="35"/>
      <c r="E38" s="35"/>
      <c r="F38" s="35"/>
      <c r="G38" s="35"/>
    </row>
    <row r="39" spans="1:7" ht="15.75">
      <c r="A39" s="42"/>
      <c r="B39" s="35"/>
      <c r="C39" s="42"/>
      <c r="D39" s="43"/>
      <c r="E39" s="35"/>
      <c r="F39" s="35"/>
      <c r="G39" s="35"/>
    </row>
    <row r="40" spans="1:7" ht="15.75">
      <c r="A40" s="34"/>
      <c r="E40" s="35"/>
      <c r="F40" s="35"/>
      <c r="G40" s="35"/>
    </row>
    <row r="41" spans="3:7" ht="15.75">
      <c r="C41" s="34" t="s">
        <v>414</v>
      </c>
      <c r="D41" s="43"/>
      <c r="E41" s="35"/>
      <c r="F41" s="35"/>
      <c r="G41" s="35"/>
    </row>
    <row r="46" spans="1:7" ht="15">
      <c r="A46" s="442" t="s">
        <v>120</v>
      </c>
      <c r="B46" s="442"/>
      <c r="C46" s="442"/>
      <c r="D46" s="442"/>
      <c r="E46" s="442"/>
      <c r="F46" s="442"/>
      <c r="G46" s="442"/>
    </row>
    <row r="47" spans="1:7" ht="15">
      <c r="A47" s="443"/>
      <c r="B47" s="443"/>
      <c r="C47" s="443"/>
      <c r="D47" s="443"/>
      <c r="E47" s="443"/>
      <c r="F47" s="443"/>
      <c r="G47" s="443"/>
    </row>
    <row r="48" spans="1:7" ht="15.75">
      <c r="A48" s="34"/>
      <c r="B48" s="35"/>
      <c r="C48" s="35"/>
      <c r="D48" s="35"/>
      <c r="E48" s="35"/>
      <c r="F48" s="35"/>
      <c r="G48" s="35"/>
    </row>
    <row r="49" spans="1:7" ht="15.75">
      <c r="A49" s="34"/>
      <c r="B49" s="35"/>
      <c r="C49" s="35"/>
      <c r="D49" s="35"/>
      <c r="E49" s="35"/>
      <c r="F49" s="35"/>
      <c r="G49" s="35"/>
    </row>
    <row r="50" spans="1:7" ht="15">
      <c r="A50" s="444" t="s">
        <v>153</v>
      </c>
      <c r="B50" s="444"/>
      <c r="C50" s="444"/>
      <c r="D50" s="444"/>
      <c r="E50" s="444"/>
      <c r="F50" s="444"/>
      <c r="G50" s="444"/>
    </row>
    <row r="51" spans="1:7" ht="15.75">
      <c r="A51" s="39"/>
      <c r="B51" s="35"/>
      <c r="C51" s="35"/>
      <c r="D51" s="35"/>
      <c r="E51" s="35"/>
      <c r="F51" s="35"/>
      <c r="G51" s="35"/>
    </row>
    <row r="52" spans="1:7" ht="15.75">
      <c r="A52" s="34"/>
      <c r="B52" s="35"/>
      <c r="C52" s="35"/>
      <c r="D52" s="35"/>
      <c r="E52" s="35"/>
      <c r="F52" s="35"/>
      <c r="G52" s="35"/>
    </row>
    <row r="53" spans="1:7" ht="15.75">
      <c r="A53" s="34"/>
      <c r="B53" s="35"/>
      <c r="C53" s="35"/>
      <c r="D53" s="35"/>
      <c r="E53" s="35"/>
      <c r="F53" s="35"/>
      <c r="G53" s="35"/>
    </row>
    <row r="54" spans="1:7" ht="15.75">
      <c r="A54" s="34"/>
      <c r="B54" s="35"/>
      <c r="C54" s="35"/>
      <c r="D54" s="35"/>
      <c r="E54" s="35"/>
      <c r="F54" s="35"/>
      <c r="G54" s="35"/>
    </row>
    <row r="55" spans="1:7" ht="15">
      <c r="A55" s="35"/>
      <c r="B55" s="35"/>
      <c r="C55" s="35"/>
      <c r="D55" s="35"/>
      <c r="E55" s="35"/>
      <c r="F55" s="35"/>
      <c r="G55" s="35"/>
    </row>
    <row r="56" spans="1:7" ht="15">
      <c r="A56" s="35"/>
      <c r="B56" s="35"/>
      <c r="C56" s="35"/>
      <c r="D56" s="35"/>
      <c r="E56" s="35"/>
      <c r="F56" s="35"/>
      <c r="G56" s="35"/>
    </row>
    <row r="57" spans="1:7" ht="15">
      <c r="A57" s="35"/>
      <c r="B57" s="35"/>
      <c r="C57" s="35"/>
      <c r="D57" s="40" t="s">
        <v>295</v>
      </c>
      <c r="E57" s="35"/>
      <c r="F57" s="35"/>
      <c r="G57" s="35"/>
    </row>
    <row r="58" spans="1:7" ht="15">
      <c r="A58" s="35"/>
      <c r="B58" s="35"/>
      <c r="C58" s="35"/>
      <c r="D58" s="40" t="s">
        <v>93</v>
      </c>
      <c r="E58" s="35"/>
      <c r="F58" s="35"/>
      <c r="G58" s="35"/>
    </row>
    <row r="59" spans="1:7" ht="15">
      <c r="A59" s="35"/>
      <c r="B59" s="35"/>
      <c r="C59" s="35"/>
      <c r="D59" s="35"/>
      <c r="E59" s="35"/>
      <c r="F59" s="35"/>
      <c r="G59" s="35"/>
    </row>
    <row r="60" spans="1:7" ht="15">
      <c r="A60" s="35"/>
      <c r="B60" s="35"/>
      <c r="C60" s="35"/>
      <c r="D60" s="35"/>
      <c r="E60" s="35"/>
      <c r="F60" s="35"/>
      <c r="G60" s="35"/>
    </row>
    <row r="61" spans="1:7" ht="15">
      <c r="A61" s="35"/>
      <c r="B61" s="35"/>
      <c r="C61" s="35"/>
      <c r="D61" s="35"/>
      <c r="E61" s="35"/>
      <c r="F61" s="35"/>
      <c r="G61" s="35"/>
    </row>
    <row r="62" spans="1:7" ht="15">
      <c r="A62" s="35"/>
      <c r="B62" s="35"/>
      <c r="C62" s="35"/>
      <c r="D62" s="35"/>
      <c r="E62" s="35"/>
      <c r="F62" s="35"/>
      <c r="G62" s="35"/>
    </row>
    <row r="63" spans="1:7" ht="15.75">
      <c r="A63" s="34"/>
      <c r="B63" s="35"/>
      <c r="C63" s="35"/>
      <c r="D63" s="35"/>
      <c r="E63" s="35"/>
      <c r="F63" s="35"/>
      <c r="G63" s="35"/>
    </row>
    <row r="64" spans="1:7" ht="15.75">
      <c r="A64" s="34"/>
      <c r="B64" s="35"/>
      <c r="C64" s="35"/>
      <c r="D64" s="37" t="s">
        <v>94</v>
      </c>
      <c r="E64" s="35"/>
      <c r="F64" s="35"/>
      <c r="G64" s="35"/>
    </row>
    <row r="65" spans="1:7" ht="15.75">
      <c r="A65" s="34"/>
      <c r="B65" s="35"/>
      <c r="C65" s="35"/>
      <c r="D65" s="40" t="s">
        <v>95</v>
      </c>
      <c r="E65" s="35"/>
      <c r="F65" s="35"/>
      <c r="G65" s="35"/>
    </row>
    <row r="66" spans="1:7" ht="15.75">
      <c r="A66" s="34"/>
      <c r="B66" s="35"/>
      <c r="C66" s="35"/>
      <c r="D66" s="35"/>
      <c r="E66" s="35"/>
      <c r="F66" s="35"/>
      <c r="G66" s="35"/>
    </row>
    <row r="67" spans="1:7" ht="15.75">
      <c r="A67" s="34"/>
      <c r="B67" s="35"/>
      <c r="C67" s="35"/>
      <c r="D67" s="35"/>
      <c r="E67" s="35"/>
      <c r="F67" s="35"/>
      <c r="G67" s="35"/>
    </row>
    <row r="68" spans="1:7" ht="15.75">
      <c r="A68" s="34"/>
      <c r="B68" s="35"/>
      <c r="C68" s="35"/>
      <c r="D68" s="35"/>
      <c r="E68" s="35"/>
      <c r="F68" s="35"/>
      <c r="G68" s="35"/>
    </row>
    <row r="69" spans="1:7" ht="15.75">
      <c r="A69" s="34"/>
      <c r="B69" s="35"/>
      <c r="C69" s="35"/>
      <c r="D69" s="37" t="s">
        <v>96</v>
      </c>
      <c r="E69" s="35"/>
      <c r="F69" s="35"/>
      <c r="G69" s="35"/>
    </row>
    <row r="70" spans="1:7" ht="15.75">
      <c r="A70" s="34"/>
      <c r="B70" s="35"/>
      <c r="C70" s="35"/>
      <c r="D70" s="35"/>
      <c r="E70" s="35"/>
      <c r="F70" s="35"/>
      <c r="G70" s="35"/>
    </row>
    <row r="71" spans="1:7" ht="15.75">
      <c r="A71" s="34"/>
      <c r="B71" s="35"/>
      <c r="C71" s="35"/>
      <c r="D71" s="35"/>
      <c r="E71" s="35"/>
      <c r="F71" s="35"/>
      <c r="G71" s="35"/>
    </row>
    <row r="72" spans="1:7" ht="15.75">
      <c r="A72" s="34"/>
      <c r="B72" s="35"/>
      <c r="C72" s="35"/>
      <c r="D72" s="35"/>
      <c r="E72" s="35"/>
      <c r="F72" s="35"/>
      <c r="G72" s="35"/>
    </row>
    <row r="73" spans="1:7" ht="15.75">
      <c r="A73" s="34"/>
      <c r="B73" s="35"/>
      <c r="C73" s="35"/>
      <c r="D73" s="35"/>
      <c r="E73" s="35"/>
      <c r="F73" s="35"/>
      <c r="G73" s="35"/>
    </row>
    <row r="74" spans="1:7" ht="15.75">
      <c r="A74" s="34"/>
      <c r="B74" s="35"/>
      <c r="C74" s="35"/>
      <c r="D74" s="35"/>
      <c r="E74" s="35"/>
      <c r="F74" s="35"/>
      <c r="G74" s="35"/>
    </row>
    <row r="75" spans="1:7" ht="15.75">
      <c r="A75" s="34"/>
      <c r="B75" s="35"/>
      <c r="C75" s="35"/>
      <c r="D75" s="35"/>
      <c r="E75" s="35"/>
      <c r="F75" s="35"/>
      <c r="G75" s="35"/>
    </row>
    <row r="76" spans="1:7" ht="15.75">
      <c r="A76" s="34"/>
      <c r="B76" s="35"/>
      <c r="C76" s="35"/>
      <c r="D76" s="35"/>
      <c r="E76" s="35"/>
      <c r="F76" s="35"/>
      <c r="G76" s="35"/>
    </row>
    <row r="77" spans="1:7" ht="15.75">
      <c r="A77" s="34"/>
      <c r="B77" s="35"/>
      <c r="C77" s="35"/>
      <c r="D77" s="35"/>
      <c r="E77" s="35"/>
      <c r="F77" s="35"/>
      <c r="G77" s="35"/>
    </row>
    <row r="78" spans="1:7" ht="15.75">
      <c r="A78" s="34"/>
      <c r="B78" s="35"/>
      <c r="C78" s="35"/>
      <c r="D78" s="35"/>
      <c r="E78" s="35"/>
      <c r="F78" s="35"/>
      <c r="G78" s="35"/>
    </row>
    <row r="79" spans="1:7" ht="15.75">
      <c r="A79" s="34"/>
      <c r="B79" s="35"/>
      <c r="C79" s="35"/>
      <c r="D79" s="35"/>
      <c r="E79" s="35"/>
      <c r="F79" s="35"/>
      <c r="G79" s="35"/>
    </row>
    <row r="80" spans="1:7" ht="15">
      <c r="A80" s="44"/>
      <c r="B80" s="44"/>
      <c r="C80" s="35"/>
      <c r="D80" s="35"/>
      <c r="E80" s="35"/>
      <c r="F80" s="35"/>
      <c r="G80" s="35"/>
    </row>
    <row r="81" spans="1:7" ht="10.5" customHeight="1">
      <c r="A81" s="45" t="s">
        <v>97</v>
      </c>
      <c r="C81" s="35"/>
      <c r="D81" s="35"/>
      <c r="E81" s="35"/>
      <c r="F81" s="35"/>
      <c r="G81" s="35"/>
    </row>
    <row r="82" spans="1:7" ht="10.5" customHeight="1">
      <c r="A82" s="45" t="s">
        <v>98</v>
      </c>
      <c r="C82" s="35"/>
      <c r="D82" s="35"/>
      <c r="E82" s="35"/>
      <c r="F82" s="35"/>
      <c r="G82" s="35"/>
    </row>
    <row r="83" spans="1:7" ht="10.5" customHeight="1">
      <c r="A83" s="45" t="s">
        <v>99</v>
      </c>
      <c r="C83" s="42"/>
      <c r="D83" s="43"/>
      <c r="E83" s="35"/>
      <c r="F83" s="35"/>
      <c r="G83" s="35"/>
    </row>
    <row r="84" spans="1:7" ht="10.5" customHeight="1">
      <c r="A84" s="46" t="s">
        <v>100</v>
      </c>
      <c r="B84" s="47"/>
      <c r="C84" s="35"/>
      <c r="D84" s="35"/>
      <c r="E84" s="35"/>
      <c r="F84" s="35"/>
      <c r="G84" s="35"/>
    </row>
    <row r="85" spans="3:7" ht="15">
      <c r="C85" s="35"/>
      <c r="D85" s="35"/>
      <c r="E85" s="35"/>
      <c r="F85" s="35"/>
      <c r="G85" s="35"/>
    </row>
    <row r="124" spans="1:7" ht="15">
      <c r="A124" s="65"/>
      <c r="B124" s="65"/>
      <c r="C124" s="65"/>
      <c r="D124" s="65"/>
      <c r="E124" s="65"/>
      <c r="F124" s="65"/>
      <c r="G124" s="65"/>
    </row>
    <row r="125" spans="1:7" ht="15">
      <c r="A125" s="65"/>
      <c r="B125" s="65"/>
      <c r="C125" s="65"/>
      <c r="D125" s="65"/>
      <c r="E125" s="65"/>
      <c r="F125" s="65"/>
      <c r="G125" s="65"/>
    </row>
    <row r="126" spans="1:7" ht="15">
      <c r="A126" s="65"/>
      <c r="B126" s="65"/>
      <c r="C126" s="65"/>
      <c r="D126" s="65"/>
      <c r="E126" s="65"/>
      <c r="F126" s="65"/>
      <c r="G126" s="65"/>
    </row>
    <row r="127" spans="1:7" ht="15">
      <c r="A127" s="65"/>
      <c r="B127" s="65"/>
      <c r="C127" s="65"/>
      <c r="D127" s="65"/>
      <c r="E127" s="65"/>
      <c r="F127" s="65"/>
      <c r="G127" s="65"/>
    </row>
    <row r="128" spans="1:7" ht="15">
      <c r="A128" s="66"/>
      <c r="B128" s="66"/>
      <c r="C128" s="66"/>
      <c r="D128" s="66"/>
      <c r="E128" s="66"/>
      <c r="F128" s="66"/>
      <c r="G128" s="66"/>
    </row>
    <row r="129" spans="1:7" ht="15">
      <c r="A129" s="44"/>
      <c r="B129" s="44"/>
      <c r="C129" s="44"/>
      <c r="D129" s="44"/>
      <c r="E129" s="44"/>
      <c r="F129" s="44"/>
      <c r="G129" s="44"/>
    </row>
    <row r="130" spans="4:7" ht="10.5" customHeight="1">
      <c r="D130" s="67"/>
      <c r="E130" s="67"/>
      <c r="F130" s="67"/>
      <c r="G130" s="67"/>
    </row>
    <row r="131" spans="4:7" ht="10.5" customHeight="1">
      <c r="D131" s="67"/>
      <c r="E131" s="67"/>
      <c r="F131" s="67"/>
      <c r="G131" s="67"/>
    </row>
    <row r="132" spans="4:7" ht="10.5" customHeight="1">
      <c r="D132" s="67"/>
      <c r="E132" s="67"/>
      <c r="F132" s="67"/>
      <c r="G132" s="67"/>
    </row>
    <row r="133" spans="4:7" ht="10.5" customHeight="1">
      <c r="D133" s="67"/>
      <c r="E133" s="67"/>
      <c r="F133" s="67"/>
      <c r="G133" s="67"/>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L18" sqref="L18"/>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16" customWidth="1"/>
    <col min="9" max="9" width="5.125" style="116" bestFit="1" customWidth="1"/>
    <col min="10" max="10" width="8.625" style="116" bestFit="1" customWidth="1"/>
    <col min="11" max="11" width="5.25390625" style="116" bestFit="1" customWidth="1"/>
    <col min="12" max="12" width="7.375" style="116" bestFit="1" customWidth="1"/>
    <col min="13" max="13" width="5.25390625" style="116" bestFit="1" customWidth="1"/>
    <col min="14" max="14" width="7.625" style="116" bestFit="1" customWidth="1"/>
    <col min="15" max="16384" width="11.00390625" style="12" customWidth="1"/>
  </cols>
  <sheetData>
    <row r="1" spans="1:14" ht="12.75">
      <c r="A1" s="455" t="s">
        <v>165</v>
      </c>
      <c r="B1" s="455"/>
      <c r="C1" s="455"/>
      <c r="D1" s="455"/>
      <c r="E1" s="455"/>
      <c r="F1" s="455"/>
      <c r="G1" s="455"/>
      <c r="H1" s="455"/>
      <c r="I1" s="455"/>
      <c r="J1" s="455"/>
      <c r="K1" s="455"/>
      <c r="L1" s="455"/>
      <c r="M1" s="455"/>
      <c r="N1" s="455"/>
    </row>
    <row r="3" spans="1:14" ht="12.75">
      <c r="A3" s="481" t="s">
        <v>134</v>
      </c>
      <c r="B3" s="105">
        <v>2005</v>
      </c>
      <c r="C3" s="105">
        <v>2006</v>
      </c>
      <c r="D3" s="105">
        <v>2007</v>
      </c>
      <c r="E3" s="105">
        <v>2008</v>
      </c>
      <c r="F3" s="105">
        <v>2009</v>
      </c>
      <c r="G3" s="105">
        <v>2010</v>
      </c>
      <c r="H3" s="105">
        <v>2011</v>
      </c>
      <c r="I3" s="485" t="s">
        <v>284</v>
      </c>
      <c r="J3" s="485"/>
      <c r="K3" s="485" t="s">
        <v>285</v>
      </c>
      <c r="L3" s="485"/>
      <c r="M3" s="485" t="s">
        <v>286</v>
      </c>
      <c r="N3" s="485"/>
    </row>
    <row r="4" spans="1:14" ht="12.75">
      <c r="A4" s="481"/>
      <c r="B4" s="482" t="s">
        <v>60</v>
      </c>
      <c r="C4" s="483"/>
      <c r="D4" s="483"/>
      <c r="E4" s="483"/>
      <c r="F4" s="483"/>
      <c r="G4" s="483"/>
      <c r="H4" s="483"/>
      <c r="I4" s="483"/>
      <c r="J4" s="483"/>
      <c r="K4" s="483"/>
      <c r="L4" s="483"/>
      <c r="M4" s="483"/>
      <c r="N4" s="484"/>
    </row>
    <row r="5" spans="1:14" ht="12.75">
      <c r="A5" s="106" t="s">
        <v>298</v>
      </c>
      <c r="B5" s="108">
        <v>525.9004669999999</v>
      </c>
      <c r="C5" s="108">
        <f aca="true" t="shared" si="0" ref="C5:H5">+B17</f>
        <v>649.4405669999999</v>
      </c>
      <c r="D5" s="108">
        <f t="shared" si="0"/>
        <v>801.2641789999999</v>
      </c>
      <c r="E5" s="108">
        <f t="shared" si="0"/>
        <v>747.739819</v>
      </c>
      <c r="F5" s="108">
        <f t="shared" si="0"/>
        <v>807.28805</v>
      </c>
      <c r="G5" s="108">
        <f t="shared" si="0"/>
        <v>838.1538850000002</v>
      </c>
      <c r="H5" s="108">
        <f t="shared" si="0"/>
        <v>720.2510750000001</v>
      </c>
      <c r="I5" s="161">
        <f>J5/H5-1</f>
        <v>0.13386201193798963</v>
      </c>
      <c r="J5" s="157">
        <f>+H17</f>
        <v>816.665333</v>
      </c>
      <c r="K5" s="161">
        <f>L5/H5-1</f>
        <v>0.13386201193798963</v>
      </c>
      <c r="L5" s="157">
        <f>H17</f>
        <v>816.665333</v>
      </c>
      <c r="M5" s="161">
        <f>N5/H5-1</f>
        <v>0.13386201193798963</v>
      </c>
      <c r="N5" s="157">
        <f>H17</f>
        <v>816.665333</v>
      </c>
    </row>
    <row r="6" spans="1:14" ht="12.75">
      <c r="A6" s="106" t="s">
        <v>129</v>
      </c>
      <c r="B6" s="108">
        <f>B5-B7+B11+B12+B16-B17</f>
        <v>264.45000000000005</v>
      </c>
      <c r="C6" s="108">
        <f aca="true" t="shared" si="1" ref="C6:H6">C5-C7+C11+C12+C16-C17</f>
        <v>230.0000000000001</v>
      </c>
      <c r="D6" s="108">
        <f t="shared" si="1"/>
        <v>297.99497600000007</v>
      </c>
      <c r="E6" s="108">
        <f t="shared" si="1"/>
        <v>233.8872349999998</v>
      </c>
      <c r="F6" s="108">
        <f t="shared" si="1"/>
        <v>311.8442359999999</v>
      </c>
      <c r="G6" s="108">
        <f t="shared" si="1"/>
        <v>323.7250160000001</v>
      </c>
      <c r="H6" s="108">
        <f t="shared" si="1"/>
        <v>308.7681497</v>
      </c>
      <c r="I6" s="161">
        <v>0.02</v>
      </c>
      <c r="J6" s="157">
        <f>H6*(1+I6)</f>
        <v>314.943512694</v>
      </c>
      <c r="K6" s="162">
        <v>0</v>
      </c>
      <c r="L6" s="157">
        <f>H6*(1+K6)</f>
        <v>308.7681497</v>
      </c>
      <c r="M6" s="162">
        <v>0.04</v>
      </c>
      <c r="N6" s="157">
        <f>H6*(1+M6)</f>
        <v>321.118875688</v>
      </c>
    </row>
    <row r="7" spans="1:14" ht="12.75">
      <c r="A7" s="106" t="s">
        <v>130</v>
      </c>
      <c r="B7" s="107">
        <f aca="true" t="shared" si="2" ref="B7:H7">+B8+B9</f>
        <v>421</v>
      </c>
      <c r="C7" s="107">
        <f t="shared" si="2"/>
        <v>475.76443499999993</v>
      </c>
      <c r="D7" s="107">
        <f t="shared" si="2"/>
        <v>609.3688319999999</v>
      </c>
      <c r="E7" s="107">
        <f t="shared" si="2"/>
        <v>589.673191</v>
      </c>
      <c r="F7" s="107">
        <f t="shared" si="2"/>
        <v>695.68306</v>
      </c>
      <c r="G7" s="107">
        <f t="shared" si="2"/>
        <v>730.273801</v>
      </c>
      <c r="H7" s="107">
        <f t="shared" si="2"/>
        <v>662.2511767</v>
      </c>
      <c r="I7" s="161">
        <f>J7/H7-1</f>
        <v>0.09895953649575451</v>
      </c>
      <c r="J7" s="158">
        <f>+J8+J9</f>
        <v>727.78724619</v>
      </c>
      <c r="K7" s="161">
        <f>L7/H7-1</f>
        <v>0.04895953649575446</v>
      </c>
      <c r="L7" s="158">
        <f>+L8+L9</f>
        <v>694.674687355</v>
      </c>
      <c r="M7" s="161">
        <f>N7/H7-1</f>
        <v>0.14895953649575455</v>
      </c>
      <c r="N7" s="158">
        <f>+N8+N9</f>
        <v>760.899805025</v>
      </c>
    </row>
    <row r="8" spans="1:14" ht="12.75">
      <c r="A8" s="109" t="s">
        <v>61</v>
      </c>
      <c r="B8" s="110">
        <v>282</v>
      </c>
      <c r="C8" s="110">
        <v>308.26443499999993</v>
      </c>
      <c r="D8" s="110">
        <v>364.54072399999995</v>
      </c>
      <c r="E8" s="110">
        <v>373.310507</v>
      </c>
      <c r="F8" s="110">
        <v>398.03705699999995</v>
      </c>
      <c r="G8" s="110">
        <v>434.462564</v>
      </c>
      <c r="H8" s="110">
        <v>446.09443899999997</v>
      </c>
      <c r="I8" s="372">
        <v>0.05</v>
      </c>
      <c r="J8" s="159">
        <f>H8*(1+I8)</f>
        <v>468.39916095</v>
      </c>
      <c r="K8" s="372">
        <v>0</v>
      </c>
      <c r="L8" s="159">
        <f>H8*(1+K8)</f>
        <v>446.09443899999997</v>
      </c>
      <c r="M8" s="372">
        <v>0.1</v>
      </c>
      <c r="N8" s="159">
        <f>H8*(1+M8)</f>
        <v>490.7038829</v>
      </c>
    </row>
    <row r="9" spans="1:14" ht="12.75">
      <c r="A9" s="111" t="s">
        <v>62</v>
      </c>
      <c r="B9" s="110">
        <v>139</v>
      </c>
      <c r="C9" s="110">
        <v>167.5</v>
      </c>
      <c r="D9" s="112">
        <v>244.828108</v>
      </c>
      <c r="E9" s="112">
        <v>216.362684</v>
      </c>
      <c r="F9" s="112">
        <v>297.646003</v>
      </c>
      <c r="G9" s="112">
        <v>295.811237</v>
      </c>
      <c r="H9" s="112">
        <v>216.1567377</v>
      </c>
      <c r="I9" s="372">
        <v>0.2</v>
      </c>
      <c r="J9" s="159">
        <f>H9*(1+I9)</f>
        <v>259.38808524</v>
      </c>
      <c r="K9" s="372">
        <v>0.15</v>
      </c>
      <c r="L9" s="159">
        <f>H9*(1+K9)</f>
        <v>248.58024835499998</v>
      </c>
      <c r="M9" s="372">
        <v>0.25</v>
      </c>
      <c r="N9" s="159">
        <f>H9*(1+M9)</f>
        <v>270.19592212500004</v>
      </c>
    </row>
    <row r="10" spans="1:14" ht="12.75">
      <c r="A10" s="106" t="s">
        <v>131</v>
      </c>
      <c r="B10" s="108">
        <f aca="true" t="shared" si="3" ref="B10:H10">+B6+B7</f>
        <v>685.45</v>
      </c>
      <c r="C10" s="108">
        <f t="shared" si="3"/>
        <v>705.764435</v>
      </c>
      <c r="D10" s="108">
        <f t="shared" si="3"/>
        <v>907.363808</v>
      </c>
      <c r="E10" s="108">
        <f t="shared" si="3"/>
        <v>823.5604259999998</v>
      </c>
      <c r="F10" s="108">
        <f>+F6+F7</f>
        <v>1007.5272959999999</v>
      </c>
      <c r="G10" s="108">
        <f t="shared" si="3"/>
        <v>1053.9988170000001</v>
      </c>
      <c r="H10" s="108">
        <f t="shared" si="3"/>
        <v>971.0193264</v>
      </c>
      <c r="I10" s="161">
        <v>0.06</v>
      </c>
      <c r="J10" s="157">
        <f>+J6+J7</f>
        <v>1042.730758884</v>
      </c>
      <c r="K10" s="161">
        <f>L10/H10-1</f>
        <v>0.03339121042544879</v>
      </c>
      <c r="L10" s="157">
        <f>+L6+L7</f>
        <v>1003.4428370549999</v>
      </c>
      <c r="M10" s="161">
        <f>N10/H10-1</f>
        <v>0.11431219883596322</v>
      </c>
      <c r="N10" s="157">
        <f>+N6+N7</f>
        <v>1082.0186807129999</v>
      </c>
    </row>
    <row r="11" spans="1:14" ht="12.75">
      <c r="A11" s="106" t="s">
        <v>132</v>
      </c>
      <c r="B11" s="113">
        <v>4.51</v>
      </c>
      <c r="C11" s="113">
        <v>6.241047</v>
      </c>
      <c r="D11" s="113">
        <v>6.203086</v>
      </c>
      <c r="E11" s="113">
        <v>3.8794</v>
      </c>
      <c r="F11" s="113">
        <v>3.025617</v>
      </c>
      <c r="G11" s="156">
        <v>0.553321</v>
      </c>
      <c r="H11" s="156">
        <v>1.0527844</v>
      </c>
      <c r="I11" s="161">
        <f>J11/H11-1</f>
        <v>0</v>
      </c>
      <c r="J11" s="160">
        <v>1.0527844</v>
      </c>
      <c r="K11" s="161">
        <f>L11/H11-1</f>
        <v>0</v>
      </c>
      <c r="L11" s="160">
        <v>1.0527844</v>
      </c>
      <c r="M11" s="161">
        <f>N11/H11-1</f>
        <v>0</v>
      </c>
      <c r="N11" s="160">
        <v>1.0527844</v>
      </c>
    </row>
    <row r="12" spans="1:14" ht="12.75">
      <c r="A12" s="106" t="s">
        <v>133</v>
      </c>
      <c r="B12" s="107">
        <f aca="true" t="shared" si="4" ref="B12:H12">SUM(B13:B15)</f>
        <v>789.2511</v>
      </c>
      <c r="C12" s="107">
        <f t="shared" si="4"/>
        <v>842</v>
      </c>
      <c r="D12" s="107">
        <f t="shared" si="4"/>
        <v>827.746</v>
      </c>
      <c r="E12" s="107">
        <f t="shared" si="4"/>
        <v>868.2969999999999</v>
      </c>
      <c r="F12" s="107">
        <f t="shared" si="4"/>
        <v>1009.2922000000001</v>
      </c>
      <c r="G12" s="107">
        <f t="shared" si="4"/>
        <v>904.0903000000001</v>
      </c>
      <c r="H12" s="107">
        <f t="shared" si="4"/>
        <v>1046.3808</v>
      </c>
      <c r="I12" s="161">
        <f>J12/H12-1</f>
        <v>0.050000000000000044</v>
      </c>
      <c r="J12" s="158">
        <f>SUM(J13:J15)</f>
        <v>1098.69984</v>
      </c>
      <c r="K12" s="161">
        <f>L12/H12-1</f>
        <v>0.02000000000000024</v>
      </c>
      <c r="L12" s="158">
        <f>SUM(L13:L15)</f>
        <v>1067.308416</v>
      </c>
      <c r="M12" s="161">
        <f>N12/H12-1</f>
        <v>0.0800000000000003</v>
      </c>
      <c r="N12" s="158">
        <f>SUM(N13:N15)</f>
        <v>1130.0912640000001</v>
      </c>
    </row>
    <row r="13" spans="1:14" ht="12.75">
      <c r="A13" s="109" t="s">
        <v>63</v>
      </c>
      <c r="B13" s="112">
        <v>630.3212</v>
      </c>
      <c r="C13" s="112">
        <v>715</v>
      </c>
      <c r="D13" s="112">
        <v>703.8874</v>
      </c>
      <c r="E13" s="112">
        <v>692.7908</v>
      </c>
      <c r="F13" s="112">
        <v>866.5659</v>
      </c>
      <c r="G13" s="112">
        <v>733.4049</v>
      </c>
      <c r="H13" s="112">
        <v>828.6392</v>
      </c>
      <c r="I13" s="372">
        <v>0.05</v>
      </c>
      <c r="J13" s="159">
        <f>H13*(1+I13)</f>
        <v>870.07116</v>
      </c>
      <c r="K13" s="163">
        <v>0.02</v>
      </c>
      <c r="L13" s="159">
        <f>H13*(1+K13)</f>
        <v>845.211984</v>
      </c>
      <c r="M13" s="163">
        <v>0.08</v>
      </c>
      <c r="N13" s="159">
        <f>H13*(1+M13)</f>
        <v>894.930336</v>
      </c>
    </row>
    <row r="14" spans="1:14" ht="12.75">
      <c r="A14" s="109" t="s">
        <v>64</v>
      </c>
      <c r="B14" s="112">
        <v>105.4796</v>
      </c>
      <c r="C14" s="112">
        <v>85</v>
      </c>
      <c r="D14" s="112">
        <v>87.9062</v>
      </c>
      <c r="E14" s="112">
        <v>131.8511</v>
      </c>
      <c r="F14" s="112">
        <v>115.2065</v>
      </c>
      <c r="G14" s="112">
        <v>127.1633</v>
      </c>
      <c r="H14" s="112">
        <v>118.001</v>
      </c>
      <c r="I14" s="372">
        <v>0.05</v>
      </c>
      <c r="J14" s="159">
        <f>H14*(1+I14)</f>
        <v>123.90105000000001</v>
      </c>
      <c r="K14" s="163">
        <v>0.02</v>
      </c>
      <c r="L14" s="159">
        <f>H14*(1+K14)</f>
        <v>120.36102000000001</v>
      </c>
      <c r="M14" s="163">
        <v>0.08</v>
      </c>
      <c r="N14" s="159">
        <f>H14*(1+M14)</f>
        <v>127.44108000000001</v>
      </c>
    </row>
    <row r="15" spans="1:14" ht="12.75">
      <c r="A15" s="109" t="s">
        <v>65</v>
      </c>
      <c r="B15" s="112">
        <v>53.4503</v>
      </c>
      <c r="C15" s="112">
        <v>42</v>
      </c>
      <c r="D15" s="112">
        <v>35.9524</v>
      </c>
      <c r="E15" s="112">
        <v>43.6551</v>
      </c>
      <c r="F15" s="112">
        <v>27.5198</v>
      </c>
      <c r="G15" s="112">
        <v>43.5221</v>
      </c>
      <c r="H15" s="112">
        <v>99.7406</v>
      </c>
      <c r="I15" s="372">
        <v>0.05</v>
      </c>
      <c r="J15" s="159">
        <f>H15*(1+I15)</f>
        <v>104.72763</v>
      </c>
      <c r="K15" s="163">
        <v>0.02</v>
      </c>
      <c r="L15" s="159">
        <f>H15*(1+K15)</f>
        <v>101.735412</v>
      </c>
      <c r="M15" s="163">
        <v>0.08</v>
      </c>
      <c r="N15" s="159">
        <f>H15*(1+M15)</f>
        <v>107.71984800000001</v>
      </c>
    </row>
    <row r="16" spans="1:14" ht="12.75">
      <c r="A16" s="106" t="s">
        <v>260</v>
      </c>
      <c r="B16" s="107">
        <v>15.229</v>
      </c>
      <c r="C16" s="107">
        <v>9.347</v>
      </c>
      <c r="D16" s="107">
        <v>19.890362</v>
      </c>
      <c r="E16" s="107">
        <v>10.932257</v>
      </c>
      <c r="F16" s="107">
        <v>26.075314</v>
      </c>
      <c r="G16" s="107">
        <v>31.452386</v>
      </c>
      <c r="H16" s="107">
        <v>20</v>
      </c>
      <c r="I16" s="161">
        <f>J16/H16-1</f>
        <v>0</v>
      </c>
      <c r="J16" s="158">
        <v>20</v>
      </c>
      <c r="K16" s="161">
        <f>L16/H16-1</f>
        <v>0.25</v>
      </c>
      <c r="L16" s="158">
        <v>25</v>
      </c>
      <c r="M16" s="161">
        <f>N16/H16-1</f>
        <v>-0.25</v>
      </c>
      <c r="N16" s="158">
        <v>15</v>
      </c>
    </row>
    <row r="17" spans="1:14" ht="12.75">
      <c r="A17" s="106" t="s">
        <v>299</v>
      </c>
      <c r="B17" s="108">
        <v>649.4405669999999</v>
      </c>
      <c r="C17" s="108">
        <v>801.2641789999999</v>
      </c>
      <c r="D17" s="108">
        <v>747.739819</v>
      </c>
      <c r="E17" s="108">
        <v>807.28805</v>
      </c>
      <c r="F17" s="108">
        <v>838.1538850000002</v>
      </c>
      <c r="G17" s="108">
        <v>720.2510750000001</v>
      </c>
      <c r="H17" s="108">
        <v>816.665333</v>
      </c>
      <c r="I17" s="161">
        <f>J17/H17-1</f>
        <v>0.09431264240525805</v>
      </c>
      <c r="J17" s="157">
        <f>+J5-J10+J11+J12+J16</f>
        <v>893.6871985160001</v>
      </c>
      <c r="K17" s="161">
        <f>L17/H17-1</f>
        <v>0.11010429818869283</v>
      </c>
      <c r="L17" s="157">
        <f>+L5-L10+L11+L12+L16</f>
        <v>906.5836963450001</v>
      </c>
      <c r="M17" s="161">
        <f>N17/H17-1</f>
        <v>0.07852098662182372</v>
      </c>
      <c r="N17" s="157">
        <f>+N5-N10+N11+N12+N16</f>
        <v>880.7907006870003</v>
      </c>
    </row>
    <row r="18" spans="1:14" ht="12.75">
      <c r="A18" s="109" t="s">
        <v>300</v>
      </c>
      <c r="B18" s="390">
        <f aca="true" t="shared" si="5" ref="B18:H18">+B17/B10</f>
        <v>0.9474659960609816</v>
      </c>
      <c r="C18" s="390">
        <f t="shared" si="5"/>
        <v>1.1353139082447528</v>
      </c>
      <c r="D18" s="390">
        <f t="shared" si="5"/>
        <v>0.8240793961665265</v>
      </c>
      <c r="E18" s="390">
        <f t="shared" si="5"/>
        <v>0.9802414303962684</v>
      </c>
      <c r="F18" s="390">
        <f t="shared" si="5"/>
        <v>0.8318919877680419</v>
      </c>
      <c r="G18" s="390">
        <f t="shared" si="5"/>
        <v>0.6833509330210188</v>
      </c>
      <c r="H18" s="390">
        <f t="shared" si="5"/>
        <v>0.8410392160038063</v>
      </c>
      <c r="I18" s="391"/>
      <c r="J18" s="392">
        <f>+J17/J10</f>
        <v>0.8570641950492415</v>
      </c>
      <c r="K18" s="392"/>
      <c r="L18" s="392">
        <f>+L17/L10</f>
        <v>0.9034731853841608</v>
      </c>
      <c r="M18" s="392"/>
      <c r="N18" s="392">
        <f>+N17/N10</f>
        <v>0.8140254104546515</v>
      </c>
    </row>
    <row r="19" spans="1:14" ht="12.75">
      <c r="A19" s="109" t="s">
        <v>301</v>
      </c>
      <c r="B19" s="390">
        <f aca="true" t="shared" si="6" ref="B19:G19">B17/B12</f>
        <v>0.8228567144220641</v>
      </c>
      <c r="C19" s="390">
        <f t="shared" si="6"/>
        <v>0.9516201650831353</v>
      </c>
      <c r="D19" s="390">
        <f>D17/D12</f>
        <v>0.9033445271858759</v>
      </c>
      <c r="E19" s="390">
        <f t="shared" si="6"/>
        <v>0.9297372327671293</v>
      </c>
      <c r="F19" s="390">
        <f t="shared" si="6"/>
        <v>0.8304372955621773</v>
      </c>
      <c r="G19" s="390">
        <f t="shared" si="6"/>
        <v>0.7966583371152196</v>
      </c>
      <c r="H19" s="390">
        <f>H17/H12</f>
        <v>0.7804666647170897</v>
      </c>
      <c r="I19" s="391"/>
      <c r="J19" s="392">
        <f>J17/J12</f>
        <v>0.8134043220721686</v>
      </c>
      <c r="K19" s="392"/>
      <c r="L19" s="392">
        <f>L17/L12</f>
        <v>0.8494111755837593</v>
      </c>
      <c r="M19" s="392"/>
      <c r="N19" s="392">
        <f>N17/N12</f>
        <v>0.7793978493112218</v>
      </c>
    </row>
    <row r="20" spans="1:9" ht="12.75">
      <c r="A20" s="114" t="s">
        <v>302</v>
      </c>
      <c r="B20" s="115"/>
      <c r="C20" s="115"/>
      <c r="D20" s="115"/>
      <c r="E20" s="76"/>
      <c r="F20" s="76"/>
      <c r="G20" s="76"/>
      <c r="H20" s="117"/>
      <c r="I20" s="117"/>
    </row>
    <row r="21" spans="1:6" ht="12.75">
      <c r="A21" s="146" t="s">
        <v>66</v>
      </c>
      <c r="B21" s="77"/>
      <c r="C21" s="78"/>
      <c r="D21" s="78"/>
      <c r="E21" s="79"/>
      <c r="F21" s="76"/>
    </row>
    <row r="22" spans="1:6" ht="12.75">
      <c r="A22" s="146" t="s">
        <v>67</v>
      </c>
      <c r="F22" s="338"/>
    </row>
    <row r="23" ht="12.75">
      <c r="A23" s="146" t="s">
        <v>68</v>
      </c>
    </row>
    <row r="24" ht="12.75">
      <c r="A24" s="173" t="s">
        <v>206</v>
      </c>
    </row>
    <row r="26" spans="6:8" ht="14.25">
      <c r="F26" s="154"/>
      <c r="G26" s="80"/>
      <c r="H26" s="155"/>
    </row>
    <row r="27" spans="6:8" ht="12.75">
      <c r="F27" s="80"/>
      <c r="G27" s="80"/>
      <c r="H27" s="155"/>
    </row>
    <row r="28" spans="6:8" ht="12.75">
      <c r="F28" s="80"/>
      <c r="G28" s="80"/>
      <c r="H28" s="155"/>
    </row>
    <row r="29" spans="4:8" ht="14.25">
      <c r="D29" s="154"/>
      <c r="E29" s="154"/>
      <c r="F29" s="154"/>
      <c r="G29" s="154"/>
      <c r="H29" s="154"/>
    </row>
    <row r="30" spans="4:8" ht="12.75">
      <c r="D30" s="166"/>
      <c r="E30" s="166"/>
      <c r="F30" s="166"/>
      <c r="G30" s="166"/>
      <c r="H30" s="166"/>
    </row>
    <row r="31" spans="5:8" ht="12.75">
      <c r="E31" s="167"/>
      <c r="F31" s="153"/>
      <c r="G31" s="153"/>
      <c r="H31" s="153"/>
    </row>
    <row r="32" ht="12.75">
      <c r="E32" s="167"/>
    </row>
    <row r="33" spans="7:14" ht="12.75">
      <c r="G33" s="277"/>
      <c r="H33" s="277"/>
      <c r="I33" s="277"/>
      <c r="J33" s="281">
        <v>17248450</v>
      </c>
      <c r="K33" s="277"/>
      <c r="L33" s="277"/>
      <c r="M33" s="277"/>
      <c r="N33" s="277"/>
    </row>
    <row r="34" spans="7:14" ht="12.75">
      <c r="G34" s="277" t="s">
        <v>273</v>
      </c>
      <c r="H34" s="277"/>
      <c r="I34" s="277"/>
      <c r="J34" s="282">
        <f>J6*1000000/$J$33</f>
        <v>18.259235623722713</v>
      </c>
      <c r="K34" s="282"/>
      <c r="L34" s="282">
        <f>L6*1000000/$J$33</f>
        <v>17.90121139580658</v>
      </c>
      <c r="M34" s="282"/>
      <c r="N34" s="282">
        <f>N6*1000000/$J$33</f>
        <v>18.617259851638845</v>
      </c>
    </row>
    <row r="47" spans="9:13" ht="12.75">
      <c r="I47" s="12"/>
      <c r="J47" s="12"/>
      <c r="K47" s="12"/>
      <c r="L47" s="12"/>
      <c r="M47" s="12"/>
    </row>
    <row r="48" spans="9:13" ht="12.75">
      <c r="I48" s="12"/>
      <c r="J48" s="12"/>
      <c r="K48" s="12"/>
      <c r="L48" s="12"/>
      <c r="M48" s="12"/>
    </row>
    <row r="49" spans="9:13" ht="12.75">
      <c r="I49" s="12"/>
      <c r="J49" s="12"/>
      <c r="K49" s="12"/>
      <c r="L49" s="12"/>
      <c r="M49" s="12"/>
    </row>
    <row r="50" spans="9:13" ht="12.75">
      <c r="I50" s="12"/>
      <c r="J50" s="12"/>
      <c r="K50" s="12"/>
      <c r="L50" s="12"/>
      <c r="M50" s="12"/>
    </row>
    <row r="51" spans="9:13" ht="12.75">
      <c r="I51" s="12"/>
      <c r="J51" s="12"/>
      <c r="K51" s="12"/>
      <c r="L51" s="12"/>
      <c r="M51" s="12"/>
    </row>
    <row r="52" spans="9:13" ht="12.75">
      <c r="I52" s="12"/>
      <c r="J52" s="12"/>
      <c r="K52" s="12"/>
      <c r="L52" s="12"/>
      <c r="M52" s="12"/>
    </row>
    <row r="53" spans="9:13" ht="12.75">
      <c r="I53" s="12"/>
      <c r="J53" s="12"/>
      <c r="K53" s="12"/>
      <c r="L53" s="12"/>
      <c r="M53" s="12"/>
    </row>
    <row r="54" spans="9:13" ht="12.75">
      <c r="I54" s="12"/>
      <c r="J54" s="12"/>
      <c r="K54" s="12"/>
      <c r="L54" s="12"/>
      <c r="M54" s="12"/>
    </row>
    <row r="55" spans="9:13" ht="12.75">
      <c r="I55" s="12"/>
      <c r="J55" s="12"/>
      <c r="K55" s="12"/>
      <c r="L55" s="12"/>
      <c r="M55" s="12"/>
    </row>
    <row r="56" spans="10:13" ht="12.75">
      <c r="J56" s="12"/>
      <c r="K56" s="12"/>
      <c r="L56" s="12"/>
      <c r="M56" s="12"/>
    </row>
  </sheetData>
  <sheetProtection/>
  <mergeCells count="6">
    <mergeCell ref="A1:N1"/>
    <mergeCell ref="A3:A4"/>
    <mergeCell ref="B4:N4"/>
    <mergeCell ref="I3:J3"/>
    <mergeCell ref="K3:L3"/>
    <mergeCell ref="M3:N3"/>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93" r:id="rId1"/>
  <headerFooter>
    <oddFooter>&amp;C&amp;10 11</oddFooter>
  </headerFooter>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X23" sqref="X23:X28"/>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486" t="s">
        <v>261</v>
      </c>
      <c r="B1" s="487"/>
      <c r="C1" s="487"/>
      <c r="D1" s="487"/>
      <c r="E1" s="487"/>
      <c r="F1" s="487"/>
      <c r="G1" s="487"/>
      <c r="H1" s="487"/>
      <c r="I1" s="487"/>
      <c r="J1" s="487"/>
      <c r="K1" s="487"/>
      <c r="L1" s="487"/>
      <c r="M1" s="487"/>
      <c r="N1" s="487"/>
    </row>
    <row r="2" spans="1:29" ht="12.75">
      <c r="A2" s="486" t="s">
        <v>38</v>
      </c>
      <c r="B2" s="487"/>
      <c r="C2" s="487"/>
      <c r="D2" s="487"/>
      <c r="E2" s="487"/>
      <c r="F2" s="487"/>
      <c r="G2" s="487"/>
      <c r="H2" s="487"/>
      <c r="I2" s="487"/>
      <c r="J2" s="487"/>
      <c r="K2" s="487"/>
      <c r="L2" s="487"/>
      <c r="M2" s="487"/>
      <c r="N2" s="487"/>
      <c r="AC2" s="204"/>
    </row>
    <row r="3" spans="1:32" ht="14.25" customHeight="1">
      <c r="A3" s="486" t="s">
        <v>39</v>
      </c>
      <c r="B3" s="487"/>
      <c r="C3" s="487"/>
      <c r="D3" s="487"/>
      <c r="E3" s="487"/>
      <c r="F3" s="487"/>
      <c r="G3" s="487"/>
      <c r="H3" s="487"/>
      <c r="I3" s="487"/>
      <c r="J3" s="487"/>
      <c r="K3" s="487"/>
      <c r="L3" s="487"/>
      <c r="M3" s="487"/>
      <c r="N3" s="487"/>
      <c r="W3" s="91"/>
      <c r="X3" s="91" t="s">
        <v>171</v>
      </c>
      <c r="Y3" s="91" t="s">
        <v>54</v>
      </c>
      <c r="Z3" s="91" t="s">
        <v>55</v>
      </c>
      <c r="AA3" s="91" t="s">
        <v>56</v>
      </c>
      <c r="AB3" s="91"/>
      <c r="AC3" s="91" t="s">
        <v>171</v>
      </c>
      <c r="AD3" s="91" t="s">
        <v>54</v>
      </c>
      <c r="AE3" s="91" t="s">
        <v>55</v>
      </c>
      <c r="AF3" s="91"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202</v>
      </c>
      <c r="T5" s="81"/>
      <c r="U5" s="81"/>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33">
        <v>2009</v>
      </c>
      <c r="B6" s="134">
        <v>8012</v>
      </c>
      <c r="C6" s="134">
        <v>7862</v>
      </c>
      <c r="D6" s="134">
        <v>7749.5</v>
      </c>
      <c r="E6" s="134">
        <v>7750</v>
      </c>
      <c r="F6" s="134">
        <v>7750</v>
      </c>
      <c r="G6" s="134">
        <v>7000</v>
      </c>
      <c r="H6" s="134">
        <v>7000</v>
      </c>
      <c r="I6" s="134">
        <v>7000</v>
      </c>
      <c r="J6" s="134">
        <v>7000</v>
      </c>
      <c r="K6" s="134">
        <v>7250</v>
      </c>
      <c r="L6" s="134">
        <v>7500</v>
      </c>
      <c r="M6" s="134">
        <v>8000</v>
      </c>
      <c r="N6" s="134">
        <f>AVERAGE(B6:M6)</f>
        <v>7489.458333333333</v>
      </c>
      <c r="T6" s="132"/>
      <c r="U6" s="132"/>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33">
        <v>2010</v>
      </c>
      <c r="B7" s="134">
        <v>7500</v>
      </c>
      <c r="C7" s="134">
        <v>8000</v>
      </c>
      <c r="D7" s="134">
        <v>8500</v>
      </c>
      <c r="E7" s="134">
        <v>10500</v>
      </c>
      <c r="F7" s="134">
        <v>10500</v>
      </c>
      <c r="G7" s="134">
        <v>11250</v>
      </c>
      <c r="H7" s="134">
        <v>13500</v>
      </c>
      <c r="I7" s="134">
        <v>14000</v>
      </c>
      <c r="J7" s="134">
        <v>14500</v>
      </c>
      <c r="K7" s="134">
        <v>14000</v>
      </c>
      <c r="L7" s="134">
        <v>14000</v>
      </c>
      <c r="M7" s="134">
        <v>14000</v>
      </c>
      <c r="N7" s="134">
        <f>AVERAGE(B7:M7)</f>
        <v>11687.5</v>
      </c>
      <c r="T7" s="132"/>
      <c r="U7" s="132"/>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33">
        <v>2011</v>
      </c>
      <c r="B8" s="134">
        <v>14000</v>
      </c>
      <c r="C8" s="134">
        <v>14000</v>
      </c>
      <c r="D8" s="134">
        <v>14000</v>
      </c>
      <c r="E8" s="134">
        <v>14000</v>
      </c>
      <c r="F8" s="134">
        <v>14500</v>
      </c>
      <c r="G8" s="134">
        <v>14000</v>
      </c>
      <c r="H8" s="134">
        <v>12500</v>
      </c>
      <c r="I8" s="134">
        <v>12500</v>
      </c>
      <c r="J8" s="134">
        <v>11000</v>
      </c>
      <c r="K8" s="134">
        <v>11000</v>
      </c>
      <c r="L8" s="134">
        <v>11000</v>
      </c>
      <c r="M8" s="134">
        <v>11500</v>
      </c>
      <c r="N8" s="134">
        <f>AVERAGE(B8:M8)</f>
        <v>12833.333333333334</v>
      </c>
      <c r="O8" s="132"/>
      <c r="P8" s="132"/>
      <c r="Q8" s="132"/>
      <c r="R8" s="132"/>
      <c r="S8" s="132"/>
      <c r="T8" s="132"/>
      <c r="U8" s="132"/>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33">
        <v>2012</v>
      </c>
      <c r="B9" s="134">
        <v>12000</v>
      </c>
      <c r="C9" s="134">
        <v>12500</v>
      </c>
      <c r="D9" s="134">
        <v>12500</v>
      </c>
      <c r="E9" s="134">
        <v>12500</v>
      </c>
      <c r="F9" s="134">
        <v>12000</v>
      </c>
      <c r="G9" s="134"/>
      <c r="H9" s="134"/>
      <c r="I9" s="134"/>
      <c r="J9" s="134"/>
      <c r="K9" s="134"/>
      <c r="L9" s="134"/>
      <c r="M9" s="134"/>
      <c r="N9" s="134">
        <f>AVERAGE(B9:M9)</f>
        <v>12300</v>
      </c>
      <c r="O9" s="132"/>
      <c r="P9" s="132"/>
      <c r="Q9" s="132"/>
      <c r="R9" s="132"/>
      <c r="S9" s="132"/>
      <c r="T9" s="132"/>
      <c r="U9" s="132"/>
      <c r="W9" s="10">
        <v>40695</v>
      </c>
      <c r="X9" s="11">
        <v>14000</v>
      </c>
      <c r="Y9" s="11">
        <v>22000</v>
      </c>
      <c r="Z9" s="11">
        <v>12500</v>
      </c>
      <c r="AA9" s="11">
        <v>17000</v>
      </c>
      <c r="AB9" s="10">
        <v>40695</v>
      </c>
      <c r="AC9" s="80">
        <f t="shared" si="2"/>
        <v>350</v>
      </c>
      <c r="AD9" s="80">
        <f t="shared" si="2"/>
        <v>550</v>
      </c>
      <c r="AE9" s="80">
        <f t="shared" si="2"/>
        <v>312.5</v>
      </c>
      <c r="AF9" s="80">
        <f t="shared" si="2"/>
        <v>425</v>
      </c>
    </row>
    <row r="10" spans="1:61" ht="15" thickBot="1">
      <c r="A10" s="490" t="s">
        <v>275</v>
      </c>
      <c r="B10" s="490"/>
      <c r="C10" s="490"/>
      <c r="D10" s="490"/>
      <c r="E10" s="490"/>
      <c r="F10" s="490"/>
      <c r="G10" s="490"/>
      <c r="H10" s="490"/>
      <c r="I10" s="490"/>
      <c r="J10" s="490"/>
      <c r="K10" s="490"/>
      <c r="L10" s="490"/>
      <c r="M10" s="490"/>
      <c r="N10" s="86"/>
      <c r="O10" s="86"/>
      <c r="P10" s="86"/>
      <c r="Q10" s="86"/>
      <c r="R10" s="86"/>
      <c r="S10" s="86"/>
      <c r="T10" s="86"/>
      <c r="U10" s="86"/>
      <c r="V10" s="86"/>
      <c r="W10" s="10">
        <v>40725</v>
      </c>
      <c r="X10" s="11">
        <v>12500</v>
      </c>
      <c r="Y10" s="11">
        <v>20000</v>
      </c>
      <c r="Z10" s="11">
        <v>11000</v>
      </c>
      <c r="AA10" s="11">
        <v>16000</v>
      </c>
      <c r="AB10" s="10">
        <v>40725</v>
      </c>
      <c r="AC10" s="80">
        <f aca="true" t="shared" si="3" ref="AC10:AF11">X10/40</f>
        <v>312.5</v>
      </c>
      <c r="AD10" s="80">
        <f t="shared" si="3"/>
        <v>500</v>
      </c>
      <c r="AE10" s="80">
        <f t="shared" si="3"/>
        <v>275</v>
      </c>
      <c r="AF10" s="80">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2">
        <f t="shared" si="3"/>
        <v>312.5</v>
      </c>
      <c r="AD11" s="12">
        <f t="shared" si="3"/>
        <v>475</v>
      </c>
      <c r="AE11" s="12">
        <f t="shared" si="3"/>
        <v>250</v>
      </c>
      <c r="AF11" s="12">
        <f t="shared" si="3"/>
        <v>350</v>
      </c>
    </row>
    <row r="12" spans="1:32" ht="14.25">
      <c r="A12" s="486" t="s">
        <v>262</v>
      </c>
      <c r="B12" s="487"/>
      <c r="C12" s="487"/>
      <c r="D12" s="487"/>
      <c r="E12" s="487"/>
      <c r="F12" s="487"/>
      <c r="G12" s="487"/>
      <c r="H12" s="487"/>
      <c r="I12" s="487"/>
      <c r="J12" s="487"/>
      <c r="K12" s="487"/>
      <c r="L12" s="487"/>
      <c r="M12" s="487"/>
      <c r="N12" s="487"/>
      <c r="W12" s="10">
        <v>40787</v>
      </c>
      <c r="X12" s="11">
        <v>11000</v>
      </c>
      <c r="Y12" s="11">
        <v>17500</v>
      </c>
      <c r="Z12" s="11">
        <v>9500</v>
      </c>
      <c r="AA12" s="11">
        <v>12500</v>
      </c>
      <c r="AB12" s="10">
        <v>40787</v>
      </c>
      <c r="AC12" s="222">
        <f aca="true" t="shared" si="4" ref="AC12:AF14">X12/40</f>
        <v>275</v>
      </c>
      <c r="AD12" s="222">
        <f t="shared" si="4"/>
        <v>437.5</v>
      </c>
      <c r="AE12" s="222">
        <f t="shared" si="4"/>
        <v>237.5</v>
      </c>
      <c r="AF12" s="222">
        <f t="shared" si="4"/>
        <v>312.5</v>
      </c>
    </row>
    <row r="13" spans="1:32" ht="14.25">
      <c r="A13" s="486" t="s">
        <v>38</v>
      </c>
      <c r="B13" s="487"/>
      <c r="C13" s="487"/>
      <c r="D13" s="487"/>
      <c r="E13" s="487"/>
      <c r="F13" s="487"/>
      <c r="G13" s="487"/>
      <c r="H13" s="487"/>
      <c r="I13" s="487"/>
      <c r="J13" s="487"/>
      <c r="K13" s="487"/>
      <c r="L13" s="487"/>
      <c r="M13" s="487"/>
      <c r="N13" s="487"/>
      <c r="W13" s="10">
        <v>40817</v>
      </c>
      <c r="X13" s="11">
        <v>11000</v>
      </c>
      <c r="Y13" s="11">
        <v>18000</v>
      </c>
      <c r="Z13" s="11">
        <v>9500</v>
      </c>
      <c r="AA13" s="11">
        <v>12500</v>
      </c>
      <c r="AB13" s="10">
        <v>40817</v>
      </c>
      <c r="AC13" s="245">
        <f t="shared" si="4"/>
        <v>275</v>
      </c>
      <c r="AD13" s="245">
        <f t="shared" si="4"/>
        <v>450</v>
      </c>
      <c r="AE13" s="245">
        <f t="shared" si="4"/>
        <v>237.5</v>
      </c>
      <c r="AF13" s="245">
        <f t="shared" si="4"/>
        <v>312.5</v>
      </c>
    </row>
    <row r="14" spans="1:32" ht="14.25">
      <c r="A14" s="486" t="s">
        <v>39</v>
      </c>
      <c r="B14" s="487"/>
      <c r="C14" s="487"/>
      <c r="D14" s="487"/>
      <c r="E14" s="487"/>
      <c r="F14" s="487"/>
      <c r="G14" s="487"/>
      <c r="H14" s="487"/>
      <c r="I14" s="487"/>
      <c r="J14" s="487"/>
      <c r="K14" s="487"/>
      <c r="L14" s="487"/>
      <c r="M14" s="487"/>
      <c r="N14" s="487"/>
      <c r="W14" s="10">
        <v>40848</v>
      </c>
      <c r="X14" s="11">
        <v>11000</v>
      </c>
      <c r="Y14" s="11">
        <v>18000</v>
      </c>
      <c r="Z14" s="11">
        <v>9500</v>
      </c>
      <c r="AA14" s="11">
        <v>12500</v>
      </c>
      <c r="AB14" s="10">
        <v>40848</v>
      </c>
      <c r="AC14" s="245">
        <f t="shared" si="4"/>
        <v>275</v>
      </c>
      <c r="AD14" s="245">
        <f t="shared" si="4"/>
        <v>450</v>
      </c>
      <c r="AE14" s="245">
        <f t="shared" si="4"/>
        <v>237.5</v>
      </c>
      <c r="AF14" s="245">
        <f t="shared" si="4"/>
        <v>312.5</v>
      </c>
    </row>
    <row r="15" spans="23:32" ht="14.25">
      <c r="W15" s="10">
        <v>40878</v>
      </c>
      <c r="X15" s="11">
        <v>11500</v>
      </c>
      <c r="Y15" s="11">
        <v>18500</v>
      </c>
      <c r="Z15" s="11">
        <v>10000</v>
      </c>
      <c r="AA15" s="11">
        <v>12500</v>
      </c>
      <c r="AB15" s="10">
        <v>40878</v>
      </c>
      <c r="AC15" s="259">
        <f aca="true" t="shared" si="5" ref="AC15:AF16">X15/40</f>
        <v>287.5</v>
      </c>
      <c r="AD15" s="259">
        <f t="shared" si="5"/>
        <v>462.5</v>
      </c>
      <c r="AE15" s="259">
        <f t="shared" si="5"/>
        <v>250</v>
      </c>
      <c r="AF15" s="259">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202</v>
      </c>
      <c r="T16" s="81"/>
      <c r="U16" s="81"/>
      <c r="W16" s="10">
        <v>40909</v>
      </c>
      <c r="X16" s="11">
        <v>12000</v>
      </c>
      <c r="Y16" s="11">
        <v>19000</v>
      </c>
      <c r="Z16" s="11">
        <v>10000</v>
      </c>
      <c r="AA16" s="11">
        <v>12500</v>
      </c>
      <c r="AB16" s="10">
        <v>40909</v>
      </c>
      <c r="AC16" s="339">
        <f t="shared" si="5"/>
        <v>300</v>
      </c>
      <c r="AD16" s="339">
        <f t="shared" si="5"/>
        <v>475</v>
      </c>
      <c r="AE16" s="339">
        <f t="shared" si="5"/>
        <v>250</v>
      </c>
      <c r="AF16" s="339">
        <f t="shared" si="5"/>
        <v>312.5</v>
      </c>
    </row>
    <row r="17" spans="1:32" ht="14.25">
      <c r="A17" s="133">
        <v>2009</v>
      </c>
      <c r="B17" s="134">
        <v>11599</v>
      </c>
      <c r="C17" s="134">
        <v>11399</v>
      </c>
      <c r="D17" s="134">
        <v>11249.5</v>
      </c>
      <c r="E17" s="134">
        <v>10750</v>
      </c>
      <c r="F17" s="134">
        <v>11000</v>
      </c>
      <c r="G17" s="134">
        <v>9500</v>
      </c>
      <c r="H17" s="134">
        <v>9500</v>
      </c>
      <c r="I17" s="134">
        <v>9500</v>
      </c>
      <c r="J17" s="134">
        <v>9500</v>
      </c>
      <c r="K17" s="134">
        <v>9500</v>
      </c>
      <c r="L17" s="134">
        <v>10000</v>
      </c>
      <c r="M17" s="134">
        <v>10250</v>
      </c>
      <c r="N17" s="134">
        <f>AVERAGE(B17:M17)</f>
        <v>10312.291666666666</v>
      </c>
      <c r="T17" s="132"/>
      <c r="U17" s="132"/>
      <c r="W17" s="10">
        <v>40940</v>
      </c>
      <c r="X17" s="11">
        <v>12500</v>
      </c>
      <c r="Y17" s="11">
        <v>19000</v>
      </c>
      <c r="Z17" s="11">
        <v>11500</v>
      </c>
      <c r="AA17" s="11">
        <v>13500</v>
      </c>
      <c r="AB17" s="10">
        <v>40940</v>
      </c>
      <c r="AC17" s="344">
        <f aca="true" t="shared" si="6" ref="AC17:AF18">X17/40</f>
        <v>312.5</v>
      </c>
      <c r="AD17" s="344">
        <f t="shared" si="6"/>
        <v>475</v>
      </c>
      <c r="AE17" s="344">
        <f t="shared" si="6"/>
        <v>287.5</v>
      </c>
      <c r="AF17" s="344">
        <f t="shared" si="6"/>
        <v>337.5</v>
      </c>
    </row>
    <row r="18" spans="1:32" ht="14.25">
      <c r="A18" s="136">
        <v>2010</v>
      </c>
      <c r="B18" s="137">
        <v>10500</v>
      </c>
      <c r="C18" s="137">
        <v>12000</v>
      </c>
      <c r="D18" s="137">
        <v>13500</v>
      </c>
      <c r="E18" s="137">
        <v>14500</v>
      </c>
      <c r="F18" s="137">
        <v>15500</v>
      </c>
      <c r="G18" s="137">
        <v>16500</v>
      </c>
      <c r="H18" s="137">
        <v>17500</v>
      </c>
      <c r="I18" s="137">
        <v>18000</v>
      </c>
      <c r="J18" s="137">
        <v>20000</v>
      </c>
      <c r="K18" s="137">
        <v>19500</v>
      </c>
      <c r="L18" s="137">
        <v>18000</v>
      </c>
      <c r="M18" s="137">
        <v>18000</v>
      </c>
      <c r="N18" s="134">
        <f>AVERAGE(B18:M18)</f>
        <v>16125</v>
      </c>
      <c r="T18" s="132"/>
      <c r="U18" s="132"/>
      <c r="W18" s="10">
        <v>40969</v>
      </c>
      <c r="X18" s="11">
        <v>12500</v>
      </c>
      <c r="Y18" s="11">
        <v>19000</v>
      </c>
      <c r="Z18" s="11">
        <v>11000</v>
      </c>
      <c r="AA18" s="11">
        <v>13500</v>
      </c>
      <c r="AB18" s="10">
        <v>40969</v>
      </c>
      <c r="AC18" s="367">
        <f t="shared" si="6"/>
        <v>312.5</v>
      </c>
      <c r="AD18" s="367">
        <f t="shared" si="6"/>
        <v>475</v>
      </c>
      <c r="AE18" s="367">
        <f t="shared" si="6"/>
        <v>275</v>
      </c>
      <c r="AF18" s="367">
        <f t="shared" si="6"/>
        <v>337.5</v>
      </c>
    </row>
    <row r="19" spans="1:32" ht="14.25">
      <c r="A19" s="138">
        <v>2011</v>
      </c>
      <c r="B19" s="139">
        <v>18000</v>
      </c>
      <c r="C19" s="139">
        <v>18500</v>
      </c>
      <c r="D19" s="139">
        <v>18500</v>
      </c>
      <c r="E19" s="139">
        <v>19500</v>
      </c>
      <c r="F19" s="139">
        <v>20250</v>
      </c>
      <c r="G19" s="139">
        <v>22000</v>
      </c>
      <c r="H19" s="139">
        <v>20000</v>
      </c>
      <c r="I19" s="139">
        <v>19000</v>
      </c>
      <c r="J19" s="139">
        <v>17500</v>
      </c>
      <c r="K19" s="139">
        <v>18000</v>
      </c>
      <c r="L19" s="139">
        <v>18000</v>
      </c>
      <c r="M19" s="139">
        <v>18500</v>
      </c>
      <c r="N19" s="134">
        <f>AVERAGE(B19:M19)</f>
        <v>18979.166666666668</v>
      </c>
      <c r="T19" s="132"/>
      <c r="U19" s="132"/>
      <c r="W19" s="10">
        <v>41000</v>
      </c>
      <c r="X19" s="11">
        <v>12500</v>
      </c>
      <c r="Y19" s="11">
        <v>18500</v>
      </c>
      <c r="Z19" s="11">
        <v>11000</v>
      </c>
      <c r="AA19" s="11">
        <v>13500</v>
      </c>
      <c r="AB19" s="10">
        <v>41000</v>
      </c>
      <c r="AC19" s="380">
        <f aca="true" t="shared" si="7" ref="AC19:AF20">X19/40</f>
        <v>312.5</v>
      </c>
      <c r="AD19" s="380">
        <f t="shared" si="7"/>
        <v>462.5</v>
      </c>
      <c r="AE19" s="380">
        <f t="shared" si="7"/>
        <v>275</v>
      </c>
      <c r="AF19" s="380">
        <f t="shared" si="7"/>
        <v>337.5</v>
      </c>
    </row>
    <row r="20" spans="1:32" ht="14.25">
      <c r="A20" s="133">
        <v>2012</v>
      </c>
      <c r="B20" s="134">
        <v>19000</v>
      </c>
      <c r="C20" s="134">
        <v>19000</v>
      </c>
      <c r="D20" s="134">
        <v>19000</v>
      </c>
      <c r="E20" s="134">
        <v>18500</v>
      </c>
      <c r="F20" s="134">
        <v>18000</v>
      </c>
      <c r="G20" s="134"/>
      <c r="H20" s="134"/>
      <c r="I20" s="134"/>
      <c r="J20" s="134"/>
      <c r="K20" s="134"/>
      <c r="L20" s="134"/>
      <c r="M20" s="134"/>
      <c r="N20" s="134">
        <f>AVERAGE(B20:M20)</f>
        <v>18700</v>
      </c>
      <c r="T20" s="132"/>
      <c r="U20" s="132"/>
      <c r="W20" s="10">
        <v>41030</v>
      </c>
      <c r="X20" s="11">
        <v>12000</v>
      </c>
      <c r="Y20" s="11">
        <v>18000</v>
      </c>
      <c r="Z20" s="11">
        <v>10000</v>
      </c>
      <c r="AA20" s="11">
        <v>13500</v>
      </c>
      <c r="AB20" s="10">
        <v>41030</v>
      </c>
      <c r="AC20" s="412">
        <f t="shared" si="7"/>
        <v>300</v>
      </c>
      <c r="AD20" s="412">
        <f t="shared" si="7"/>
        <v>450</v>
      </c>
      <c r="AE20" s="412">
        <f t="shared" si="7"/>
        <v>250</v>
      </c>
      <c r="AF20" s="412">
        <f t="shared" si="7"/>
        <v>337.5</v>
      </c>
    </row>
    <row r="21" spans="1:32" s="80" customFormat="1" ht="12.75">
      <c r="A21" s="488" t="s">
        <v>275</v>
      </c>
      <c r="B21" s="489" t="s">
        <v>53</v>
      </c>
      <c r="C21" s="489" t="s">
        <v>53</v>
      </c>
      <c r="D21" s="489" t="s">
        <v>53</v>
      </c>
      <c r="E21" s="489" t="s">
        <v>53</v>
      </c>
      <c r="F21" s="489" t="s">
        <v>53</v>
      </c>
      <c r="G21" s="489" t="s">
        <v>53</v>
      </c>
      <c r="H21" s="489" t="s">
        <v>53</v>
      </c>
      <c r="I21" s="489" t="s">
        <v>53</v>
      </c>
      <c r="J21" s="489" t="s">
        <v>53</v>
      </c>
      <c r="K21" s="489" t="s">
        <v>53</v>
      </c>
      <c r="L21" s="489" t="s">
        <v>53</v>
      </c>
      <c r="M21" s="489" t="s">
        <v>53</v>
      </c>
      <c r="N21" s="489" t="s">
        <v>53</v>
      </c>
      <c r="T21" s="135"/>
      <c r="U21" s="135"/>
      <c r="W21" s="12"/>
      <c r="X21" s="12"/>
      <c r="Y21" s="12"/>
      <c r="Z21" s="12"/>
      <c r="AA21" s="12"/>
      <c r="AB21" s="12"/>
      <c r="AC21" s="12"/>
      <c r="AD21" s="12"/>
      <c r="AE21" s="12"/>
      <c r="AF21" s="12"/>
    </row>
    <row r="23" spans="1:14" ht="12.75">
      <c r="A23" s="486" t="s">
        <v>263</v>
      </c>
      <c r="B23" s="487"/>
      <c r="C23" s="487"/>
      <c r="D23" s="487"/>
      <c r="E23" s="487"/>
      <c r="F23" s="487"/>
      <c r="G23" s="487"/>
      <c r="H23" s="487"/>
      <c r="I23" s="487"/>
      <c r="J23" s="487"/>
      <c r="K23" s="487"/>
      <c r="L23" s="487"/>
      <c r="M23" s="487"/>
      <c r="N23" s="487"/>
    </row>
    <row r="24" spans="1:14" ht="12.75">
      <c r="A24" s="486" t="s">
        <v>38</v>
      </c>
      <c r="B24" s="487"/>
      <c r="C24" s="487"/>
      <c r="D24" s="487"/>
      <c r="E24" s="487"/>
      <c r="F24" s="487"/>
      <c r="G24" s="487"/>
      <c r="H24" s="487"/>
      <c r="I24" s="487"/>
      <c r="J24" s="487"/>
      <c r="K24" s="487"/>
      <c r="L24" s="487"/>
      <c r="M24" s="487"/>
      <c r="N24" s="487"/>
    </row>
    <row r="25" spans="1:14" ht="12.75">
      <c r="A25" s="486" t="s">
        <v>39</v>
      </c>
      <c r="B25" s="487"/>
      <c r="C25" s="487"/>
      <c r="D25" s="487"/>
      <c r="E25" s="487"/>
      <c r="F25" s="487"/>
      <c r="G25" s="487"/>
      <c r="H25" s="487"/>
      <c r="I25" s="487"/>
      <c r="J25" s="487"/>
      <c r="K25" s="487"/>
      <c r="L25" s="487"/>
      <c r="M25" s="487"/>
      <c r="N25" s="487"/>
    </row>
    <row r="27" spans="1:21"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202</v>
      </c>
      <c r="T27" s="81"/>
      <c r="U27" s="81"/>
    </row>
    <row r="28" spans="1:21" ht="12.75">
      <c r="A28" s="133">
        <v>2009</v>
      </c>
      <c r="B28" s="134">
        <v>4500</v>
      </c>
      <c r="C28" s="134">
        <v>4500</v>
      </c>
      <c r="D28" s="134">
        <v>4500</v>
      </c>
      <c r="E28" s="134">
        <v>4500</v>
      </c>
      <c r="F28" s="134">
        <v>5000</v>
      </c>
      <c r="G28" s="134">
        <v>5750</v>
      </c>
      <c r="H28" s="134">
        <v>5500</v>
      </c>
      <c r="I28" s="134">
        <v>5000</v>
      </c>
      <c r="J28" s="134">
        <v>5250</v>
      </c>
      <c r="K28" s="134">
        <v>5250</v>
      </c>
      <c r="L28" s="134">
        <v>5750</v>
      </c>
      <c r="M28" s="134">
        <v>6250</v>
      </c>
      <c r="N28" s="134">
        <f>AVERAGE(B28:M28)</f>
        <v>5145.833333333333</v>
      </c>
      <c r="T28" s="132"/>
      <c r="U28" s="132"/>
    </row>
    <row r="29" spans="1:21" ht="12.75">
      <c r="A29" s="133">
        <v>2010</v>
      </c>
      <c r="B29" s="134">
        <v>6750</v>
      </c>
      <c r="C29" s="134">
        <v>7250</v>
      </c>
      <c r="D29" s="134">
        <v>7750</v>
      </c>
      <c r="E29" s="134">
        <v>9000</v>
      </c>
      <c r="F29" s="134">
        <v>10750</v>
      </c>
      <c r="G29" s="134">
        <v>11000</v>
      </c>
      <c r="H29" s="134">
        <v>12000</v>
      </c>
      <c r="I29" s="134">
        <v>12500</v>
      </c>
      <c r="J29" s="134">
        <v>12500</v>
      </c>
      <c r="K29" s="134">
        <v>13000</v>
      </c>
      <c r="L29" s="134">
        <v>13000</v>
      </c>
      <c r="M29" s="134">
        <v>13500</v>
      </c>
      <c r="N29" s="134">
        <f>AVERAGE(B29:M29)</f>
        <v>10750</v>
      </c>
      <c r="T29" s="132"/>
      <c r="U29" s="132"/>
    </row>
    <row r="30" spans="1:21" ht="12.75">
      <c r="A30" s="133">
        <v>2011</v>
      </c>
      <c r="B30" s="134">
        <v>13500</v>
      </c>
      <c r="C30" s="134">
        <v>13500</v>
      </c>
      <c r="D30" s="134">
        <v>13500</v>
      </c>
      <c r="E30" s="134">
        <v>14250</v>
      </c>
      <c r="F30" s="134">
        <v>13000</v>
      </c>
      <c r="G30" s="134">
        <v>12500</v>
      </c>
      <c r="H30" s="134">
        <v>11000</v>
      </c>
      <c r="I30" s="134">
        <v>10000</v>
      </c>
      <c r="J30" s="134">
        <v>9500</v>
      </c>
      <c r="K30" s="134">
        <v>9500</v>
      </c>
      <c r="L30" s="134">
        <v>9500</v>
      </c>
      <c r="M30" s="134">
        <v>10000</v>
      </c>
      <c r="N30" s="134">
        <f>AVERAGE(B30:M30)</f>
        <v>11645.833333333334</v>
      </c>
      <c r="T30" s="132"/>
      <c r="U30" s="132"/>
    </row>
    <row r="31" spans="1:32" ht="12.75">
      <c r="A31" s="133">
        <v>2012</v>
      </c>
      <c r="B31" s="134">
        <v>10000</v>
      </c>
      <c r="C31" s="134">
        <v>11500</v>
      </c>
      <c r="D31" s="134">
        <v>11000</v>
      </c>
      <c r="E31" s="134">
        <v>11000</v>
      </c>
      <c r="F31" s="134">
        <v>10000</v>
      </c>
      <c r="G31" s="134"/>
      <c r="H31" s="134"/>
      <c r="I31" s="134"/>
      <c r="J31" s="134"/>
      <c r="K31" s="134"/>
      <c r="L31" s="134"/>
      <c r="M31" s="134"/>
      <c r="N31" s="134">
        <f>AVERAGE(B31:M31)</f>
        <v>10700</v>
      </c>
      <c r="T31" s="132"/>
      <c r="U31" s="132"/>
      <c r="W31" s="80"/>
      <c r="X31" s="80"/>
      <c r="Y31" s="80"/>
      <c r="Z31" s="80"/>
      <c r="AA31" s="80"/>
      <c r="AB31" s="80"/>
      <c r="AC31" s="80"/>
      <c r="AD31" s="80"/>
      <c r="AE31" s="80"/>
      <c r="AF31" s="80"/>
    </row>
    <row r="32" spans="1:32" s="80" customFormat="1" ht="12.75">
      <c r="A32" s="488" t="s">
        <v>275</v>
      </c>
      <c r="B32" s="489" t="s">
        <v>53</v>
      </c>
      <c r="C32" s="489" t="s">
        <v>53</v>
      </c>
      <c r="D32" s="489" t="s">
        <v>53</v>
      </c>
      <c r="E32" s="489" t="s">
        <v>53</v>
      </c>
      <c r="F32" s="489" t="s">
        <v>53</v>
      </c>
      <c r="G32" s="489" t="s">
        <v>53</v>
      </c>
      <c r="H32" s="489" t="s">
        <v>53</v>
      </c>
      <c r="I32" s="489" t="s">
        <v>53</v>
      </c>
      <c r="J32" s="489" t="s">
        <v>53</v>
      </c>
      <c r="K32" s="489" t="s">
        <v>53</v>
      </c>
      <c r="L32" s="489" t="s">
        <v>53</v>
      </c>
      <c r="M32" s="489" t="s">
        <v>53</v>
      </c>
      <c r="N32" s="489" t="s">
        <v>53</v>
      </c>
      <c r="T32" s="135"/>
      <c r="U32" s="135"/>
      <c r="W32" s="12"/>
      <c r="X32" s="12"/>
      <c r="Y32" s="12"/>
      <c r="Z32" s="12"/>
      <c r="AA32" s="12"/>
      <c r="AB32" s="12"/>
      <c r="AC32" s="12"/>
      <c r="AD32" s="12"/>
      <c r="AE32" s="12"/>
      <c r="AF32" s="12"/>
    </row>
    <row r="34" spans="1:14" ht="12.75">
      <c r="A34" s="486" t="s">
        <v>264</v>
      </c>
      <c r="B34" s="487"/>
      <c r="C34" s="487"/>
      <c r="D34" s="487"/>
      <c r="E34" s="487"/>
      <c r="F34" s="487"/>
      <c r="G34" s="487"/>
      <c r="H34" s="487"/>
      <c r="I34" s="487"/>
      <c r="J34" s="487"/>
      <c r="K34" s="487"/>
      <c r="L34" s="487"/>
      <c r="M34" s="487"/>
      <c r="N34" s="487"/>
    </row>
    <row r="35" spans="1:14" ht="12.75">
      <c r="A35" s="486" t="s">
        <v>38</v>
      </c>
      <c r="B35" s="487"/>
      <c r="C35" s="487"/>
      <c r="D35" s="487"/>
      <c r="E35" s="487"/>
      <c r="F35" s="487"/>
      <c r="G35" s="487"/>
      <c r="H35" s="487"/>
      <c r="I35" s="487"/>
      <c r="J35" s="487"/>
      <c r="K35" s="487"/>
      <c r="L35" s="487"/>
      <c r="M35" s="487"/>
      <c r="N35" s="487"/>
    </row>
    <row r="36" spans="1:14" ht="12.75">
      <c r="A36" s="486" t="s">
        <v>39</v>
      </c>
      <c r="B36" s="487"/>
      <c r="C36" s="487"/>
      <c r="D36" s="487"/>
      <c r="E36" s="487"/>
      <c r="F36" s="487"/>
      <c r="G36" s="487"/>
      <c r="H36" s="487"/>
      <c r="I36" s="487"/>
      <c r="J36" s="487"/>
      <c r="K36" s="487"/>
      <c r="L36" s="487"/>
      <c r="M36" s="487"/>
      <c r="N36" s="487"/>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202</v>
      </c>
      <c r="T38" s="81"/>
      <c r="U38" s="81"/>
    </row>
    <row r="39" spans="1:21" ht="12.75">
      <c r="A39" s="133">
        <v>2009</v>
      </c>
      <c r="B39" s="134">
        <v>5500</v>
      </c>
      <c r="C39" s="134">
        <v>5500</v>
      </c>
      <c r="D39" s="134">
        <v>5500</v>
      </c>
      <c r="E39" s="134">
        <v>7500</v>
      </c>
      <c r="F39" s="134">
        <v>7500</v>
      </c>
      <c r="G39" s="134">
        <v>8000</v>
      </c>
      <c r="H39" s="134">
        <v>7500</v>
      </c>
      <c r="I39" s="134">
        <v>7000</v>
      </c>
      <c r="J39" s="134">
        <v>6500</v>
      </c>
      <c r="K39" s="134">
        <v>6500</v>
      </c>
      <c r="L39" s="134">
        <v>6750</v>
      </c>
      <c r="M39" s="134">
        <v>7250</v>
      </c>
      <c r="N39" s="134">
        <f>AVERAGE(B39:M39)</f>
        <v>6750</v>
      </c>
      <c r="T39" s="132"/>
      <c r="U39" s="132"/>
    </row>
    <row r="40" spans="1:21" ht="12.75">
      <c r="A40" s="133">
        <v>2010</v>
      </c>
      <c r="B40" s="134">
        <v>8500</v>
      </c>
      <c r="C40" s="134">
        <v>9750</v>
      </c>
      <c r="D40" s="134">
        <v>11000</v>
      </c>
      <c r="E40" s="134">
        <v>11500</v>
      </c>
      <c r="F40" s="134">
        <v>11500</v>
      </c>
      <c r="G40" s="134">
        <v>15500</v>
      </c>
      <c r="H40" s="134">
        <v>17000</v>
      </c>
      <c r="I40" s="134">
        <v>16000</v>
      </c>
      <c r="J40" s="134">
        <v>16000</v>
      </c>
      <c r="K40" s="134">
        <v>15000</v>
      </c>
      <c r="L40" s="134">
        <v>15000</v>
      </c>
      <c r="M40" s="134">
        <v>15500</v>
      </c>
      <c r="N40" s="134">
        <f>AVERAGE(B40:M40)</f>
        <v>13520.833333333334</v>
      </c>
      <c r="T40" s="132"/>
      <c r="U40" s="132"/>
    </row>
    <row r="41" spans="1:21" ht="12.75">
      <c r="A41" s="133">
        <v>2011</v>
      </c>
      <c r="B41" s="134">
        <v>15500</v>
      </c>
      <c r="C41" s="134">
        <v>15500</v>
      </c>
      <c r="D41" s="134">
        <v>15500</v>
      </c>
      <c r="E41" s="134">
        <v>16750</v>
      </c>
      <c r="F41" s="134">
        <v>16750</v>
      </c>
      <c r="G41" s="134">
        <v>17000</v>
      </c>
      <c r="H41" s="134">
        <v>16000</v>
      </c>
      <c r="I41" s="134">
        <v>14000</v>
      </c>
      <c r="J41" s="134">
        <v>12500</v>
      </c>
      <c r="K41" s="134">
        <v>12500</v>
      </c>
      <c r="L41" s="134">
        <v>12500</v>
      </c>
      <c r="M41" s="134">
        <v>12500</v>
      </c>
      <c r="N41" s="134">
        <f>AVERAGE(B41:M41)</f>
        <v>14750</v>
      </c>
      <c r="T41" s="132"/>
      <c r="U41" s="132"/>
    </row>
    <row r="42" spans="1:21" ht="12.75">
      <c r="A42" s="133">
        <v>2012</v>
      </c>
      <c r="B42" s="134">
        <v>12500</v>
      </c>
      <c r="C42" s="134">
        <v>13500</v>
      </c>
      <c r="D42" s="134">
        <v>13500</v>
      </c>
      <c r="E42" s="134">
        <v>13500</v>
      </c>
      <c r="F42" s="134">
        <v>13500</v>
      </c>
      <c r="G42" s="134"/>
      <c r="H42" s="134"/>
      <c r="I42" s="134"/>
      <c r="J42" s="134"/>
      <c r="K42" s="134"/>
      <c r="L42" s="134"/>
      <c r="M42" s="134"/>
      <c r="N42" s="134">
        <f>AVERAGE(B42:M42)</f>
        <v>13300</v>
      </c>
      <c r="T42" s="132"/>
      <c r="U42" s="132"/>
    </row>
    <row r="43" spans="1:32" s="80" customFormat="1" ht="12.75">
      <c r="A43" s="488" t="s">
        <v>275</v>
      </c>
      <c r="B43" s="489" t="s">
        <v>53</v>
      </c>
      <c r="C43" s="489" t="s">
        <v>53</v>
      </c>
      <c r="D43" s="489" t="s">
        <v>53</v>
      </c>
      <c r="E43" s="489" t="s">
        <v>53</v>
      </c>
      <c r="F43" s="489" t="s">
        <v>53</v>
      </c>
      <c r="G43" s="489" t="s">
        <v>53</v>
      </c>
      <c r="H43" s="489" t="s">
        <v>53</v>
      </c>
      <c r="I43" s="489" t="s">
        <v>53</v>
      </c>
      <c r="J43" s="489" t="s">
        <v>53</v>
      </c>
      <c r="K43" s="489" t="s">
        <v>53</v>
      </c>
      <c r="L43" s="489" t="s">
        <v>53</v>
      </c>
      <c r="M43" s="489" t="s">
        <v>53</v>
      </c>
      <c r="N43" s="489" t="s">
        <v>53</v>
      </c>
      <c r="T43" s="135"/>
      <c r="U43" s="135"/>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
      <selection activeCell="H12" sqref="H12"/>
    </sheetView>
  </sheetViews>
  <sheetFormatPr defaultColWidth="11.00390625" defaultRowHeight="14.25"/>
  <sheetData>
    <row r="19" spans="1:21" s="144" customFormat="1" ht="18.75" customHeight="1">
      <c r="A19" s="283"/>
      <c r="B19" s="284"/>
      <c r="C19" s="284"/>
      <c r="D19" s="284"/>
      <c r="E19" s="284"/>
      <c r="F19" s="284"/>
      <c r="G19" s="284"/>
      <c r="H19" s="284"/>
      <c r="I19" s="284"/>
      <c r="J19" s="284"/>
      <c r="K19" s="284"/>
      <c r="L19" s="284"/>
      <c r="M19" s="284"/>
      <c r="N19" s="284"/>
      <c r="T19" s="145"/>
      <c r="U19" s="145"/>
    </row>
  </sheetData>
  <sheetProtection/>
  <printOptions horizontalCentered="1" verticalCentered="1"/>
  <pageMargins left="0.7086614173228347" right="0.7086614173228347" top="1.299212598425197" bottom="0.7480314960629921" header="0.31496062992125984" footer="0.31496062992125984"/>
  <pageSetup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R90"/>
  <sheetViews>
    <sheetView zoomScalePageLayoutView="0" workbookViewId="0" topLeftCell="AC25">
      <selection activeCell="AO31" sqref="AO31"/>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68" customWidth="1"/>
    <col min="13" max="13" width="6.75390625" style="12" bestFit="1" customWidth="1"/>
    <col min="14" max="14" width="5.375" style="168"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71" customFormat="1" ht="15">
      <c r="A1" s="496" t="s">
        <v>205</v>
      </c>
      <c r="B1" s="496"/>
      <c r="C1" s="496"/>
      <c r="D1" s="496"/>
      <c r="E1" s="496"/>
      <c r="F1" s="496"/>
      <c r="G1" s="496"/>
      <c r="H1" s="496"/>
      <c r="I1" s="496"/>
      <c r="J1" s="496"/>
      <c r="K1" s="496"/>
      <c r="L1" s="496"/>
      <c r="M1" s="496"/>
      <c r="N1" s="496"/>
      <c r="O1" s="496"/>
      <c r="P1" s="496"/>
      <c r="Q1" s="496"/>
      <c r="S1" s="339"/>
      <c r="T1" s="371"/>
      <c r="V1" s="339"/>
      <c r="W1" s="339"/>
      <c r="X1" s="339"/>
      <c r="Y1" s="339"/>
      <c r="Z1" s="339"/>
      <c r="AA1" s="339"/>
    </row>
    <row r="2" spans="1:27" ht="15">
      <c r="A2" s="500" t="s">
        <v>147</v>
      </c>
      <c r="B2" s="494" t="s">
        <v>176</v>
      </c>
      <c r="C2" s="491" t="s">
        <v>88</v>
      </c>
      <c r="D2" s="492"/>
      <c r="E2" s="493"/>
      <c r="F2" s="491" t="s">
        <v>89</v>
      </c>
      <c r="G2" s="492"/>
      <c r="H2" s="493"/>
      <c r="I2" s="491" t="s">
        <v>90</v>
      </c>
      <c r="J2" s="492"/>
      <c r="K2" s="493"/>
      <c r="L2" s="491" t="s">
        <v>91</v>
      </c>
      <c r="M2" s="492"/>
      <c r="N2" s="493"/>
      <c r="O2" s="491" t="s">
        <v>92</v>
      </c>
      <c r="P2" s="492"/>
      <c r="Q2" s="493"/>
      <c r="S2" s="367"/>
      <c r="T2" s="371"/>
      <c r="V2" s="339"/>
      <c r="W2" s="339"/>
      <c r="X2" s="339"/>
      <c r="Y2" s="339"/>
      <c r="Z2" s="339"/>
      <c r="AA2" s="339"/>
    </row>
    <row r="3" spans="1:27" ht="15">
      <c r="A3" s="501"/>
      <c r="B3" s="495"/>
      <c r="C3" s="181">
        <v>2012</v>
      </c>
      <c r="D3" s="340">
        <v>2011</v>
      </c>
      <c r="E3" s="181" t="s">
        <v>204</v>
      </c>
      <c r="F3" s="181">
        <v>2012</v>
      </c>
      <c r="G3" s="340">
        <v>2011</v>
      </c>
      <c r="H3" s="181" t="s">
        <v>204</v>
      </c>
      <c r="I3" s="340">
        <v>2012</v>
      </c>
      <c r="J3" s="340">
        <v>2011</v>
      </c>
      <c r="K3" s="181" t="s">
        <v>204</v>
      </c>
      <c r="L3" s="340">
        <v>2012</v>
      </c>
      <c r="M3" s="340">
        <v>2011</v>
      </c>
      <c r="N3" s="181" t="s">
        <v>204</v>
      </c>
      <c r="O3" s="340">
        <v>2012</v>
      </c>
      <c r="P3" s="340">
        <v>2011</v>
      </c>
      <c r="Q3" s="194" t="s">
        <v>204</v>
      </c>
      <c r="R3" s="85"/>
      <c r="S3" s="367"/>
      <c r="T3" s="371"/>
      <c r="V3" s="339"/>
      <c r="W3" s="339"/>
      <c r="X3" s="339"/>
      <c r="Y3" s="339"/>
      <c r="Z3" s="339"/>
      <c r="AA3" s="339"/>
    </row>
    <row r="4" spans="1:27" ht="15.75">
      <c r="A4" s="89" t="s">
        <v>148</v>
      </c>
      <c r="B4" s="31"/>
      <c r="C4" s="31"/>
      <c r="D4" s="341"/>
      <c r="E4" s="31"/>
      <c r="F4" s="31"/>
      <c r="G4" s="341"/>
      <c r="H4" s="31"/>
      <c r="I4" s="31"/>
      <c r="J4" s="341"/>
      <c r="K4" s="31"/>
      <c r="L4" s="169"/>
      <c r="M4" s="341"/>
      <c r="N4" s="169"/>
      <c r="O4" s="195"/>
      <c r="P4" s="80"/>
      <c r="Q4" s="196"/>
      <c r="R4" s="80"/>
      <c r="S4" s="367"/>
      <c r="T4" s="371"/>
      <c r="U4" s="385"/>
      <c r="V4" s="80"/>
      <c r="W4" s="339"/>
      <c r="X4" s="339"/>
      <c r="Y4" s="339"/>
      <c r="Z4" s="339"/>
      <c r="AA4" s="339"/>
    </row>
    <row r="5" spans="1:27" ht="15">
      <c r="A5" s="32" t="s">
        <v>175</v>
      </c>
      <c r="B5" s="21" t="s">
        <v>58</v>
      </c>
      <c r="C5" s="22">
        <v>220</v>
      </c>
      <c r="D5" s="22">
        <v>215</v>
      </c>
      <c r="E5" s="23">
        <f>C5/D5-1</f>
        <v>0.023255813953488413</v>
      </c>
      <c r="F5" s="22">
        <v>225</v>
      </c>
      <c r="G5" s="22">
        <v>220</v>
      </c>
      <c r="H5" s="23">
        <f>F5/G5-1</f>
        <v>0.022727272727272707</v>
      </c>
      <c r="I5" s="22">
        <v>235</v>
      </c>
      <c r="J5" s="22">
        <v>235</v>
      </c>
      <c r="K5" s="23">
        <f>I5/J5-1</f>
        <v>0</v>
      </c>
      <c r="L5" s="170">
        <v>240</v>
      </c>
      <c r="M5" s="170">
        <v>245</v>
      </c>
      <c r="N5" s="23">
        <f>L5/M5-1</f>
        <v>-0.020408163265306145</v>
      </c>
      <c r="O5" s="170"/>
      <c r="P5" s="170">
        <v>245</v>
      </c>
      <c r="Q5" s="23"/>
      <c r="R5" s="80"/>
      <c r="S5" s="367"/>
      <c r="T5" s="371"/>
      <c r="U5" s="386"/>
      <c r="V5" s="80"/>
      <c r="W5" s="339"/>
      <c r="X5" s="339"/>
      <c r="Y5" s="339"/>
      <c r="Z5" s="339"/>
      <c r="AA5" s="339"/>
    </row>
    <row r="6" spans="1:27" ht="15">
      <c r="A6" s="33"/>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71">
        <v>275</v>
      </c>
      <c r="M6" s="171">
        <v>277.5</v>
      </c>
      <c r="N6" s="26">
        <f aca="true" t="shared" si="3" ref="N6:N16">L6/M6-1</f>
        <v>-0.009009009009009028</v>
      </c>
      <c r="O6" s="171"/>
      <c r="P6" s="171">
        <v>277.5</v>
      </c>
      <c r="Q6" s="26"/>
      <c r="R6" s="86"/>
      <c r="S6" s="367"/>
      <c r="T6" s="371"/>
      <c r="U6" s="386"/>
      <c r="V6" s="80"/>
      <c r="W6" s="339"/>
      <c r="X6" s="339"/>
      <c r="Y6" s="339"/>
      <c r="Z6" s="339"/>
      <c r="AA6" s="339"/>
    </row>
    <row r="7" spans="1:27" ht="15.75">
      <c r="A7" s="32" t="s">
        <v>203</v>
      </c>
      <c r="B7" s="21" t="s">
        <v>58</v>
      </c>
      <c r="C7" s="22">
        <v>220</v>
      </c>
      <c r="D7" s="22">
        <v>215</v>
      </c>
      <c r="E7" s="23">
        <f t="shared" si="0"/>
        <v>0.023255813953488413</v>
      </c>
      <c r="F7" s="22">
        <v>225</v>
      </c>
      <c r="G7" s="22">
        <v>225</v>
      </c>
      <c r="H7" s="23">
        <f t="shared" si="1"/>
        <v>0</v>
      </c>
      <c r="I7" s="22">
        <v>235</v>
      </c>
      <c r="J7" s="22">
        <v>240</v>
      </c>
      <c r="K7" s="23">
        <f t="shared" si="2"/>
        <v>-0.02083333333333337</v>
      </c>
      <c r="L7" s="170">
        <v>240</v>
      </c>
      <c r="M7" s="170">
        <v>242.5</v>
      </c>
      <c r="N7" s="23">
        <f t="shared" si="3"/>
        <v>-0.010309278350515427</v>
      </c>
      <c r="O7" s="170"/>
      <c r="P7" s="170">
        <v>242.5</v>
      </c>
      <c r="Q7" s="23"/>
      <c r="R7" s="86"/>
      <c r="S7" s="367"/>
      <c r="T7" s="371"/>
      <c r="U7" s="385"/>
      <c r="V7" s="80"/>
      <c r="W7" s="339"/>
      <c r="X7" s="339"/>
      <c r="Y7" s="339"/>
      <c r="Z7" s="339"/>
      <c r="AA7" s="339"/>
    </row>
    <row r="8" spans="1:27" ht="15.75">
      <c r="A8" s="33"/>
      <c r="B8" s="24" t="s">
        <v>59</v>
      </c>
      <c r="C8" s="25">
        <v>310</v>
      </c>
      <c r="D8" s="25">
        <v>240</v>
      </c>
      <c r="E8" s="26">
        <f t="shared" si="0"/>
        <v>0.29166666666666674</v>
      </c>
      <c r="F8" s="25">
        <v>280</v>
      </c>
      <c r="G8" s="25">
        <v>250</v>
      </c>
      <c r="H8" s="26">
        <f t="shared" si="1"/>
        <v>0.1200000000000001</v>
      </c>
      <c r="I8" s="25">
        <v>280</v>
      </c>
      <c r="J8" s="25">
        <v>275</v>
      </c>
      <c r="K8" s="26">
        <f t="shared" si="2"/>
        <v>0.018181818181818077</v>
      </c>
      <c r="L8" s="171">
        <v>275</v>
      </c>
      <c r="M8" s="171">
        <v>277.5</v>
      </c>
      <c r="N8" s="26">
        <f t="shared" si="3"/>
        <v>-0.009009009009009028</v>
      </c>
      <c r="O8" s="171"/>
      <c r="P8" s="171">
        <v>277.5</v>
      </c>
      <c r="Q8" s="26"/>
      <c r="R8" s="86"/>
      <c r="S8" s="367"/>
      <c r="T8" s="371"/>
      <c r="U8" s="385"/>
      <c r="V8" s="80"/>
      <c r="W8" s="339"/>
      <c r="X8" s="339"/>
      <c r="Y8" s="339"/>
      <c r="Z8" s="339"/>
      <c r="AA8" s="339"/>
    </row>
    <row r="9" spans="1:27" ht="15">
      <c r="A9" s="32" t="s">
        <v>82</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70">
        <v>250</v>
      </c>
      <c r="M9" s="170">
        <v>257.5</v>
      </c>
      <c r="N9" s="23">
        <f t="shared" si="3"/>
        <v>-0.029126213592232997</v>
      </c>
      <c r="O9" s="170"/>
      <c r="P9" s="170">
        <v>257.5</v>
      </c>
      <c r="Q9" s="23"/>
      <c r="R9" s="86"/>
      <c r="S9" s="367"/>
      <c r="T9" s="371"/>
      <c r="U9" s="386"/>
      <c r="V9" s="80"/>
      <c r="W9" s="339"/>
      <c r="X9" s="339"/>
      <c r="Y9" s="339"/>
      <c r="Z9" s="339"/>
      <c r="AA9" s="339"/>
    </row>
    <row r="10" spans="1:27" ht="15.75">
      <c r="A10" s="33"/>
      <c r="B10" s="24" t="s">
        <v>59</v>
      </c>
      <c r="C10" s="25">
        <v>310</v>
      </c>
      <c r="D10" s="25">
        <v>250</v>
      </c>
      <c r="E10" s="26">
        <f t="shared" si="0"/>
        <v>0.24</v>
      </c>
      <c r="F10" s="25">
        <v>295</v>
      </c>
      <c r="G10" s="25">
        <v>250</v>
      </c>
      <c r="H10" s="26">
        <f t="shared" si="1"/>
        <v>0.17999999999999994</v>
      </c>
      <c r="I10" s="25">
        <v>295</v>
      </c>
      <c r="J10" s="25">
        <v>270</v>
      </c>
      <c r="K10" s="26">
        <f t="shared" si="2"/>
        <v>0.09259259259259256</v>
      </c>
      <c r="L10" s="171">
        <v>275</v>
      </c>
      <c r="M10" s="171">
        <v>280</v>
      </c>
      <c r="N10" s="26">
        <f t="shared" si="3"/>
        <v>-0.017857142857142905</v>
      </c>
      <c r="O10" s="171"/>
      <c r="P10" s="171">
        <v>280</v>
      </c>
      <c r="Q10" s="26"/>
      <c r="R10" s="86"/>
      <c r="S10" s="367"/>
      <c r="T10" s="371"/>
      <c r="U10" s="385"/>
      <c r="V10" s="80"/>
      <c r="W10" s="339"/>
      <c r="X10" s="339"/>
      <c r="Y10" s="339"/>
      <c r="Z10" s="339"/>
      <c r="AA10" s="339"/>
    </row>
    <row r="11" spans="1:27" ht="15.75">
      <c r="A11" s="32" t="s">
        <v>83</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70">
        <v>235</v>
      </c>
      <c r="M11" s="170">
        <v>260</v>
      </c>
      <c r="N11" s="23">
        <f t="shared" si="3"/>
        <v>-0.09615384615384615</v>
      </c>
      <c r="O11" s="170"/>
      <c r="P11" s="170">
        <v>260</v>
      </c>
      <c r="Q11" s="23"/>
      <c r="R11" s="86"/>
      <c r="S11" s="367"/>
      <c r="T11" s="371"/>
      <c r="U11" s="385"/>
      <c r="V11" s="80"/>
      <c r="W11" s="339"/>
      <c r="X11" s="339"/>
      <c r="Y11" s="339"/>
      <c r="Z11" s="339"/>
      <c r="AA11" s="339"/>
    </row>
    <row r="12" spans="1:27" ht="15">
      <c r="A12" s="33"/>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71">
        <v>260</v>
      </c>
      <c r="M12" s="171">
        <v>280</v>
      </c>
      <c r="N12" s="26">
        <f t="shared" si="3"/>
        <v>-0.0714285714285714</v>
      </c>
      <c r="O12" s="171"/>
      <c r="P12" s="171">
        <v>280</v>
      </c>
      <c r="Q12" s="26"/>
      <c r="R12" s="86"/>
      <c r="S12" s="367"/>
      <c r="T12" s="371"/>
      <c r="U12" s="387"/>
      <c r="V12" s="80"/>
      <c r="W12" s="339"/>
      <c r="X12" s="339"/>
      <c r="Y12" s="339"/>
      <c r="Z12" s="339"/>
      <c r="AA12" s="339"/>
    </row>
    <row r="13" spans="1:27" ht="15.75">
      <c r="A13" s="32" t="s">
        <v>84</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70">
        <v>160</v>
      </c>
      <c r="M13" s="170">
        <v>202.5</v>
      </c>
      <c r="N13" s="23">
        <f t="shared" si="3"/>
        <v>-0.2098765432098766</v>
      </c>
      <c r="O13" s="170"/>
      <c r="P13" s="170">
        <v>202.5</v>
      </c>
      <c r="Q13" s="23"/>
      <c r="R13" s="86"/>
      <c r="S13" s="367"/>
      <c r="T13" s="370"/>
      <c r="U13" s="385"/>
      <c r="V13" s="80"/>
      <c r="W13" s="339"/>
      <c r="X13" s="339"/>
      <c r="Y13" s="339"/>
      <c r="Z13" s="339"/>
      <c r="AA13" s="339"/>
    </row>
    <row r="14" spans="1:27" ht="15.75">
      <c r="A14" s="33"/>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71">
        <v>250</v>
      </c>
      <c r="M14" s="171">
        <v>210</v>
      </c>
      <c r="N14" s="26">
        <f t="shared" si="3"/>
        <v>0.19047619047619047</v>
      </c>
      <c r="O14" s="171"/>
      <c r="P14" s="171">
        <v>210</v>
      </c>
      <c r="Q14" s="26"/>
      <c r="R14" s="86"/>
      <c r="S14" s="367"/>
      <c r="T14" s="370"/>
      <c r="U14" s="386"/>
      <c r="V14" s="80"/>
      <c r="W14" s="339"/>
      <c r="X14" s="339"/>
      <c r="Y14" s="339"/>
      <c r="Z14" s="339"/>
      <c r="AA14" s="339"/>
    </row>
    <row r="15" spans="1:27" ht="15.75">
      <c r="A15" s="32" t="s">
        <v>55</v>
      </c>
      <c r="B15" s="21" t="s">
        <v>58</v>
      </c>
      <c r="C15" s="22">
        <v>150</v>
      </c>
      <c r="D15" s="22">
        <v>160</v>
      </c>
      <c r="E15" s="23">
        <f t="shared" si="0"/>
        <v>-0.0625</v>
      </c>
      <c r="F15" s="22">
        <v>160</v>
      </c>
      <c r="G15" s="22">
        <v>160</v>
      </c>
      <c r="H15" s="23">
        <f t="shared" si="1"/>
        <v>0</v>
      </c>
      <c r="I15" s="22">
        <v>175</v>
      </c>
      <c r="J15" s="22">
        <v>165</v>
      </c>
      <c r="K15" s="23">
        <f t="shared" si="2"/>
        <v>0.06060606060606055</v>
      </c>
      <c r="L15" s="170">
        <v>140</v>
      </c>
      <c r="M15" s="170">
        <v>180</v>
      </c>
      <c r="N15" s="23">
        <f t="shared" si="3"/>
        <v>-0.2222222222222222</v>
      </c>
      <c r="O15" s="170"/>
      <c r="P15" s="170">
        <v>180</v>
      </c>
      <c r="Q15" s="23"/>
      <c r="R15" s="86"/>
      <c r="S15" s="367"/>
      <c r="T15" s="370"/>
      <c r="U15" s="385"/>
      <c r="V15" s="80"/>
      <c r="W15" s="339"/>
      <c r="X15" s="339"/>
      <c r="Y15" s="339"/>
      <c r="Z15" s="339"/>
      <c r="AA15" s="339"/>
    </row>
    <row r="16" spans="1:27" ht="15.75">
      <c r="A16" s="33"/>
      <c r="B16" s="24" t="s">
        <v>59</v>
      </c>
      <c r="C16" s="25">
        <v>165</v>
      </c>
      <c r="D16" s="25">
        <v>170</v>
      </c>
      <c r="E16" s="26">
        <f t="shared" si="0"/>
        <v>-0.02941176470588236</v>
      </c>
      <c r="F16" s="25">
        <v>175</v>
      </c>
      <c r="G16" s="25">
        <v>175</v>
      </c>
      <c r="H16" s="26">
        <f t="shared" si="1"/>
        <v>0</v>
      </c>
      <c r="I16" s="25">
        <v>190</v>
      </c>
      <c r="J16" s="25">
        <v>180</v>
      </c>
      <c r="K16" s="26">
        <f t="shared" si="2"/>
        <v>0.05555555555555558</v>
      </c>
      <c r="L16" s="171">
        <v>160</v>
      </c>
      <c r="M16" s="171">
        <v>195</v>
      </c>
      <c r="N16" s="26">
        <f t="shared" si="3"/>
        <v>-0.17948717948717952</v>
      </c>
      <c r="O16" s="171"/>
      <c r="P16" s="171">
        <v>195</v>
      </c>
      <c r="Q16" s="26"/>
      <c r="S16" s="367"/>
      <c r="T16" s="370"/>
      <c r="U16" s="387"/>
      <c r="V16" s="80"/>
      <c r="W16" s="339"/>
      <c r="X16" s="339"/>
      <c r="Y16" s="339"/>
      <c r="Z16" s="339"/>
      <c r="AA16" s="339"/>
    </row>
    <row r="17" spans="1:27" ht="15.75">
      <c r="A17" s="89" t="s">
        <v>149</v>
      </c>
      <c r="B17" s="31"/>
      <c r="C17" s="31"/>
      <c r="D17" s="341"/>
      <c r="E17" s="31"/>
      <c r="F17" s="31"/>
      <c r="G17" s="341"/>
      <c r="H17" s="31"/>
      <c r="I17" s="31"/>
      <c r="J17" s="341"/>
      <c r="K17" s="341"/>
      <c r="L17" s="169"/>
      <c r="M17" s="341"/>
      <c r="N17" s="341"/>
      <c r="O17" s="195"/>
      <c r="P17" s="341"/>
      <c r="Q17" s="341"/>
      <c r="S17" s="367"/>
      <c r="T17" s="370"/>
      <c r="U17" s="386"/>
      <c r="V17" s="80"/>
      <c r="W17" s="339"/>
      <c r="X17" s="339"/>
      <c r="Y17" s="339"/>
      <c r="Z17" s="339"/>
      <c r="AA17" s="339"/>
    </row>
    <row r="18" spans="1:27" ht="15.75">
      <c r="A18" s="32" t="s">
        <v>85</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170"/>
      <c r="M18" s="170">
        <v>245</v>
      </c>
      <c r="N18" s="23"/>
      <c r="O18" s="170"/>
      <c r="P18" s="170">
        <v>245</v>
      </c>
      <c r="Q18" s="23"/>
      <c r="R18" s="86"/>
      <c r="S18" s="367"/>
      <c r="T18" s="370"/>
      <c r="U18" s="386"/>
      <c r="V18" s="80"/>
      <c r="W18" s="339"/>
      <c r="X18" s="339"/>
      <c r="Y18" s="339"/>
      <c r="Z18" s="339"/>
      <c r="AA18" s="339"/>
    </row>
    <row r="19" spans="1:27" ht="15.75">
      <c r="A19" s="33"/>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171"/>
      <c r="M19" s="171">
        <v>265</v>
      </c>
      <c r="N19" s="26"/>
      <c r="O19" s="171"/>
      <c r="P19" s="171">
        <v>265</v>
      </c>
      <c r="Q19" s="26"/>
      <c r="R19" s="87"/>
      <c r="S19" s="367"/>
      <c r="T19" s="370"/>
      <c r="U19" s="385"/>
      <c r="V19" s="80"/>
      <c r="W19" s="339"/>
      <c r="X19" s="339"/>
      <c r="Y19" s="339"/>
      <c r="Z19" s="339"/>
      <c r="AA19" s="339"/>
    </row>
    <row r="20" spans="1:27" ht="15.75">
      <c r="A20" s="32" t="s">
        <v>86</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170"/>
      <c r="M20" s="170">
        <v>250</v>
      </c>
      <c r="N20" s="23"/>
      <c r="O20" s="170"/>
      <c r="P20" s="170">
        <v>250</v>
      </c>
      <c r="Q20" s="23"/>
      <c r="S20" s="367"/>
      <c r="T20" s="370"/>
      <c r="U20" s="385"/>
      <c r="V20" s="80"/>
      <c r="W20" s="339"/>
      <c r="X20" s="339"/>
      <c r="Y20" s="339"/>
      <c r="Z20" s="339"/>
      <c r="AA20" s="339"/>
    </row>
    <row r="21" spans="1:27" ht="15.75">
      <c r="A21" s="33"/>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171"/>
      <c r="M21" s="171">
        <v>280</v>
      </c>
      <c r="N21" s="26"/>
      <c r="O21" s="171"/>
      <c r="P21" s="171">
        <v>280</v>
      </c>
      <c r="Q21" s="26"/>
      <c r="S21" s="367"/>
      <c r="T21" s="370"/>
      <c r="U21" s="385"/>
      <c r="V21" s="80"/>
      <c r="W21" s="339"/>
      <c r="X21" s="339"/>
      <c r="Y21" s="339"/>
      <c r="Z21" s="339"/>
      <c r="AA21" s="339"/>
    </row>
    <row r="22" spans="1:27" ht="15.75">
      <c r="A22" s="32"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170"/>
      <c r="M22" s="170">
        <v>230</v>
      </c>
      <c r="N22" s="23"/>
      <c r="O22" s="170"/>
      <c r="P22" s="170">
        <v>230</v>
      </c>
      <c r="Q22" s="23"/>
      <c r="S22" s="367"/>
      <c r="T22" s="370"/>
      <c r="U22" s="385"/>
      <c r="V22" s="80"/>
      <c r="W22" s="339"/>
      <c r="X22" s="339"/>
      <c r="Y22" s="339"/>
      <c r="Z22" s="339"/>
      <c r="AA22" s="339"/>
    </row>
    <row r="23" spans="1:27" ht="15.75">
      <c r="A23" s="33"/>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171"/>
      <c r="M23" s="171">
        <v>245</v>
      </c>
      <c r="N23" s="26"/>
      <c r="O23" s="171"/>
      <c r="P23" s="171">
        <v>245</v>
      </c>
      <c r="Q23" s="26"/>
      <c r="S23" s="367"/>
      <c r="T23" s="370"/>
      <c r="U23" s="385"/>
      <c r="V23" s="80"/>
      <c r="W23" s="339"/>
      <c r="X23" s="339"/>
      <c r="Y23" s="339"/>
      <c r="Z23" s="339"/>
      <c r="AA23" s="339"/>
    </row>
    <row r="24" spans="1:27" ht="15.75">
      <c r="A24" s="32" t="s">
        <v>87</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170"/>
      <c r="M24" s="170">
        <v>200</v>
      </c>
      <c r="N24" s="23"/>
      <c r="O24" s="170"/>
      <c r="P24" s="170">
        <v>200</v>
      </c>
      <c r="Q24" s="23"/>
      <c r="S24" s="367"/>
      <c r="T24" s="370"/>
      <c r="U24" s="385"/>
      <c r="V24" s="80"/>
      <c r="W24" s="339"/>
      <c r="X24" s="339"/>
      <c r="Y24" s="339"/>
      <c r="Z24" s="339"/>
      <c r="AA24" s="339"/>
    </row>
    <row r="25" spans="1:27" ht="15.75">
      <c r="A25" s="33"/>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171"/>
      <c r="M25" s="171">
        <v>215</v>
      </c>
      <c r="N25" s="26"/>
      <c r="O25" s="171"/>
      <c r="P25" s="171">
        <v>215</v>
      </c>
      <c r="Q25" s="26"/>
      <c r="S25" s="367"/>
      <c r="U25" s="385"/>
      <c r="V25" s="80"/>
      <c r="W25" s="339"/>
      <c r="X25" s="339"/>
      <c r="Y25" s="339"/>
      <c r="Z25" s="339"/>
      <c r="AA25" s="339"/>
    </row>
    <row r="26" spans="1:27" ht="15.75">
      <c r="A26" s="32" t="s">
        <v>69</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170"/>
      <c r="M26" s="170">
        <v>200</v>
      </c>
      <c r="N26" s="23"/>
      <c r="O26" s="170"/>
      <c r="P26" s="170">
        <v>200</v>
      </c>
      <c r="Q26" s="23"/>
      <c r="S26" s="367"/>
      <c r="U26" s="385"/>
      <c r="V26" s="80"/>
      <c r="W26" s="339"/>
      <c r="X26" s="339"/>
      <c r="Y26" s="339"/>
      <c r="Z26" s="339"/>
      <c r="AA26" s="339"/>
    </row>
    <row r="27" spans="1:27" ht="15.75">
      <c r="A27" s="33"/>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171"/>
      <c r="M27" s="171">
        <v>220</v>
      </c>
      <c r="N27" s="26"/>
      <c r="O27" s="171"/>
      <c r="P27" s="171">
        <v>220</v>
      </c>
      <c r="Q27" s="26"/>
      <c r="S27" s="367"/>
      <c r="U27" s="385"/>
      <c r="V27" s="80"/>
      <c r="W27" s="339"/>
      <c r="X27" s="339"/>
      <c r="Y27" s="339"/>
      <c r="Z27" s="339"/>
      <c r="AA27" s="339"/>
    </row>
    <row r="28" spans="1:27" ht="12.75">
      <c r="A28" s="490" t="s">
        <v>150</v>
      </c>
      <c r="B28" s="490"/>
      <c r="C28" s="490"/>
      <c r="D28" s="490"/>
      <c r="E28" s="490"/>
      <c r="F28" s="490"/>
      <c r="G28" s="490"/>
      <c r="H28" s="490"/>
      <c r="I28" s="490"/>
      <c r="J28" s="490"/>
      <c r="K28" s="490"/>
      <c r="L28" s="490"/>
      <c r="M28" s="490"/>
      <c r="N28" s="490"/>
      <c r="O28" s="490"/>
      <c r="P28" s="86"/>
      <c r="S28" s="367"/>
      <c r="U28" s="80"/>
      <c r="V28" s="80"/>
      <c r="W28" s="339"/>
      <c r="X28" s="339"/>
      <c r="Y28" s="339"/>
      <c r="Z28" s="339"/>
      <c r="AA28" s="339"/>
    </row>
    <row r="29" spans="1:26" ht="12.75">
      <c r="A29" s="80"/>
      <c r="B29" s="80"/>
      <c r="C29" s="80"/>
      <c r="D29" s="80"/>
      <c r="E29" s="80"/>
      <c r="F29" s="80"/>
      <c r="G29" s="80"/>
      <c r="H29" s="80"/>
      <c r="I29" s="80"/>
      <c r="J29" s="80"/>
      <c r="K29" s="80"/>
      <c r="L29" s="80"/>
      <c r="M29" s="80"/>
      <c r="N29" s="80"/>
      <c r="O29" s="80"/>
      <c r="P29" s="86"/>
      <c r="Q29" s="86"/>
      <c r="S29" s="367"/>
      <c r="T29" s="367"/>
      <c r="U29" s="388"/>
      <c r="V29" s="80"/>
      <c r="W29" s="86"/>
      <c r="X29" s="86"/>
      <c r="Y29" s="86"/>
      <c r="Z29" s="168"/>
    </row>
    <row r="30" spans="3:26" ht="12.75">
      <c r="C30" s="165"/>
      <c r="D30" s="165"/>
      <c r="E30" s="164"/>
      <c r="F30" s="165"/>
      <c r="G30" s="165"/>
      <c r="H30" s="164"/>
      <c r="I30" s="165"/>
      <c r="J30" s="165"/>
      <c r="K30" s="164"/>
      <c r="L30" s="164"/>
      <c r="P30" s="87"/>
      <c r="S30" s="367"/>
      <c r="T30" s="367"/>
      <c r="U30" s="388"/>
      <c r="V30" s="381"/>
      <c r="W30" s="87"/>
      <c r="X30" s="87"/>
      <c r="Y30" s="87"/>
      <c r="Z30" s="168"/>
    </row>
    <row r="31" spans="3:26" ht="12.75">
      <c r="C31" s="165"/>
      <c r="D31" s="165"/>
      <c r="E31" s="164"/>
      <c r="F31" s="165"/>
      <c r="G31" s="165"/>
      <c r="H31" s="164"/>
      <c r="I31" s="165"/>
      <c r="J31" s="165"/>
      <c r="K31" s="164"/>
      <c r="L31" s="164"/>
      <c r="S31" s="367"/>
      <c r="T31" s="367"/>
      <c r="U31" s="388"/>
      <c r="V31" s="80"/>
      <c r="Z31" s="168"/>
    </row>
    <row r="32" spans="19:26" ht="12.75">
      <c r="S32" s="344"/>
      <c r="U32" s="388"/>
      <c r="V32" s="80"/>
      <c r="Z32" s="168"/>
    </row>
    <row r="33" spans="1:26" ht="12.75">
      <c r="A33" s="502" t="s">
        <v>265</v>
      </c>
      <c r="B33" s="502"/>
      <c r="C33" s="502"/>
      <c r="D33" s="502"/>
      <c r="E33" s="502"/>
      <c r="F33" s="502"/>
      <c r="G33" s="502"/>
      <c r="H33" s="502"/>
      <c r="I33" s="502"/>
      <c r="J33" s="502"/>
      <c r="K33" s="502"/>
      <c r="L33" s="502"/>
      <c r="M33" s="502"/>
      <c r="N33" s="502"/>
      <c r="O33" s="502"/>
      <c r="P33" s="502"/>
      <c r="Q33" s="502"/>
      <c r="R33" s="382"/>
      <c r="S33" s="382"/>
      <c r="T33" s="382"/>
      <c r="U33" s="388"/>
      <c r="V33" s="383"/>
      <c r="W33" s="382"/>
      <c r="Z33" s="168"/>
    </row>
    <row r="34" spans="1:38" ht="25.5">
      <c r="A34" s="175" t="s">
        <v>147</v>
      </c>
      <c r="B34" s="177" t="s">
        <v>176</v>
      </c>
      <c r="C34" s="497" t="s">
        <v>88</v>
      </c>
      <c r="D34" s="498"/>
      <c r="E34" s="499"/>
      <c r="F34" s="497" t="s">
        <v>89</v>
      </c>
      <c r="G34" s="498"/>
      <c r="H34" s="499"/>
      <c r="I34" s="497" t="s">
        <v>90</v>
      </c>
      <c r="J34" s="498"/>
      <c r="K34" s="499"/>
      <c r="L34" s="497" t="s">
        <v>91</v>
      </c>
      <c r="M34" s="498"/>
      <c r="N34" s="499"/>
      <c r="O34" s="497" t="s">
        <v>92</v>
      </c>
      <c r="P34" s="498"/>
      <c r="Q34" s="499"/>
      <c r="R34" s="497" t="s">
        <v>231</v>
      </c>
      <c r="S34" s="498"/>
      <c r="T34" s="499"/>
      <c r="U34" s="497" t="s">
        <v>248</v>
      </c>
      <c r="V34" s="498"/>
      <c r="W34" s="499"/>
      <c r="X34" s="497" t="s">
        <v>249</v>
      </c>
      <c r="Y34" s="498"/>
      <c r="Z34" s="499"/>
      <c r="AA34" s="497" t="s">
        <v>250</v>
      </c>
      <c r="AB34" s="498"/>
      <c r="AC34" s="499"/>
      <c r="AD34" s="497" t="s">
        <v>252</v>
      </c>
      <c r="AE34" s="498"/>
      <c r="AF34" s="499"/>
      <c r="AG34" s="497" t="s">
        <v>272</v>
      </c>
      <c r="AH34" s="498"/>
      <c r="AI34" s="499"/>
      <c r="AJ34" s="497" t="s">
        <v>274</v>
      </c>
      <c r="AK34" s="498"/>
      <c r="AL34" s="499"/>
    </row>
    <row r="35" spans="1:40" ht="15">
      <c r="A35" s="176"/>
      <c r="B35" s="178"/>
      <c r="C35" s="181">
        <v>2012</v>
      </c>
      <c r="D35" s="340">
        <v>2011</v>
      </c>
      <c r="E35" s="181" t="s">
        <v>204</v>
      </c>
      <c r="F35" s="340">
        <v>2012</v>
      </c>
      <c r="G35" s="340">
        <v>2011</v>
      </c>
      <c r="H35" s="181" t="s">
        <v>204</v>
      </c>
      <c r="I35" s="340">
        <v>2012</v>
      </c>
      <c r="J35" s="340">
        <v>2011</v>
      </c>
      <c r="K35" s="181" t="s">
        <v>204</v>
      </c>
      <c r="L35" s="340">
        <v>2012</v>
      </c>
      <c r="M35" s="340">
        <v>2011</v>
      </c>
      <c r="N35" s="340" t="s">
        <v>204</v>
      </c>
      <c r="O35" s="340">
        <v>2012</v>
      </c>
      <c r="P35" s="340">
        <v>2011</v>
      </c>
      <c r="Q35" s="340" t="s">
        <v>204</v>
      </c>
      <c r="R35" s="340">
        <v>2012</v>
      </c>
      <c r="S35" s="340">
        <v>2011</v>
      </c>
      <c r="T35" s="340" t="s">
        <v>204</v>
      </c>
      <c r="U35" s="384">
        <v>2012</v>
      </c>
      <c r="V35" s="384">
        <v>2011</v>
      </c>
      <c r="W35" s="340" t="s">
        <v>204</v>
      </c>
      <c r="X35" s="340">
        <v>2012</v>
      </c>
      <c r="Y35" s="340">
        <v>2011</v>
      </c>
      <c r="Z35" s="340" t="s">
        <v>204</v>
      </c>
      <c r="AA35" s="340">
        <v>2012</v>
      </c>
      <c r="AB35" s="340">
        <v>2011</v>
      </c>
      <c r="AC35" s="340" t="s">
        <v>204</v>
      </c>
      <c r="AD35" s="340">
        <v>2012</v>
      </c>
      <c r="AE35" s="340">
        <v>2011</v>
      </c>
      <c r="AF35" s="340" t="s">
        <v>204</v>
      </c>
      <c r="AG35" s="340">
        <v>2012</v>
      </c>
      <c r="AH35" s="340">
        <v>2011</v>
      </c>
      <c r="AI35" s="340" t="s">
        <v>204</v>
      </c>
      <c r="AJ35" s="340">
        <v>2012</v>
      </c>
      <c r="AK35" s="340">
        <v>2011</v>
      </c>
      <c r="AL35" s="340" t="s">
        <v>204</v>
      </c>
      <c r="AN35" s="342"/>
    </row>
    <row r="36" spans="1:40" ht="15">
      <c r="A36" s="179" t="s">
        <v>177</v>
      </c>
      <c r="B36" s="236"/>
      <c r="C36" s="183"/>
      <c r="D36" s="183"/>
      <c r="E36" s="237"/>
      <c r="F36" s="180"/>
      <c r="G36" s="341"/>
      <c r="H36" s="237"/>
      <c r="I36" s="180"/>
      <c r="J36" s="341"/>
      <c r="K36" s="237"/>
      <c r="L36" s="180"/>
      <c r="M36" s="341"/>
      <c r="N36" s="237"/>
      <c r="O36" s="195"/>
      <c r="P36" s="341"/>
      <c r="Q36" s="196"/>
      <c r="R36" s="206"/>
      <c r="S36" s="341"/>
      <c r="T36" s="207"/>
      <c r="U36" s="308"/>
      <c r="V36" s="80"/>
      <c r="W36" s="220"/>
      <c r="X36" s="80"/>
      <c r="Y36" s="80"/>
      <c r="Z36" s="221"/>
      <c r="AA36" s="80"/>
      <c r="AB36" s="80"/>
      <c r="AC36" s="223"/>
      <c r="AE36" s="339"/>
      <c r="AF36" s="237"/>
      <c r="AG36" s="203"/>
      <c r="AH36" s="203"/>
      <c r="AI36" s="260"/>
      <c r="AK36" s="339"/>
      <c r="AL36" s="260"/>
      <c r="AN36" s="389"/>
    </row>
    <row r="37" spans="1:44" ht="15.75">
      <c r="A37" s="299" t="s">
        <v>180</v>
      </c>
      <c r="B37" s="300" t="s">
        <v>179</v>
      </c>
      <c r="C37" s="301">
        <v>11000</v>
      </c>
      <c r="D37" s="301">
        <v>13500</v>
      </c>
      <c r="E37" s="302">
        <f>C37/D37-1</f>
        <v>-0.18518518518518523</v>
      </c>
      <c r="F37" s="301">
        <v>11000</v>
      </c>
      <c r="G37" s="301">
        <v>13500</v>
      </c>
      <c r="H37" s="302">
        <f>F37/G37-1</f>
        <v>-0.18518518518518523</v>
      </c>
      <c r="I37" s="301">
        <v>11000</v>
      </c>
      <c r="J37" s="301">
        <v>13500</v>
      </c>
      <c r="K37" s="302">
        <f>I37/J37-1</f>
        <v>-0.18518518518518523</v>
      </c>
      <c r="L37" s="303">
        <v>11000</v>
      </c>
      <c r="M37" s="303">
        <v>13500</v>
      </c>
      <c r="N37" s="302">
        <f>L37/M37-1</f>
        <v>-0.18518518518518523</v>
      </c>
      <c r="O37" s="303">
        <v>11000</v>
      </c>
      <c r="P37" s="303">
        <v>13500</v>
      </c>
      <c r="Q37" s="302">
        <f>O37/P37-1</f>
        <v>-0.18518518518518523</v>
      </c>
      <c r="R37" s="303"/>
      <c r="S37" s="303">
        <v>13500</v>
      </c>
      <c r="T37" s="302"/>
      <c r="U37" s="303"/>
      <c r="V37" s="303">
        <v>11500</v>
      </c>
      <c r="W37" s="302"/>
      <c r="X37" s="303"/>
      <c r="Y37" s="303">
        <v>11500</v>
      </c>
      <c r="Z37" s="302"/>
      <c r="AA37" s="303"/>
      <c r="AB37" s="303">
        <v>10500</v>
      </c>
      <c r="AC37" s="302"/>
      <c r="AD37" s="303"/>
      <c r="AE37" s="303">
        <v>10500</v>
      </c>
      <c r="AF37" s="302"/>
      <c r="AG37" s="303"/>
      <c r="AH37" s="303">
        <v>10500</v>
      </c>
      <c r="AI37" s="302"/>
      <c r="AJ37" s="303"/>
      <c r="AK37" s="303">
        <v>10500</v>
      </c>
      <c r="AL37" s="302"/>
      <c r="AN37" s="416"/>
      <c r="AO37" s="277">
        <v>11000</v>
      </c>
      <c r="AR37" s="352"/>
    </row>
    <row r="38" spans="1:44" ht="13.5" customHeight="1">
      <c r="A38" s="304"/>
      <c r="B38" s="305" t="s">
        <v>178</v>
      </c>
      <c r="C38" s="306">
        <v>12500</v>
      </c>
      <c r="D38" s="306">
        <v>14500</v>
      </c>
      <c r="E38" s="307">
        <f aca="true" t="shared" si="7" ref="E38:E48">C38/D38-1</f>
        <v>-0.13793103448275867</v>
      </c>
      <c r="F38" s="306">
        <v>13000</v>
      </c>
      <c r="G38" s="306">
        <v>14500</v>
      </c>
      <c r="H38" s="307">
        <f aca="true" t="shared" si="8" ref="H38:H48">F38/G38-1</f>
        <v>-0.10344827586206895</v>
      </c>
      <c r="I38" s="306">
        <v>13000</v>
      </c>
      <c r="J38" s="306">
        <v>14500</v>
      </c>
      <c r="K38" s="307">
        <f aca="true" t="shared" si="9" ref="K38:K48">I38/J38-1</f>
        <v>-0.10344827586206895</v>
      </c>
      <c r="L38" s="308">
        <v>13000</v>
      </c>
      <c r="M38" s="308">
        <v>14500</v>
      </c>
      <c r="N38" s="307">
        <f aca="true" t="shared" si="10" ref="N38:N48">L38/M38-1</f>
        <v>-0.10344827586206895</v>
      </c>
      <c r="O38" s="308">
        <v>13000</v>
      </c>
      <c r="P38" s="308">
        <v>14500</v>
      </c>
      <c r="Q38" s="307">
        <f aca="true" t="shared" si="11" ref="Q38:Q48">O38/P38-1</f>
        <v>-0.10344827586206895</v>
      </c>
      <c r="R38" s="308"/>
      <c r="S38" s="308">
        <v>14500</v>
      </c>
      <c r="T38" s="307"/>
      <c r="U38" s="308"/>
      <c r="V38" s="308">
        <v>13000</v>
      </c>
      <c r="W38" s="307"/>
      <c r="X38" s="308"/>
      <c r="Y38" s="308">
        <v>13000</v>
      </c>
      <c r="Z38" s="307"/>
      <c r="AA38" s="308"/>
      <c r="AB38" s="308">
        <v>11500</v>
      </c>
      <c r="AC38" s="307"/>
      <c r="AD38" s="308"/>
      <c r="AE38" s="308">
        <v>11500</v>
      </c>
      <c r="AF38" s="307"/>
      <c r="AG38" s="308"/>
      <c r="AH38" s="308">
        <v>11500</v>
      </c>
      <c r="AI38" s="307"/>
      <c r="AJ38" s="308"/>
      <c r="AK38" s="308">
        <v>12000</v>
      </c>
      <c r="AL38" s="307"/>
      <c r="AM38" s="259"/>
      <c r="AN38" s="417"/>
      <c r="AO38" s="277">
        <v>13000</v>
      </c>
      <c r="AR38" s="351"/>
    </row>
    <row r="39" spans="1:44" ht="15.75">
      <c r="A39" s="299" t="s">
        <v>175</v>
      </c>
      <c r="B39" s="300" t="s">
        <v>179</v>
      </c>
      <c r="C39" s="301">
        <v>17000</v>
      </c>
      <c r="D39" s="301">
        <v>17500</v>
      </c>
      <c r="E39" s="302">
        <f t="shared" si="7"/>
        <v>-0.02857142857142858</v>
      </c>
      <c r="F39" s="301">
        <v>17000</v>
      </c>
      <c r="G39" s="301">
        <v>17500</v>
      </c>
      <c r="H39" s="302">
        <f t="shared" si="8"/>
        <v>-0.02857142857142858</v>
      </c>
      <c r="I39" s="301">
        <v>18000</v>
      </c>
      <c r="J39" s="301">
        <v>17500</v>
      </c>
      <c r="K39" s="302">
        <f t="shared" si="9"/>
        <v>0.02857142857142847</v>
      </c>
      <c r="L39" s="303">
        <v>17000</v>
      </c>
      <c r="M39" s="303">
        <v>18500</v>
      </c>
      <c r="N39" s="302">
        <f t="shared" si="10"/>
        <v>-0.08108108108108103</v>
      </c>
      <c r="O39" s="303">
        <v>17000</v>
      </c>
      <c r="P39" s="303">
        <v>18750</v>
      </c>
      <c r="Q39" s="302">
        <f t="shared" si="11"/>
        <v>-0.09333333333333338</v>
      </c>
      <c r="R39" s="303"/>
      <c r="S39" s="303">
        <v>21500</v>
      </c>
      <c r="T39" s="302"/>
      <c r="U39" s="303"/>
      <c r="V39" s="303">
        <v>19000</v>
      </c>
      <c r="W39" s="302"/>
      <c r="X39" s="303"/>
      <c r="Y39" s="303">
        <v>17000</v>
      </c>
      <c r="Z39" s="302"/>
      <c r="AA39" s="303"/>
      <c r="AB39" s="303">
        <v>16500</v>
      </c>
      <c r="AC39" s="302"/>
      <c r="AD39" s="303"/>
      <c r="AE39" s="303">
        <v>16500</v>
      </c>
      <c r="AF39" s="302"/>
      <c r="AG39" s="303"/>
      <c r="AH39" s="303">
        <v>16500</v>
      </c>
      <c r="AI39" s="302"/>
      <c r="AJ39" s="303"/>
      <c r="AK39" s="303">
        <v>16500</v>
      </c>
      <c r="AL39" s="302"/>
      <c r="AM39" s="259"/>
      <c r="AN39" s="417"/>
      <c r="AO39" s="277">
        <v>17000</v>
      </c>
      <c r="AR39" s="352"/>
    </row>
    <row r="40" spans="1:44" ht="15.75">
      <c r="A40" s="304"/>
      <c r="B40" s="305" t="s">
        <v>178</v>
      </c>
      <c r="C40" s="306">
        <v>20000</v>
      </c>
      <c r="D40" s="306">
        <v>19000</v>
      </c>
      <c r="E40" s="307">
        <f t="shared" si="7"/>
        <v>0.05263157894736836</v>
      </c>
      <c r="F40" s="306">
        <v>20000</v>
      </c>
      <c r="G40" s="306">
        <v>19000</v>
      </c>
      <c r="H40" s="307">
        <f t="shared" si="8"/>
        <v>0.05263157894736836</v>
      </c>
      <c r="I40" s="306">
        <v>19500</v>
      </c>
      <c r="J40" s="306">
        <v>19000</v>
      </c>
      <c r="K40" s="307">
        <f t="shared" si="9"/>
        <v>0.026315789473684292</v>
      </c>
      <c r="L40" s="308">
        <v>19500</v>
      </c>
      <c r="M40" s="308">
        <v>20000</v>
      </c>
      <c r="N40" s="307">
        <f t="shared" si="10"/>
        <v>-0.025000000000000022</v>
      </c>
      <c r="O40" s="308">
        <v>19000</v>
      </c>
      <c r="P40" s="308">
        <v>21500</v>
      </c>
      <c r="Q40" s="307">
        <f t="shared" si="11"/>
        <v>-0.11627906976744184</v>
      </c>
      <c r="R40" s="308"/>
      <c r="S40" s="308">
        <v>23000</v>
      </c>
      <c r="T40" s="307"/>
      <c r="U40" s="308"/>
      <c r="V40" s="308">
        <v>21000</v>
      </c>
      <c r="W40" s="307"/>
      <c r="X40" s="308"/>
      <c r="Y40" s="308">
        <v>21000</v>
      </c>
      <c r="Z40" s="307"/>
      <c r="AA40" s="308"/>
      <c r="AB40" s="308">
        <v>19000</v>
      </c>
      <c r="AC40" s="307"/>
      <c r="AD40" s="308"/>
      <c r="AE40" s="308">
        <v>19500</v>
      </c>
      <c r="AF40" s="307"/>
      <c r="AG40" s="308"/>
      <c r="AH40" s="308">
        <v>19500</v>
      </c>
      <c r="AI40" s="307"/>
      <c r="AJ40" s="308"/>
      <c r="AK40" s="308">
        <v>20000</v>
      </c>
      <c r="AL40" s="307"/>
      <c r="AM40" s="259"/>
      <c r="AN40" s="418"/>
      <c r="AO40" s="277">
        <v>19000</v>
      </c>
      <c r="AR40" s="352"/>
    </row>
    <row r="41" spans="1:44" ht="12.75" customHeight="1">
      <c r="A41" s="309" t="s">
        <v>203</v>
      </c>
      <c r="B41" s="300" t="s">
        <v>179</v>
      </c>
      <c r="C41" s="310">
        <v>17000</v>
      </c>
      <c r="D41" s="310">
        <v>17500</v>
      </c>
      <c r="E41" s="307">
        <f t="shared" si="7"/>
        <v>-0.02857142857142858</v>
      </c>
      <c r="F41" s="310">
        <v>18500</v>
      </c>
      <c r="G41" s="310">
        <v>17500</v>
      </c>
      <c r="H41" s="307">
        <f t="shared" si="8"/>
        <v>0.05714285714285716</v>
      </c>
      <c r="I41" s="310">
        <v>18000</v>
      </c>
      <c r="J41" s="310">
        <v>17500</v>
      </c>
      <c r="K41" s="302">
        <f t="shared" si="9"/>
        <v>0.02857142857142847</v>
      </c>
      <c r="L41" s="311">
        <v>17500</v>
      </c>
      <c r="M41" s="311">
        <v>18750</v>
      </c>
      <c r="N41" s="302">
        <f t="shared" si="10"/>
        <v>-0.06666666666666665</v>
      </c>
      <c r="O41" s="311">
        <v>18000</v>
      </c>
      <c r="P41" s="311">
        <v>20000</v>
      </c>
      <c r="Q41" s="302">
        <f t="shared" si="11"/>
        <v>-0.09999999999999998</v>
      </c>
      <c r="R41" s="311"/>
      <c r="S41" s="311">
        <v>21000</v>
      </c>
      <c r="T41" s="302"/>
      <c r="U41" s="311"/>
      <c r="V41" s="311">
        <v>21000</v>
      </c>
      <c r="W41" s="302"/>
      <c r="X41" s="311"/>
      <c r="Y41" s="311">
        <v>19000</v>
      </c>
      <c r="Z41" s="302"/>
      <c r="AA41" s="311"/>
      <c r="AB41" s="311">
        <v>17000</v>
      </c>
      <c r="AC41" s="302"/>
      <c r="AD41" s="311"/>
      <c r="AE41" s="311">
        <v>17000</v>
      </c>
      <c r="AF41" s="302"/>
      <c r="AG41" s="311"/>
      <c r="AH41" s="311">
        <v>17000</v>
      </c>
      <c r="AI41" s="302"/>
      <c r="AJ41" s="311"/>
      <c r="AK41" s="311">
        <v>17000</v>
      </c>
      <c r="AL41" s="302"/>
      <c r="AM41" s="259"/>
      <c r="AN41" s="418"/>
      <c r="AO41" s="277">
        <v>18000</v>
      </c>
      <c r="AR41" s="351"/>
    </row>
    <row r="42" spans="1:44" ht="15">
      <c r="A42" s="309"/>
      <c r="B42" s="305" t="s">
        <v>178</v>
      </c>
      <c r="C42" s="310">
        <v>20000</v>
      </c>
      <c r="D42" s="310">
        <v>19000</v>
      </c>
      <c r="E42" s="307">
        <f t="shared" si="7"/>
        <v>0.05263157894736836</v>
      </c>
      <c r="F42" s="310">
        <v>20000</v>
      </c>
      <c r="G42" s="310">
        <v>19000</v>
      </c>
      <c r="H42" s="307">
        <f t="shared" si="8"/>
        <v>0.05263157894736836</v>
      </c>
      <c r="I42" s="310">
        <v>19500</v>
      </c>
      <c r="J42" s="310">
        <v>19000</v>
      </c>
      <c r="K42" s="307">
        <f t="shared" si="9"/>
        <v>0.026315789473684292</v>
      </c>
      <c r="L42" s="311">
        <v>20000</v>
      </c>
      <c r="M42" s="311">
        <v>20500</v>
      </c>
      <c r="N42" s="307">
        <f t="shared" si="10"/>
        <v>-0.024390243902439046</v>
      </c>
      <c r="O42" s="311">
        <v>19500</v>
      </c>
      <c r="P42" s="311">
        <v>22500</v>
      </c>
      <c r="Q42" s="307">
        <f t="shared" si="11"/>
        <v>-0.1333333333333333</v>
      </c>
      <c r="R42" s="311"/>
      <c r="S42" s="311">
        <v>23000</v>
      </c>
      <c r="T42" s="307"/>
      <c r="U42" s="311"/>
      <c r="V42" s="311">
        <v>23000</v>
      </c>
      <c r="W42" s="307"/>
      <c r="X42" s="311"/>
      <c r="Y42" s="311">
        <v>21000</v>
      </c>
      <c r="Z42" s="307"/>
      <c r="AA42" s="311"/>
      <c r="AB42" s="311">
        <v>19500</v>
      </c>
      <c r="AC42" s="307"/>
      <c r="AD42" s="311"/>
      <c r="AE42" s="311">
        <v>19500</v>
      </c>
      <c r="AF42" s="307"/>
      <c r="AG42" s="311"/>
      <c r="AH42" s="311">
        <v>19500</v>
      </c>
      <c r="AI42" s="307"/>
      <c r="AJ42" s="311"/>
      <c r="AK42" s="311">
        <v>20500</v>
      </c>
      <c r="AL42" s="307"/>
      <c r="AM42" s="259"/>
      <c r="AN42" s="417"/>
      <c r="AO42" s="277">
        <v>19500</v>
      </c>
      <c r="AR42" s="351"/>
    </row>
    <row r="43" spans="1:44" ht="15">
      <c r="A43" s="299" t="s">
        <v>82</v>
      </c>
      <c r="B43" s="300" t="s">
        <v>179</v>
      </c>
      <c r="C43" s="301">
        <v>20500</v>
      </c>
      <c r="D43" s="301">
        <v>19000</v>
      </c>
      <c r="E43" s="302">
        <f t="shared" si="7"/>
        <v>0.07894736842105265</v>
      </c>
      <c r="F43" s="301">
        <v>21500</v>
      </c>
      <c r="G43" s="301">
        <v>19000</v>
      </c>
      <c r="H43" s="302">
        <f t="shared" si="8"/>
        <v>0.13157894736842102</v>
      </c>
      <c r="I43" s="301">
        <v>20500</v>
      </c>
      <c r="J43" s="301">
        <v>19000</v>
      </c>
      <c r="K43" s="302">
        <f t="shared" si="9"/>
        <v>0.07894736842105265</v>
      </c>
      <c r="L43" s="303">
        <v>20500</v>
      </c>
      <c r="M43" s="303">
        <v>20500</v>
      </c>
      <c r="N43" s="302">
        <f t="shared" si="10"/>
        <v>0</v>
      </c>
      <c r="O43" s="303">
        <v>21000</v>
      </c>
      <c r="P43" s="303">
        <v>22000</v>
      </c>
      <c r="Q43" s="302">
        <f t="shared" si="11"/>
        <v>-0.045454545454545414</v>
      </c>
      <c r="R43" s="303"/>
      <c r="S43" s="303">
        <v>23000</v>
      </c>
      <c r="T43" s="302"/>
      <c r="U43" s="303"/>
      <c r="V43" s="303">
        <v>23000</v>
      </c>
      <c r="W43" s="302"/>
      <c r="X43" s="303"/>
      <c r="Y43" s="303">
        <v>22500</v>
      </c>
      <c r="Z43" s="302"/>
      <c r="AA43" s="303"/>
      <c r="AB43" s="303">
        <v>20000</v>
      </c>
      <c r="AC43" s="302"/>
      <c r="AD43" s="303"/>
      <c r="AE43" s="303">
        <v>20000</v>
      </c>
      <c r="AF43" s="302"/>
      <c r="AG43" s="303"/>
      <c r="AH43" s="303">
        <v>20500</v>
      </c>
      <c r="AI43" s="302"/>
      <c r="AJ43" s="303"/>
      <c r="AK43" s="303">
        <v>20500</v>
      </c>
      <c r="AL43" s="302"/>
      <c r="AM43" s="259"/>
      <c r="AN43" s="417"/>
      <c r="AO43" s="277">
        <v>21000</v>
      </c>
      <c r="AR43" s="351"/>
    </row>
    <row r="44" spans="1:44" ht="15">
      <c r="A44" s="304"/>
      <c r="B44" s="305" t="s">
        <v>178</v>
      </c>
      <c r="C44" s="306">
        <v>21500</v>
      </c>
      <c r="D44" s="306">
        <v>21000</v>
      </c>
      <c r="E44" s="307">
        <f t="shared" si="7"/>
        <v>0.023809523809523725</v>
      </c>
      <c r="F44" s="306">
        <v>22500</v>
      </c>
      <c r="G44" s="306">
        <v>21000</v>
      </c>
      <c r="H44" s="307">
        <f t="shared" si="8"/>
        <v>0.0714285714285714</v>
      </c>
      <c r="I44" s="306">
        <v>22500</v>
      </c>
      <c r="J44" s="306">
        <v>21000</v>
      </c>
      <c r="K44" s="307">
        <f t="shared" si="9"/>
        <v>0.0714285714285714</v>
      </c>
      <c r="L44" s="308">
        <v>22000</v>
      </c>
      <c r="M44" s="308">
        <v>22500</v>
      </c>
      <c r="N44" s="307">
        <f t="shared" si="10"/>
        <v>-0.022222222222222254</v>
      </c>
      <c r="O44" s="308">
        <v>22500</v>
      </c>
      <c r="P44" s="308">
        <v>23500</v>
      </c>
      <c r="Q44" s="307">
        <f t="shared" si="11"/>
        <v>-0.04255319148936165</v>
      </c>
      <c r="R44" s="308"/>
      <c r="S44" s="308">
        <v>24000</v>
      </c>
      <c r="T44" s="307"/>
      <c r="U44" s="308"/>
      <c r="V44" s="308">
        <v>24000</v>
      </c>
      <c r="W44" s="307"/>
      <c r="X44" s="308"/>
      <c r="Y44" s="308">
        <v>23500</v>
      </c>
      <c r="Z44" s="307"/>
      <c r="AA44" s="308"/>
      <c r="AB44" s="308">
        <v>21000</v>
      </c>
      <c r="AC44" s="307"/>
      <c r="AD44" s="308"/>
      <c r="AE44" s="308">
        <v>21000</v>
      </c>
      <c r="AF44" s="307"/>
      <c r="AG44" s="308"/>
      <c r="AH44" s="308">
        <v>21000</v>
      </c>
      <c r="AI44" s="307"/>
      <c r="AJ44" s="308"/>
      <c r="AK44" s="308">
        <v>21000</v>
      </c>
      <c r="AL44" s="307"/>
      <c r="AM44" s="259"/>
      <c r="AN44" s="417"/>
      <c r="AO44" s="277">
        <v>22500</v>
      </c>
      <c r="AR44" s="351"/>
    </row>
    <row r="45" spans="1:44" ht="15.75">
      <c r="A45" s="299" t="s">
        <v>83</v>
      </c>
      <c r="B45" s="300" t="s">
        <v>179</v>
      </c>
      <c r="C45" s="301">
        <v>20000</v>
      </c>
      <c r="D45" s="301">
        <v>19000</v>
      </c>
      <c r="E45" s="302">
        <f t="shared" si="7"/>
        <v>0.05263157894736836</v>
      </c>
      <c r="F45" s="301">
        <v>20000</v>
      </c>
      <c r="G45" s="301">
        <v>19000</v>
      </c>
      <c r="H45" s="302">
        <f t="shared" si="8"/>
        <v>0.05263157894736836</v>
      </c>
      <c r="I45" s="301">
        <v>19000</v>
      </c>
      <c r="J45" s="301">
        <v>19000</v>
      </c>
      <c r="K45" s="302">
        <f t="shared" si="9"/>
        <v>0</v>
      </c>
      <c r="L45" s="303">
        <v>19000</v>
      </c>
      <c r="M45" s="303">
        <v>20500</v>
      </c>
      <c r="N45" s="302">
        <f t="shared" si="10"/>
        <v>-0.07317073170731703</v>
      </c>
      <c r="O45" s="303">
        <v>19000</v>
      </c>
      <c r="P45" s="303">
        <v>22000</v>
      </c>
      <c r="Q45" s="302">
        <f t="shared" si="11"/>
        <v>-0.13636363636363635</v>
      </c>
      <c r="R45" s="303"/>
      <c r="S45" s="303">
        <v>23000</v>
      </c>
      <c r="T45" s="302"/>
      <c r="U45" s="303"/>
      <c r="V45" s="303">
        <v>23000</v>
      </c>
      <c r="W45" s="302"/>
      <c r="X45" s="303"/>
      <c r="Y45" s="303">
        <v>23000</v>
      </c>
      <c r="Z45" s="302"/>
      <c r="AA45" s="303"/>
      <c r="AB45" s="303">
        <v>20000</v>
      </c>
      <c r="AC45" s="302"/>
      <c r="AD45" s="303"/>
      <c r="AE45" s="303">
        <v>20000</v>
      </c>
      <c r="AF45" s="302"/>
      <c r="AG45" s="303"/>
      <c r="AH45" s="303">
        <v>20000</v>
      </c>
      <c r="AI45" s="302"/>
      <c r="AJ45" s="303"/>
      <c r="AK45" s="303">
        <v>20000</v>
      </c>
      <c r="AL45" s="302"/>
      <c r="AM45" s="259"/>
      <c r="AN45" s="418"/>
      <c r="AO45" s="277">
        <v>19000</v>
      </c>
      <c r="AR45" s="352"/>
    </row>
    <row r="46" spans="1:44" ht="15.75">
      <c r="A46" s="304"/>
      <c r="B46" s="305" t="s">
        <v>178</v>
      </c>
      <c r="C46" s="306">
        <v>21000</v>
      </c>
      <c r="D46" s="306">
        <v>21000</v>
      </c>
      <c r="E46" s="307">
        <f t="shared" si="7"/>
        <v>0</v>
      </c>
      <c r="F46" s="306">
        <v>21000</v>
      </c>
      <c r="G46" s="306">
        <v>21000</v>
      </c>
      <c r="H46" s="307">
        <f t="shared" si="8"/>
        <v>0</v>
      </c>
      <c r="I46" s="306">
        <v>21000</v>
      </c>
      <c r="J46" s="306">
        <v>21000</v>
      </c>
      <c r="K46" s="307">
        <f t="shared" si="9"/>
        <v>0</v>
      </c>
      <c r="L46" s="308">
        <v>21000</v>
      </c>
      <c r="M46" s="308">
        <v>21000</v>
      </c>
      <c r="N46" s="307">
        <f t="shared" si="10"/>
        <v>0</v>
      </c>
      <c r="O46" s="308">
        <v>21000</v>
      </c>
      <c r="P46" s="308">
        <v>22500</v>
      </c>
      <c r="Q46" s="307">
        <f t="shared" si="11"/>
        <v>-0.06666666666666665</v>
      </c>
      <c r="R46" s="308"/>
      <c r="S46" s="308">
        <v>23000</v>
      </c>
      <c r="T46" s="307"/>
      <c r="U46" s="308"/>
      <c r="V46" s="308">
        <v>23000</v>
      </c>
      <c r="W46" s="307"/>
      <c r="X46" s="308"/>
      <c r="Y46" s="308">
        <v>23000</v>
      </c>
      <c r="Z46" s="307"/>
      <c r="AA46" s="308"/>
      <c r="AB46" s="308">
        <v>21500</v>
      </c>
      <c r="AC46" s="307"/>
      <c r="AD46" s="308"/>
      <c r="AE46" s="308">
        <v>21500</v>
      </c>
      <c r="AF46" s="307"/>
      <c r="AG46" s="308"/>
      <c r="AH46" s="308">
        <v>21500</v>
      </c>
      <c r="AI46" s="307"/>
      <c r="AJ46" s="308"/>
      <c r="AK46" s="308">
        <v>21500</v>
      </c>
      <c r="AL46" s="307"/>
      <c r="AM46" s="259"/>
      <c r="AN46" s="418"/>
      <c r="AO46" s="277">
        <v>21000</v>
      </c>
      <c r="AR46" s="351"/>
    </row>
    <row r="47" spans="1:44" ht="15">
      <c r="A47" s="299" t="s">
        <v>84</v>
      </c>
      <c r="B47" s="300" t="s">
        <v>179</v>
      </c>
      <c r="C47" s="301">
        <v>14000</v>
      </c>
      <c r="D47" s="301">
        <v>14500</v>
      </c>
      <c r="E47" s="302">
        <f t="shared" si="7"/>
        <v>-0.03448275862068961</v>
      </c>
      <c r="F47" s="301">
        <v>14000</v>
      </c>
      <c r="G47" s="301">
        <v>14500</v>
      </c>
      <c r="H47" s="302">
        <f t="shared" si="8"/>
        <v>-0.03448275862068961</v>
      </c>
      <c r="I47" s="301">
        <v>14000</v>
      </c>
      <c r="J47" s="301">
        <v>14500</v>
      </c>
      <c r="K47" s="302">
        <f t="shared" si="9"/>
        <v>-0.03448275862068961</v>
      </c>
      <c r="L47" s="303">
        <v>13000</v>
      </c>
      <c r="M47" s="303">
        <v>15000</v>
      </c>
      <c r="N47" s="302">
        <f t="shared" si="10"/>
        <v>-0.1333333333333333</v>
      </c>
      <c r="O47" s="303">
        <v>13000</v>
      </c>
      <c r="P47" s="303">
        <v>16250</v>
      </c>
      <c r="Q47" s="302">
        <f t="shared" si="11"/>
        <v>-0.19999999999999996</v>
      </c>
      <c r="R47" s="303"/>
      <c r="S47" s="303">
        <v>16500</v>
      </c>
      <c r="T47" s="302"/>
      <c r="U47" s="303"/>
      <c r="V47" s="303">
        <v>15000</v>
      </c>
      <c r="W47" s="302"/>
      <c r="X47" s="303"/>
      <c r="Y47" s="303">
        <v>14000</v>
      </c>
      <c r="Z47" s="302"/>
      <c r="AA47" s="303"/>
      <c r="AB47" s="303">
        <v>12000</v>
      </c>
      <c r="AC47" s="302"/>
      <c r="AD47" s="303"/>
      <c r="AE47" s="303">
        <v>12000</v>
      </c>
      <c r="AF47" s="302"/>
      <c r="AG47" s="303"/>
      <c r="AH47" s="303">
        <v>19000</v>
      </c>
      <c r="AI47" s="302"/>
      <c r="AJ47" s="303"/>
      <c r="AK47" s="303">
        <v>15500</v>
      </c>
      <c r="AL47" s="302"/>
      <c r="AM47" s="259"/>
      <c r="AN47" s="417"/>
      <c r="AO47" s="277">
        <v>13000</v>
      </c>
      <c r="AR47" s="351"/>
    </row>
    <row r="48" spans="1:44" ht="15.75">
      <c r="A48" s="299" t="s">
        <v>55</v>
      </c>
      <c r="B48" s="312" t="s">
        <v>179</v>
      </c>
      <c r="C48" s="313">
        <v>10000</v>
      </c>
      <c r="D48" s="313">
        <v>13500</v>
      </c>
      <c r="E48" s="314">
        <f t="shared" si="7"/>
        <v>-0.2592592592592593</v>
      </c>
      <c r="F48" s="313">
        <v>11500</v>
      </c>
      <c r="G48" s="313">
        <v>13500</v>
      </c>
      <c r="H48" s="314">
        <f t="shared" si="8"/>
        <v>-0.14814814814814814</v>
      </c>
      <c r="I48" s="313">
        <v>11000</v>
      </c>
      <c r="J48" s="313">
        <v>13500</v>
      </c>
      <c r="K48" s="314">
        <f t="shared" si="9"/>
        <v>-0.18518518518518523</v>
      </c>
      <c r="L48" s="315">
        <v>11000</v>
      </c>
      <c r="M48" s="315">
        <v>14250</v>
      </c>
      <c r="N48" s="314">
        <f t="shared" si="10"/>
        <v>-0.22807017543859653</v>
      </c>
      <c r="O48" s="315">
        <v>10000</v>
      </c>
      <c r="P48" s="315">
        <v>13000</v>
      </c>
      <c r="Q48" s="314">
        <f t="shared" si="11"/>
        <v>-0.23076923076923073</v>
      </c>
      <c r="R48" s="315"/>
      <c r="S48" s="315">
        <v>12500</v>
      </c>
      <c r="T48" s="314"/>
      <c r="U48" s="315"/>
      <c r="V48" s="315">
        <v>11000</v>
      </c>
      <c r="W48" s="314"/>
      <c r="X48" s="315"/>
      <c r="Y48" s="315">
        <v>10000</v>
      </c>
      <c r="Z48" s="314"/>
      <c r="AA48" s="315"/>
      <c r="AB48" s="315">
        <v>9500</v>
      </c>
      <c r="AC48" s="314"/>
      <c r="AD48" s="315"/>
      <c r="AE48" s="315">
        <v>9500</v>
      </c>
      <c r="AF48" s="314"/>
      <c r="AG48" s="315"/>
      <c r="AH48" s="315">
        <v>9500</v>
      </c>
      <c r="AI48" s="314"/>
      <c r="AJ48" s="315"/>
      <c r="AK48" s="315">
        <v>10000</v>
      </c>
      <c r="AL48" s="314"/>
      <c r="AM48" s="259"/>
      <c r="AN48" s="417"/>
      <c r="AO48" s="277">
        <v>10000</v>
      </c>
      <c r="AR48" s="352"/>
    </row>
    <row r="49" spans="1:44" ht="15.75">
      <c r="A49" s="316" t="s">
        <v>181</v>
      </c>
      <c r="B49" s="317"/>
      <c r="C49" s="318"/>
      <c r="D49" s="318"/>
      <c r="E49" s="320"/>
      <c r="F49" s="319"/>
      <c r="G49" s="319"/>
      <c r="H49" s="320"/>
      <c r="I49" s="319"/>
      <c r="J49" s="319"/>
      <c r="K49" s="320"/>
      <c r="L49" s="319"/>
      <c r="M49" s="319"/>
      <c r="N49" s="320"/>
      <c r="O49" s="319"/>
      <c r="P49" s="319"/>
      <c r="Q49" s="320"/>
      <c r="R49" s="319"/>
      <c r="S49" s="319"/>
      <c r="T49" s="320"/>
      <c r="U49" s="319"/>
      <c r="V49" s="321"/>
      <c r="W49" s="320"/>
      <c r="X49" s="321"/>
      <c r="Y49" s="321"/>
      <c r="Z49" s="320"/>
      <c r="AA49" s="321"/>
      <c r="AB49" s="321"/>
      <c r="AC49" s="320"/>
      <c r="AD49" s="322"/>
      <c r="AE49" s="322"/>
      <c r="AF49" s="320"/>
      <c r="AG49" s="322"/>
      <c r="AH49" s="322"/>
      <c r="AI49" s="320"/>
      <c r="AJ49" s="322"/>
      <c r="AK49" s="322"/>
      <c r="AL49" s="320"/>
      <c r="AN49" s="418"/>
      <c r="AO49" s="277"/>
      <c r="AR49" s="351"/>
    </row>
    <row r="50" spans="1:44" ht="15.75">
      <c r="A50" s="299" t="s">
        <v>85</v>
      </c>
      <c r="B50" s="300" t="s">
        <v>179</v>
      </c>
      <c r="C50" s="301">
        <v>19000</v>
      </c>
      <c r="D50" s="301">
        <v>17000</v>
      </c>
      <c r="E50" s="302">
        <f aca="true" t="shared" si="12" ref="E50:E57">C50/D50-1</f>
        <v>0.11764705882352944</v>
      </c>
      <c r="F50" s="301">
        <v>19500</v>
      </c>
      <c r="G50" s="301">
        <v>17000</v>
      </c>
      <c r="H50" s="302">
        <f aca="true" t="shared" si="13" ref="H50:H57">F50/G50-1</f>
        <v>0.1470588235294117</v>
      </c>
      <c r="I50" s="301">
        <v>18000</v>
      </c>
      <c r="J50" s="301">
        <v>17000</v>
      </c>
      <c r="K50" s="302">
        <f aca="true" t="shared" si="14" ref="K50:K57">I50/J50-1</f>
        <v>0.05882352941176472</v>
      </c>
      <c r="L50" s="303">
        <v>19000</v>
      </c>
      <c r="M50" s="303">
        <v>20000</v>
      </c>
      <c r="N50" s="302">
        <f aca="true" t="shared" si="15" ref="N50:N57">L50/M50-1</f>
        <v>-0.050000000000000044</v>
      </c>
      <c r="O50" s="303">
        <v>18000</v>
      </c>
      <c r="P50" s="303">
        <v>22000</v>
      </c>
      <c r="Q50" s="302">
        <f aca="true" t="shared" si="16" ref="Q50:Q57">O50/P50-1</f>
        <v>-0.18181818181818177</v>
      </c>
      <c r="R50" s="303"/>
      <c r="S50" s="303">
        <v>23000</v>
      </c>
      <c r="T50" s="302"/>
      <c r="U50" s="303"/>
      <c r="V50" s="303">
        <v>23000</v>
      </c>
      <c r="W50" s="302"/>
      <c r="X50" s="303"/>
      <c r="Y50" s="303">
        <v>21000</v>
      </c>
      <c r="Z50" s="302"/>
      <c r="AA50" s="303"/>
      <c r="AB50" s="303">
        <v>19000</v>
      </c>
      <c r="AC50" s="302"/>
      <c r="AD50" s="303"/>
      <c r="AE50" s="303">
        <v>18000</v>
      </c>
      <c r="AF50" s="302"/>
      <c r="AG50" s="303"/>
      <c r="AH50" s="303">
        <v>19000</v>
      </c>
      <c r="AI50" s="302"/>
      <c r="AJ50" s="303"/>
      <c r="AK50" s="303">
        <v>19000</v>
      </c>
      <c r="AL50" s="302"/>
      <c r="AM50" s="259"/>
      <c r="AN50" s="418"/>
      <c r="AO50" s="277">
        <v>18000</v>
      </c>
      <c r="AR50" s="351"/>
    </row>
    <row r="51" spans="1:44" ht="15">
      <c r="A51" s="304"/>
      <c r="B51" s="305" t="s">
        <v>178</v>
      </c>
      <c r="C51" s="306">
        <v>21000</v>
      </c>
      <c r="D51" s="306">
        <v>19000</v>
      </c>
      <c r="E51" s="307">
        <f t="shared" si="12"/>
        <v>0.10526315789473695</v>
      </c>
      <c r="F51" s="306">
        <v>22000</v>
      </c>
      <c r="G51" s="306">
        <v>19000</v>
      </c>
      <c r="H51" s="307">
        <f t="shared" si="13"/>
        <v>0.1578947368421053</v>
      </c>
      <c r="I51" s="306">
        <v>22000</v>
      </c>
      <c r="J51" s="306">
        <v>20000</v>
      </c>
      <c r="K51" s="307">
        <f t="shared" si="14"/>
        <v>0.10000000000000009</v>
      </c>
      <c r="L51" s="308">
        <v>20000</v>
      </c>
      <c r="M51" s="308">
        <v>22000</v>
      </c>
      <c r="N51" s="307">
        <f t="shared" si="15"/>
        <v>-0.09090909090909094</v>
      </c>
      <c r="O51" s="308">
        <v>20000</v>
      </c>
      <c r="P51" s="308">
        <v>22500</v>
      </c>
      <c r="Q51" s="307">
        <f t="shared" si="16"/>
        <v>-0.11111111111111116</v>
      </c>
      <c r="R51" s="308"/>
      <c r="S51" s="308">
        <v>24000</v>
      </c>
      <c r="T51" s="307"/>
      <c r="U51" s="308"/>
      <c r="V51" s="308">
        <v>24000</v>
      </c>
      <c r="W51" s="307"/>
      <c r="X51" s="308"/>
      <c r="Y51" s="308">
        <v>23500</v>
      </c>
      <c r="Z51" s="307"/>
      <c r="AA51" s="308"/>
      <c r="AB51" s="308">
        <v>22000</v>
      </c>
      <c r="AC51" s="307"/>
      <c r="AD51" s="308"/>
      <c r="AE51" s="308">
        <v>21000</v>
      </c>
      <c r="AF51" s="307"/>
      <c r="AG51" s="308"/>
      <c r="AH51" s="308">
        <v>21500</v>
      </c>
      <c r="AI51" s="307"/>
      <c r="AJ51" s="308"/>
      <c r="AK51" s="308">
        <v>21500</v>
      </c>
      <c r="AL51" s="307"/>
      <c r="AM51" s="259"/>
      <c r="AN51" s="417"/>
      <c r="AO51" s="277">
        <v>20000</v>
      </c>
      <c r="AR51" s="351"/>
    </row>
    <row r="52" spans="1:44" ht="15.75">
      <c r="A52" s="299" t="s">
        <v>86</v>
      </c>
      <c r="B52" s="300" t="s">
        <v>179</v>
      </c>
      <c r="C52" s="301">
        <v>22000</v>
      </c>
      <c r="D52" s="301">
        <v>21000</v>
      </c>
      <c r="E52" s="302">
        <f t="shared" si="12"/>
        <v>0.04761904761904767</v>
      </c>
      <c r="F52" s="301">
        <v>22000</v>
      </c>
      <c r="G52" s="301">
        <v>21000</v>
      </c>
      <c r="H52" s="302">
        <f t="shared" si="13"/>
        <v>0.04761904761904767</v>
      </c>
      <c r="I52" s="301">
        <v>19500</v>
      </c>
      <c r="J52" s="301">
        <v>22500</v>
      </c>
      <c r="K52" s="302">
        <f t="shared" si="14"/>
        <v>-0.1333333333333333</v>
      </c>
      <c r="L52" s="303">
        <v>22000</v>
      </c>
      <c r="M52" s="303">
        <v>23500</v>
      </c>
      <c r="N52" s="302">
        <f t="shared" si="15"/>
        <v>-0.06382978723404253</v>
      </c>
      <c r="O52" s="303">
        <v>21000</v>
      </c>
      <c r="P52" s="303">
        <v>24500</v>
      </c>
      <c r="Q52" s="302">
        <f t="shared" si="16"/>
        <v>-0.1428571428571429</v>
      </c>
      <c r="R52" s="303"/>
      <c r="S52" s="303">
        <v>25000</v>
      </c>
      <c r="T52" s="302"/>
      <c r="U52" s="303"/>
      <c r="V52" s="303">
        <v>26000</v>
      </c>
      <c r="W52" s="302"/>
      <c r="X52" s="303"/>
      <c r="Y52" s="303">
        <v>25000</v>
      </c>
      <c r="Z52" s="302"/>
      <c r="AA52" s="303"/>
      <c r="AB52" s="303">
        <v>23500</v>
      </c>
      <c r="AC52" s="302"/>
      <c r="AD52" s="303"/>
      <c r="AE52" s="303">
        <v>23500</v>
      </c>
      <c r="AF52" s="302"/>
      <c r="AG52" s="303"/>
      <c r="AH52" s="303">
        <v>21500</v>
      </c>
      <c r="AI52" s="302"/>
      <c r="AJ52" s="303"/>
      <c r="AK52" s="303">
        <v>21500</v>
      </c>
      <c r="AL52" s="302"/>
      <c r="AM52" s="259"/>
      <c r="AN52" s="418"/>
      <c r="AO52" s="277">
        <v>21000</v>
      </c>
      <c r="AR52" s="351"/>
    </row>
    <row r="53" spans="1:41" ht="15">
      <c r="A53" s="304"/>
      <c r="B53" s="305" t="s">
        <v>178</v>
      </c>
      <c r="C53" s="306">
        <v>22000</v>
      </c>
      <c r="D53" s="306">
        <v>21000</v>
      </c>
      <c r="E53" s="307">
        <f t="shared" si="12"/>
        <v>0.04761904761904767</v>
      </c>
      <c r="F53" s="306">
        <v>22000</v>
      </c>
      <c r="G53" s="306">
        <v>21000</v>
      </c>
      <c r="H53" s="307">
        <f t="shared" si="13"/>
        <v>0.04761904761904767</v>
      </c>
      <c r="I53" s="306">
        <v>22000</v>
      </c>
      <c r="J53" s="306">
        <v>22500</v>
      </c>
      <c r="K53" s="307">
        <f t="shared" si="14"/>
        <v>-0.022222222222222254</v>
      </c>
      <c r="L53" s="308">
        <v>22000</v>
      </c>
      <c r="M53" s="308">
        <v>26000</v>
      </c>
      <c r="N53" s="307">
        <f t="shared" si="15"/>
        <v>-0.15384615384615385</v>
      </c>
      <c r="O53" s="308">
        <v>23000</v>
      </c>
      <c r="P53" s="308">
        <v>25500</v>
      </c>
      <c r="Q53" s="307">
        <f t="shared" si="16"/>
        <v>-0.0980392156862745</v>
      </c>
      <c r="R53" s="308"/>
      <c r="S53" s="308">
        <v>26000</v>
      </c>
      <c r="T53" s="307"/>
      <c r="U53" s="308"/>
      <c r="V53" s="308">
        <v>27000</v>
      </c>
      <c r="W53" s="307"/>
      <c r="X53" s="308"/>
      <c r="Y53" s="308">
        <v>25000</v>
      </c>
      <c r="Z53" s="307"/>
      <c r="AA53" s="308"/>
      <c r="AB53" s="308">
        <v>24500</v>
      </c>
      <c r="AC53" s="307"/>
      <c r="AD53" s="308"/>
      <c r="AE53" s="308">
        <v>24500</v>
      </c>
      <c r="AF53" s="307"/>
      <c r="AG53" s="308"/>
      <c r="AH53" s="308">
        <v>24500</v>
      </c>
      <c r="AI53" s="307"/>
      <c r="AJ53" s="308"/>
      <c r="AK53" s="308">
        <v>24500</v>
      </c>
      <c r="AL53" s="307"/>
      <c r="AM53" s="259"/>
      <c r="AN53" s="417"/>
      <c r="AO53" s="277">
        <v>23000</v>
      </c>
    </row>
    <row r="54" spans="1:41" ht="15.75">
      <c r="A54" s="299" t="s">
        <v>56</v>
      </c>
      <c r="B54" s="300" t="s">
        <v>179</v>
      </c>
      <c r="C54" s="301">
        <v>12000</v>
      </c>
      <c r="D54" s="301">
        <v>15500</v>
      </c>
      <c r="E54" s="302">
        <f t="shared" si="12"/>
        <v>-0.22580645161290325</v>
      </c>
      <c r="F54" s="301">
        <v>12500</v>
      </c>
      <c r="G54" s="301">
        <v>15500</v>
      </c>
      <c r="H54" s="302">
        <f t="shared" si="13"/>
        <v>-0.19354838709677424</v>
      </c>
      <c r="I54" s="301">
        <v>12500</v>
      </c>
      <c r="J54" s="301">
        <v>15500</v>
      </c>
      <c r="K54" s="302">
        <f t="shared" si="14"/>
        <v>-0.19354838709677424</v>
      </c>
      <c r="L54" s="303">
        <v>12500</v>
      </c>
      <c r="M54" s="303">
        <v>16750</v>
      </c>
      <c r="N54" s="302">
        <f t="shared" si="15"/>
        <v>-0.25373134328358204</v>
      </c>
      <c r="O54" s="303">
        <v>12500</v>
      </c>
      <c r="P54" s="303">
        <v>16750</v>
      </c>
      <c r="Q54" s="302">
        <f t="shared" si="16"/>
        <v>-0.25373134328358204</v>
      </c>
      <c r="R54" s="303"/>
      <c r="S54" s="303">
        <v>17000</v>
      </c>
      <c r="T54" s="302"/>
      <c r="U54" s="303"/>
      <c r="V54" s="303">
        <v>16000</v>
      </c>
      <c r="W54" s="302"/>
      <c r="X54" s="303"/>
      <c r="Y54" s="303">
        <v>13500</v>
      </c>
      <c r="Z54" s="302"/>
      <c r="AA54" s="303"/>
      <c r="AB54" s="303">
        <v>12000</v>
      </c>
      <c r="AC54" s="302"/>
      <c r="AD54" s="303"/>
      <c r="AE54" s="303">
        <v>12000</v>
      </c>
      <c r="AF54" s="302"/>
      <c r="AG54" s="303"/>
      <c r="AH54" s="303">
        <v>12000</v>
      </c>
      <c r="AI54" s="302"/>
      <c r="AJ54" s="303"/>
      <c r="AK54" s="303">
        <v>12000</v>
      </c>
      <c r="AL54" s="302"/>
      <c r="AM54" s="259"/>
      <c r="AN54" s="418"/>
      <c r="AO54" s="277">
        <v>12500</v>
      </c>
    </row>
    <row r="55" spans="1:41" ht="15.75">
      <c r="A55" s="304"/>
      <c r="B55" s="305" t="s">
        <v>178</v>
      </c>
      <c r="C55" s="306">
        <v>13500</v>
      </c>
      <c r="D55" s="306">
        <v>15500</v>
      </c>
      <c r="E55" s="307">
        <f t="shared" si="12"/>
        <v>-0.12903225806451613</v>
      </c>
      <c r="F55" s="306">
        <v>14000</v>
      </c>
      <c r="G55" s="306">
        <v>15500</v>
      </c>
      <c r="H55" s="307">
        <f t="shared" si="13"/>
        <v>-0.09677419354838712</v>
      </c>
      <c r="I55" s="306">
        <v>14000</v>
      </c>
      <c r="J55" s="306">
        <v>16000</v>
      </c>
      <c r="K55" s="307">
        <f t="shared" si="14"/>
        <v>-0.125</v>
      </c>
      <c r="L55" s="308">
        <v>14000</v>
      </c>
      <c r="M55" s="308">
        <v>17000</v>
      </c>
      <c r="N55" s="307">
        <f t="shared" si="15"/>
        <v>-0.17647058823529416</v>
      </c>
      <c r="O55" s="308">
        <v>14000</v>
      </c>
      <c r="P55" s="308">
        <v>17500</v>
      </c>
      <c r="Q55" s="307">
        <f t="shared" si="16"/>
        <v>-0.19999999999999996</v>
      </c>
      <c r="R55" s="308"/>
      <c r="S55" s="308">
        <v>17500</v>
      </c>
      <c r="T55" s="307"/>
      <c r="U55" s="308"/>
      <c r="V55" s="308">
        <v>16500</v>
      </c>
      <c r="W55" s="307"/>
      <c r="X55" s="308"/>
      <c r="Y55" s="308">
        <v>15000</v>
      </c>
      <c r="Z55" s="307"/>
      <c r="AA55" s="308"/>
      <c r="AB55" s="308">
        <v>13500</v>
      </c>
      <c r="AC55" s="307"/>
      <c r="AD55" s="308"/>
      <c r="AE55" s="308">
        <v>13500</v>
      </c>
      <c r="AF55" s="307"/>
      <c r="AG55" s="308"/>
      <c r="AH55" s="308">
        <v>13500</v>
      </c>
      <c r="AI55" s="307"/>
      <c r="AJ55" s="308"/>
      <c r="AK55" s="308">
        <v>13500</v>
      </c>
      <c r="AL55" s="307"/>
      <c r="AM55" s="259"/>
      <c r="AN55" s="418"/>
      <c r="AO55" s="277">
        <v>14000</v>
      </c>
    </row>
    <row r="56" spans="1:41" ht="15">
      <c r="A56" s="299" t="s">
        <v>87</v>
      </c>
      <c r="B56" s="300" t="s">
        <v>179</v>
      </c>
      <c r="C56" s="301">
        <v>11000</v>
      </c>
      <c r="D56" s="301">
        <v>13250</v>
      </c>
      <c r="E56" s="302">
        <f t="shared" si="12"/>
        <v>-0.16981132075471694</v>
      </c>
      <c r="F56" s="301">
        <v>11000</v>
      </c>
      <c r="G56" s="301">
        <v>13250</v>
      </c>
      <c r="H56" s="302">
        <f t="shared" si="13"/>
        <v>-0.16981132075471694</v>
      </c>
      <c r="I56" s="301">
        <v>11000</v>
      </c>
      <c r="J56" s="301">
        <v>13000</v>
      </c>
      <c r="K56" s="302">
        <f t="shared" si="14"/>
        <v>-0.15384615384615385</v>
      </c>
      <c r="L56" s="303">
        <v>11000</v>
      </c>
      <c r="M56" s="303">
        <v>14500</v>
      </c>
      <c r="N56" s="302">
        <f t="shared" si="15"/>
        <v>-0.24137931034482762</v>
      </c>
      <c r="O56" s="303">
        <v>11000</v>
      </c>
      <c r="P56" s="303">
        <v>14500</v>
      </c>
      <c r="Q56" s="302">
        <f t="shared" si="16"/>
        <v>-0.24137931034482762</v>
      </c>
      <c r="R56" s="303"/>
      <c r="S56" s="303">
        <v>15000</v>
      </c>
      <c r="T56" s="302"/>
      <c r="U56" s="303"/>
      <c r="V56" s="303">
        <v>14000</v>
      </c>
      <c r="W56" s="302"/>
      <c r="X56" s="303"/>
      <c r="Y56" s="303">
        <v>12000</v>
      </c>
      <c r="Z56" s="302"/>
      <c r="AA56" s="303"/>
      <c r="AB56" s="303">
        <v>11000</v>
      </c>
      <c r="AC56" s="302"/>
      <c r="AD56" s="303"/>
      <c r="AE56" s="303">
        <v>11000</v>
      </c>
      <c r="AF56" s="302"/>
      <c r="AG56" s="303"/>
      <c r="AH56" s="303">
        <v>11000</v>
      </c>
      <c r="AI56" s="302"/>
      <c r="AJ56" s="303"/>
      <c r="AK56" s="303">
        <v>11000</v>
      </c>
      <c r="AL56" s="302"/>
      <c r="AM56" s="259"/>
      <c r="AN56" s="417"/>
      <c r="AO56" s="277">
        <v>11000</v>
      </c>
    </row>
    <row r="57" spans="1:41" ht="15">
      <c r="A57" s="323" t="s">
        <v>69</v>
      </c>
      <c r="B57" s="312" t="s">
        <v>179</v>
      </c>
      <c r="C57" s="313">
        <v>11000</v>
      </c>
      <c r="D57" s="313">
        <v>13500</v>
      </c>
      <c r="E57" s="314">
        <f t="shared" si="12"/>
        <v>-0.18518518518518523</v>
      </c>
      <c r="F57" s="313">
        <v>11000</v>
      </c>
      <c r="G57" s="313">
        <v>13500</v>
      </c>
      <c r="H57" s="314">
        <f t="shared" si="13"/>
        <v>-0.18518518518518523</v>
      </c>
      <c r="I57" s="313">
        <v>11000</v>
      </c>
      <c r="J57" s="313">
        <v>13000</v>
      </c>
      <c r="K57" s="314">
        <f t="shared" si="14"/>
        <v>-0.15384615384615385</v>
      </c>
      <c r="L57" s="315">
        <v>11000</v>
      </c>
      <c r="M57" s="315">
        <v>14500</v>
      </c>
      <c r="N57" s="314">
        <f t="shared" si="15"/>
        <v>-0.24137931034482762</v>
      </c>
      <c r="O57" s="315">
        <v>11000</v>
      </c>
      <c r="P57" s="315">
        <v>14500</v>
      </c>
      <c r="Q57" s="314">
        <f t="shared" si="16"/>
        <v>-0.24137931034482762</v>
      </c>
      <c r="R57" s="315"/>
      <c r="S57" s="315">
        <v>15000</v>
      </c>
      <c r="T57" s="314"/>
      <c r="U57" s="315"/>
      <c r="V57" s="315">
        <v>14000</v>
      </c>
      <c r="W57" s="314"/>
      <c r="X57" s="315"/>
      <c r="Y57" s="315">
        <v>12000</v>
      </c>
      <c r="Z57" s="314"/>
      <c r="AA57" s="315"/>
      <c r="AB57" s="315">
        <v>11000</v>
      </c>
      <c r="AC57" s="314"/>
      <c r="AD57" s="315"/>
      <c r="AE57" s="315">
        <v>11000</v>
      </c>
      <c r="AF57" s="314"/>
      <c r="AG57" s="315"/>
      <c r="AH57" s="315">
        <v>11000</v>
      </c>
      <c r="AI57" s="314"/>
      <c r="AJ57" s="315"/>
      <c r="AK57" s="315">
        <v>11000</v>
      </c>
      <c r="AL57" s="314"/>
      <c r="AM57" s="259"/>
      <c r="AN57" s="417"/>
      <c r="AO57" s="277">
        <v>11000</v>
      </c>
    </row>
    <row r="58" spans="26:41" ht="15">
      <c r="Z58" s="168"/>
      <c r="AA58" s="86"/>
      <c r="AB58" s="86"/>
      <c r="AC58" s="86"/>
      <c r="AD58" s="86"/>
      <c r="AE58" s="86"/>
      <c r="AF58" s="19"/>
      <c r="AG58" s="19"/>
      <c r="AH58" s="19"/>
      <c r="AI58" s="19"/>
      <c r="AJ58" s="19"/>
      <c r="AK58" s="19"/>
      <c r="AL58" s="19"/>
      <c r="AM58" s="19"/>
      <c r="AN58" s="417"/>
      <c r="AO58" s="277"/>
    </row>
    <row r="59" spans="26:40" ht="15">
      <c r="Z59" s="19"/>
      <c r="AA59" s="86"/>
      <c r="AB59" s="86"/>
      <c r="AC59" s="86"/>
      <c r="AD59" s="86"/>
      <c r="AE59" s="86"/>
      <c r="AF59" s="19"/>
      <c r="AG59" s="19"/>
      <c r="AH59" s="19"/>
      <c r="AI59" s="19"/>
      <c r="AJ59" s="19"/>
      <c r="AK59" s="19"/>
      <c r="AL59" s="19"/>
      <c r="AM59" s="19"/>
      <c r="AN59" s="417"/>
    </row>
    <row r="60" spans="26:40" ht="15.75">
      <c r="Z60" s="168"/>
      <c r="AA60" s="86"/>
      <c r="AB60" s="86"/>
      <c r="AC60" s="86"/>
      <c r="AD60" s="86"/>
      <c r="AE60" s="86"/>
      <c r="AF60" s="19"/>
      <c r="AG60" s="19"/>
      <c r="AH60" s="19"/>
      <c r="AI60" s="19"/>
      <c r="AJ60" s="19"/>
      <c r="AK60" s="19"/>
      <c r="AL60" s="19"/>
      <c r="AM60" s="19"/>
      <c r="AN60" s="418"/>
    </row>
    <row r="61" spans="26:40" ht="15.75">
      <c r="Z61" s="19"/>
      <c r="AA61" s="86"/>
      <c r="AB61" s="86"/>
      <c r="AC61" s="86"/>
      <c r="AD61" s="86"/>
      <c r="AE61" s="86"/>
      <c r="AF61" s="19"/>
      <c r="AG61" s="19"/>
      <c r="AH61" s="19"/>
      <c r="AI61" s="19"/>
      <c r="AJ61" s="19"/>
      <c r="AK61" s="19"/>
      <c r="AL61" s="19"/>
      <c r="AM61" s="19"/>
      <c r="AN61" s="418"/>
    </row>
    <row r="62" spans="26:40" ht="14.25">
      <c r="Z62" s="168"/>
      <c r="AA62" s="86"/>
      <c r="AB62" s="86"/>
      <c r="AC62" s="86"/>
      <c r="AD62" s="86"/>
      <c r="AE62" s="86"/>
      <c r="AF62" s="19"/>
      <c r="AG62" s="19"/>
      <c r="AH62" s="19"/>
      <c r="AI62" s="19"/>
      <c r="AJ62" s="19"/>
      <c r="AK62" s="19"/>
      <c r="AL62" s="19"/>
      <c r="AM62" s="19"/>
      <c r="AN62" s="419"/>
    </row>
    <row r="63" spans="26:40" ht="14.25">
      <c r="Z63" s="19"/>
      <c r="AA63" s="86"/>
      <c r="AB63" s="86"/>
      <c r="AC63" s="86"/>
      <c r="AD63" s="86"/>
      <c r="AE63" s="86"/>
      <c r="AF63" s="19"/>
      <c r="AG63" s="19"/>
      <c r="AH63" s="19"/>
      <c r="AI63" s="19"/>
      <c r="AJ63" s="19"/>
      <c r="AK63" s="19"/>
      <c r="AL63" s="19"/>
      <c r="AM63" s="19"/>
      <c r="AN63" s="415"/>
    </row>
    <row r="64" spans="26:40" ht="14.25">
      <c r="Z64" s="87"/>
      <c r="AA64" s="86"/>
      <c r="AB64" s="86"/>
      <c r="AC64" s="86"/>
      <c r="AD64" s="86"/>
      <c r="AE64" s="86"/>
      <c r="AF64" s="19"/>
      <c r="AG64" s="19"/>
      <c r="AH64" s="19"/>
      <c r="AI64" s="19"/>
      <c r="AJ64" s="19"/>
      <c r="AK64" s="19"/>
      <c r="AL64" s="19"/>
      <c r="AM64" s="19"/>
      <c r="AN64" s="420"/>
    </row>
    <row r="65" spans="27:40" ht="15">
      <c r="AA65" s="80"/>
      <c r="AB65" s="80"/>
      <c r="AC65" s="80"/>
      <c r="AD65" s="80"/>
      <c r="AE65" s="80"/>
      <c r="AG65" s="168"/>
      <c r="AH65" s="168"/>
      <c r="AI65" s="168"/>
      <c r="AJ65" s="168"/>
      <c r="AK65" s="168"/>
      <c r="AL65" s="168"/>
      <c r="AM65" s="168"/>
      <c r="AN65" s="417"/>
    </row>
    <row r="66" spans="27:40" ht="15">
      <c r="AA66" s="80"/>
      <c r="AB66" s="80"/>
      <c r="AC66" s="80"/>
      <c r="AD66" s="80"/>
      <c r="AE66" s="80"/>
      <c r="AG66" s="168"/>
      <c r="AH66" s="168"/>
      <c r="AI66" s="168"/>
      <c r="AJ66" s="168"/>
      <c r="AK66" s="168"/>
      <c r="AL66" s="168"/>
      <c r="AM66" s="168"/>
      <c r="AN66" s="417"/>
    </row>
    <row r="67" spans="27:40" ht="15">
      <c r="AA67" s="80"/>
      <c r="AB67" s="80"/>
      <c r="AC67" s="80"/>
      <c r="AD67" s="80"/>
      <c r="AE67" s="80"/>
      <c r="AG67" s="168"/>
      <c r="AH67" s="168"/>
      <c r="AI67" s="168"/>
      <c r="AJ67" s="168"/>
      <c r="AK67" s="168"/>
      <c r="AL67" s="168"/>
      <c r="AM67" s="168"/>
      <c r="AN67" s="417"/>
    </row>
    <row r="68" spans="26:40" ht="15">
      <c r="Z68" s="19"/>
      <c r="AA68" s="86"/>
      <c r="AB68" s="86"/>
      <c r="AC68" s="86"/>
      <c r="AD68" s="86"/>
      <c r="AE68" s="86"/>
      <c r="AF68" s="19"/>
      <c r="AG68" s="19"/>
      <c r="AH68" s="19"/>
      <c r="AI68" s="19"/>
      <c r="AJ68" s="19"/>
      <c r="AK68" s="19"/>
      <c r="AL68" s="19"/>
      <c r="AM68" s="19"/>
      <c r="AN68" s="417"/>
    </row>
    <row r="69" spans="26:40" ht="15">
      <c r="Z69" s="168"/>
      <c r="AA69" s="86"/>
      <c r="AB69" s="86"/>
      <c r="AC69" s="86"/>
      <c r="AD69" s="86"/>
      <c r="AE69" s="86"/>
      <c r="AF69" s="19"/>
      <c r="AG69" s="19"/>
      <c r="AH69" s="19"/>
      <c r="AI69" s="19"/>
      <c r="AJ69" s="19"/>
      <c r="AK69" s="19"/>
      <c r="AL69" s="19"/>
      <c r="AM69" s="19"/>
      <c r="AN69" s="417"/>
    </row>
    <row r="70" spans="26:40" ht="15.75">
      <c r="Z70" s="19"/>
      <c r="AA70" s="86"/>
      <c r="AB70" s="86"/>
      <c r="AC70" s="86"/>
      <c r="AD70" s="86"/>
      <c r="AE70" s="86"/>
      <c r="AF70" s="19"/>
      <c r="AG70" s="19"/>
      <c r="AH70" s="19"/>
      <c r="AI70" s="19"/>
      <c r="AJ70" s="19"/>
      <c r="AK70" s="19"/>
      <c r="AL70" s="19"/>
      <c r="AM70" s="19"/>
      <c r="AN70" s="418"/>
    </row>
    <row r="71" spans="26:40" ht="15.75">
      <c r="Z71" s="168"/>
      <c r="AA71" s="86"/>
      <c r="AB71" s="86"/>
      <c r="AC71" s="86"/>
      <c r="AD71" s="86"/>
      <c r="AE71" s="86"/>
      <c r="AF71" s="19"/>
      <c r="AG71" s="19"/>
      <c r="AH71" s="19"/>
      <c r="AI71" s="19"/>
      <c r="AJ71" s="19"/>
      <c r="AK71" s="19"/>
      <c r="AL71" s="19"/>
      <c r="AM71" s="19"/>
      <c r="AN71" s="418"/>
    </row>
    <row r="72" spans="26:40" ht="15">
      <c r="Z72" s="19"/>
      <c r="AA72" s="86"/>
      <c r="AB72" s="86"/>
      <c r="AC72" s="86"/>
      <c r="AD72" s="86"/>
      <c r="AE72" s="86"/>
      <c r="AF72" s="19"/>
      <c r="AG72" s="19"/>
      <c r="AH72" s="19"/>
      <c r="AI72" s="19"/>
      <c r="AJ72" s="19"/>
      <c r="AK72" s="19"/>
      <c r="AL72" s="19"/>
      <c r="AM72" s="19"/>
      <c r="AN72" s="417"/>
    </row>
    <row r="73" spans="26:40" ht="15">
      <c r="Z73" s="168"/>
      <c r="AA73" s="86"/>
      <c r="AB73" s="86"/>
      <c r="AC73" s="86"/>
      <c r="AD73" s="86"/>
      <c r="AE73" s="86"/>
      <c r="AF73" s="19"/>
      <c r="AG73" s="19"/>
      <c r="AH73" s="19"/>
      <c r="AI73" s="19"/>
      <c r="AJ73" s="19"/>
      <c r="AK73" s="19"/>
      <c r="AL73" s="19"/>
      <c r="AM73" s="19"/>
      <c r="AN73" s="417"/>
    </row>
    <row r="74" spans="26:40" ht="15">
      <c r="Z74" s="19"/>
      <c r="AA74" s="86"/>
      <c r="AB74" s="86"/>
      <c r="AC74" s="86"/>
      <c r="AD74" s="86"/>
      <c r="AE74" s="86"/>
      <c r="AF74" s="19"/>
      <c r="AG74" s="19"/>
      <c r="AH74" s="19"/>
      <c r="AI74" s="19"/>
      <c r="AJ74" s="19"/>
      <c r="AK74" s="19"/>
      <c r="AL74" s="19"/>
      <c r="AM74" s="19"/>
      <c r="AN74" s="417"/>
    </row>
    <row r="75" spans="26:40" ht="15">
      <c r="Z75" s="168"/>
      <c r="AA75" s="86"/>
      <c r="AB75" s="86"/>
      <c r="AC75" s="86"/>
      <c r="AD75" s="86"/>
      <c r="AE75" s="86"/>
      <c r="AF75" s="19"/>
      <c r="AG75" s="19"/>
      <c r="AH75" s="19"/>
      <c r="AI75" s="19"/>
      <c r="AJ75" s="19"/>
      <c r="AK75" s="19"/>
      <c r="AL75" s="19"/>
      <c r="AM75" s="19"/>
      <c r="AN75" s="417"/>
    </row>
    <row r="76" spans="26:40" ht="12.75" customHeight="1">
      <c r="Z76" s="19"/>
      <c r="AA76" s="86"/>
      <c r="AB76" s="86"/>
      <c r="AC76" s="86"/>
      <c r="AD76" s="86"/>
      <c r="AE76" s="86"/>
      <c r="AF76" s="19"/>
      <c r="AG76" s="19"/>
      <c r="AH76" s="19"/>
      <c r="AI76" s="19"/>
      <c r="AJ76" s="19"/>
      <c r="AK76" s="19"/>
      <c r="AL76" s="19"/>
      <c r="AM76" s="19"/>
      <c r="AN76" s="417"/>
    </row>
    <row r="77" spans="26:40" ht="15">
      <c r="Z77" s="168"/>
      <c r="AA77" s="86"/>
      <c r="AB77" s="86"/>
      <c r="AC77" s="86"/>
      <c r="AD77" s="86"/>
      <c r="AE77" s="86"/>
      <c r="AF77" s="19"/>
      <c r="AG77" s="19"/>
      <c r="AH77" s="19"/>
      <c r="AI77" s="19"/>
      <c r="AJ77" s="19"/>
      <c r="AK77" s="19"/>
      <c r="AL77" s="19"/>
      <c r="AM77" s="19"/>
      <c r="AN77" s="417"/>
    </row>
    <row r="78" spans="26:40" ht="15">
      <c r="Z78" s="19"/>
      <c r="AA78" s="86"/>
      <c r="AB78" s="86"/>
      <c r="AC78" s="86"/>
      <c r="AD78" s="86"/>
      <c r="AE78" s="86"/>
      <c r="AF78" s="19"/>
      <c r="AG78" s="19"/>
      <c r="AH78" s="19"/>
      <c r="AI78" s="19"/>
      <c r="AJ78" s="19"/>
      <c r="AK78" s="19"/>
      <c r="AL78" s="19"/>
      <c r="AM78" s="19"/>
      <c r="AN78" s="417"/>
    </row>
    <row r="79" spans="26:40" ht="15">
      <c r="Z79" s="86"/>
      <c r="AA79" s="86"/>
      <c r="AB79" s="86"/>
      <c r="AC79" s="86"/>
      <c r="AD79" s="86"/>
      <c r="AE79" s="86"/>
      <c r="AF79" s="19"/>
      <c r="AG79" s="19"/>
      <c r="AH79" s="19"/>
      <c r="AI79" s="19"/>
      <c r="AJ79" s="19"/>
      <c r="AK79" s="19"/>
      <c r="AL79" s="19"/>
      <c r="AM79" s="19"/>
      <c r="AN79" s="417"/>
    </row>
    <row r="80" spans="26:40" ht="15">
      <c r="Z80" s="19"/>
      <c r="AA80" s="86"/>
      <c r="AB80" s="86"/>
      <c r="AC80" s="86"/>
      <c r="AD80" s="86"/>
      <c r="AE80" s="86"/>
      <c r="AF80" s="19"/>
      <c r="AG80" s="19"/>
      <c r="AH80" s="19"/>
      <c r="AI80" s="19"/>
      <c r="AJ80" s="19"/>
      <c r="AK80" s="19"/>
      <c r="AL80" s="19"/>
      <c r="AM80" s="19"/>
      <c r="AN80" s="417"/>
    </row>
    <row r="81" spans="26:39" ht="12.75">
      <c r="Z81" s="168"/>
      <c r="AA81" s="86"/>
      <c r="AB81" s="86"/>
      <c r="AC81" s="86"/>
      <c r="AD81" s="86"/>
      <c r="AE81" s="86"/>
      <c r="AF81" s="19"/>
      <c r="AG81" s="19"/>
      <c r="AH81" s="19"/>
      <c r="AI81" s="19"/>
      <c r="AJ81" s="19"/>
      <c r="AK81" s="19"/>
      <c r="AL81" s="19"/>
      <c r="AM81" s="19"/>
    </row>
    <row r="82" spans="26:39" ht="12.75">
      <c r="Z82" s="19"/>
      <c r="AA82" s="86"/>
      <c r="AB82" s="86"/>
      <c r="AC82" s="86"/>
      <c r="AD82" s="86"/>
      <c r="AE82" s="86"/>
      <c r="AF82" s="19"/>
      <c r="AG82" s="19"/>
      <c r="AH82" s="19"/>
      <c r="AI82" s="19"/>
      <c r="AJ82" s="19"/>
      <c r="AK82" s="19"/>
      <c r="AL82" s="19"/>
      <c r="AM82" s="19"/>
    </row>
    <row r="83" spans="26:31" ht="12.75">
      <c r="Z83" s="168"/>
      <c r="AA83" s="86"/>
      <c r="AB83" s="80"/>
      <c r="AC83" s="80"/>
      <c r="AD83" s="80"/>
      <c r="AE83" s="80"/>
    </row>
    <row r="84" spans="26:31" ht="12.75">
      <c r="Z84" s="19"/>
      <c r="AA84" s="86"/>
      <c r="AB84" s="80"/>
      <c r="AC84" s="80"/>
      <c r="AD84" s="80"/>
      <c r="AE84" s="80"/>
    </row>
    <row r="85" spans="26:31" ht="12.75">
      <c r="Z85" s="168"/>
      <c r="AA85" s="86"/>
      <c r="AB85" s="80"/>
      <c r="AC85" s="80"/>
      <c r="AD85" s="80"/>
      <c r="AE85" s="80"/>
    </row>
    <row r="86" spans="26:27" ht="12.75">
      <c r="Z86" s="19"/>
      <c r="AA86" s="19"/>
    </row>
    <row r="87" spans="26:27" ht="12.75">
      <c r="Z87" s="168"/>
      <c r="AA87" s="19"/>
    </row>
    <row r="88" spans="26:27" ht="12.75">
      <c r="Z88" s="19"/>
      <c r="AA88" s="19"/>
    </row>
    <row r="89" spans="26:27" ht="12.75">
      <c r="Z89" s="168"/>
      <c r="AA89" s="19"/>
    </row>
    <row r="90" spans="26:27" ht="12.75">
      <c r="Z90" s="19"/>
      <c r="AA90" s="19"/>
    </row>
  </sheetData>
  <sheetProtection/>
  <mergeCells count="22">
    <mergeCell ref="A33:Q33"/>
    <mergeCell ref="I34:K34"/>
    <mergeCell ref="L34:N34"/>
    <mergeCell ref="F2:H2"/>
    <mergeCell ref="I2:K2"/>
    <mergeCell ref="F34:H34"/>
    <mergeCell ref="A28:O28"/>
    <mergeCell ref="AJ34:AL34"/>
    <mergeCell ref="X34:Z34"/>
    <mergeCell ref="R34:T34"/>
    <mergeCell ref="U34:W34"/>
    <mergeCell ref="C34:E34"/>
    <mergeCell ref="L2:N2"/>
    <mergeCell ref="O2:Q2"/>
    <mergeCell ref="C2:E2"/>
    <mergeCell ref="B2:B3"/>
    <mergeCell ref="A1:Q1"/>
    <mergeCell ref="AG34:AI34"/>
    <mergeCell ref="AA34:AC34"/>
    <mergeCell ref="AD34:AF34"/>
    <mergeCell ref="A2:A3"/>
    <mergeCell ref="O34:Q34"/>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19" sqref="H19"/>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82"/>
      <c r="B14" s="82"/>
      <c r="C14" s="82"/>
      <c r="D14" s="82"/>
      <c r="E14" s="82"/>
      <c r="F14" s="82"/>
      <c r="G14" s="82"/>
      <c r="H14" s="82"/>
      <c r="I14" s="82"/>
      <c r="J14" s="82"/>
    </row>
    <row r="15" spans="1:10" ht="15.75">
      <c r="A15" s="83"/>
      <c r="B15" s="83"/>
      <c r="C15" s="83"/>
      <c r="D15" s="83"/>
      <c r="E15" s="83"/>
      <c r="F15" s="83"/>
      <c r="G15" s="83"/>
      <c r="H15" s="83"/>
      <c r="I15" s="83"/>
      <c r="J15" s="83"/>
    </row>
    <row r="16" spans="1:10" ht="14.25">
      <c r="A16" s="84"/>
      <c r="B16" s="84"/>
      <c r="C16" s="84"/>
      <c r="D16" s="84"/>
      <c r="E16" s="84"/>
      <c r="F16" s="84"/>
      <c r="G16" s="84"/>
      <c r="H16" s="84"/>
      <c r="I16" s="84"/>
      <c r="J16" s="84"/>
    </row>
    <row r="17" spans="1:10" ht="14.25">
      <c r="A17" s="84"/>
      <c r="B17" s="84"/>
      <c r="C17" s="84"/>
      <c r="D17" s="84"/>
      <c r="E17" s="84"/>
      <c r="F17" s="84"/>
      <c r="G17" s="84"/>
      <c r="H17" s="84"/>
      <c r="I17" s="84"/>
      <c r="J17" s="84"/>
    </row>
    <row r="18" spans="1:10" ht="14.25">
      <c r="A18" s="84"/>
      <c r="B18" s="84"/>
      <c r="C18" s="84"/>
      <c r="D18" s="84"/>
      <c r="E18" s="84"/>
      <c r="F18" s="84"/>
      <c r="G18" s="84"/>
      <c r="H18" s="84"/>
      <c r="I18" s="84"/>
      <c r="J18" s="84"/>
    </row>
    <row r="19" spans="1:10" ht="14.25">
      <c r="A19" s="84"/>
      <c r="B19" s="84"/>
      <c r="C19" s="84"/>
      <c r="D19" s="84"/>
      <c r="E19" s="84"/>
      <c r="F19" s="84"/>
      <c r="G19" s="84"/>
      <c r="H19" s="84"/>
      <c r="I19" s="84"/>
      <c r="J19" s="84"/>
    </row>
    <row r="20" spans="1:10" ht="14.25">
      <c r="A20" s="84"/>
      <c r="B20" s="84"/>
      <c r="C20" s="84"/>
      <c r="D20" s="84"/>
      <c r="E20" s="84"/>
      <c r="F20" s="84"/>
      <c r="G20" s="84"/>
      <c r="H20" s="84"/>
      <c r="I20" s="84"/>
      <c r="J20" s="84"/>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8"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0">
      <selection activeCell="J10" sqref="J10"/>
    </sheetView>
  </sheetViews>
  <sheetFormatPr defaultColWidth="11.00390625" defaultRowHeight="14.25"/>
  <sheetData>
    <row r="2" spans="2:6" ht="29.25" customHeight="1">
      <c r="B2" s="504" t="s">
        <v>347</v>
      </c>
      <c r="C2" s="504"/>
      <c r="D2" s="504"/>
      <c r="E2" s="504"/>
      <c r="F2" s="504"/>
    </row>
    <row r="3" spans="2:6" ht="14.25">
      <c r="B3" s="423" t="s">
        <v>321</v>
      </c>
      <c r="C3" s="503" t="s">
        <v>424</v>
      </c>
      <c r="D3" s="503"/>
      <c r="E3" s="503" t="s">
        <v>425</v>
      </c>
      <c r="F3" s="503"/>
    </row>
    <row r="4" spans="2:6" ht="25.5">
      <c r="B4" s="20"/>
      <c r="C4" s="424" t="s">
        <v>306</v>
      </c>
      <c r="D4" s="425" t="s">
        <v>322</v>
      </c>
      <c r="E4" s="424" t="s">
        <v>306</v>
      </c>
      <c r="F4" s="425" t="s">
        <v>322</v>
      </c>
    </row>
    <row r="5" spans="2:6" ht="14.25">
      <c r="B5" s="426" t="s">
        <v>323</v>
      </c>
      <c r="C5" s="427" t="s">
        <v>324</v>
      </c>
      <c r="D5" s="427" t="s">
        <v>325</v>
      </c>
      <c r="E5" s="428"/>
      <c r="F5" s="428"/>
    </row>
    <row r="6" spans="2:6" ht="14.25">
      <c r="B6" s="426" t="s">
        <v>326</v>
      </c>
      <c r="C6" s="427" t="s">
        <v>327</v>
      </c>
      <c r="D6" s="427" t="s">
        <v>328</v>
      </c>
      <c r="E6" s="427" t="s">
        <v>329</v>
      </c>
      <c r="F6" s="427" t="s">
        <v>330</v>
      </c>
    </row>
    <row r="7" spans="2:6" ht="14.25">
      <c r="B7" s="426" t="s">
        <v>331</v>
      </c>
      <c r="C7" s="427">
        <v>65</v>
      </c>
      <c r="D7" s="427">
        <v>75</v>
      </c>
      <c r="E7" s="427">
        <v>85</v>
      </c>
      <c r="F7" s="427">
        <v>80</v>
      </c>
    </row>
    <row r="8" spans="2:6" ht="14.25">
      <c r="B8" s="426" t="s">
        <v>332</v>
      </c>
      <c r="C8" s="427">
        <v>135</v>
      </c>
      <c r="D8" s="427">
        <v>140</v>
      </c>
      <c r="E8" s="427">
        <v>110</v>
      </c>
      <c r="F8" s="427">
        <v>120</v>
      </c>
    </row>
    <row r="9" spans="2:6" ht="15" customHeight="1">
      <c r="B9" s="426" t="s">
        <v>333</v>
      </c>
      <c r="C9" s="427">
        <v>50</v>
      </c>
      <c r="D9" s="427">
        <v>60</v>
      </c>
      <c r="E9" s="427">
        <v>50</v>
      </c>
      <c r="F9" s="427">
        <v>60</v>
      </c>
    </row>
    <row r="10" spans="2:6" ht="14.25">
      <c r="B10" s="426" t="s">
        <v>334</v>
      </c>
      <c r="C10" s="427" t="s">
        <v>335</v>
      </c>
      <c r="D10" s="427" t="s">
        <v>336</v>
      </c>
      <c r="E10" s="427" t="s">
        <v>335</v>
      </c>
      <c r="F10" s="427" t="s">
        <v>324</v>
      </c>
    </row>
    <row r="11" spans="2:6" ht="14.25">
      <c r="B11" s="426" t="s">
        <v>337</v>
      </c>
      <c r="C11" s="427">
        <v>70</v>
      </c>
      <c r="D11" s="427">
        <v>70</v>
      </c>
      <c r="E11" s="427" t="s">
        <v>338</v>
      </c>
      <c r="F11" s="427" t="s">
        <v>339</v>
      </c>
    </row>
    <row r="12" spans="2:6" ht="14.25">
      <c r="B12" s="426" t="s">
        <v>340</v>
      </c>
      <c r="C12" s="427">
        <v>50</v>
      </c>
      <c r="D12" s="427">
        <v>50</v>
      </c>
      <c r="E12" s="427">
        <v>50</v>
      </c>
      <c r="F12" s="427">
        <v>50</v>
      </c>
    </row>
    <row r="13" spans="2:6" ht="14.25">
      <c r="B13" s="426" t="s">
        <v>341</v>
      </c>
      <c r="C13" s="427">
        <v>100</v>
      </c>
      <c r="D13" s="427">
        <v>100</v>
      </c>
      <c r="E13" s="427" t="s">
        <v>342</v>
      </c>
      <c r="F13" s="427">
        <v>120</v>
      </c>
    </row>
    <row r="14" spans="2:6" ht="14.25">
      <c r="B14" s="426" t="s">
        <v>343</v>
      </c>
      <c r="C14" s="427">
        <v>150</v>
      </c>
      <c r="D14" s="427">
        <v>150</v>
      </c>
      <c r="E14" s="427">
        <v>180</v>
      </c>
      <c r="F14" s="427">
        <v>180</v>
      </c>
    </row>
    <row r="15" spans="2:6" ht="14.25">
      <c r="B15" s="426" t="s">
        <v>344</v>
      </c>
      <c r="C15" s="427">
        <v>130</v>
      </c>
      <c r="D15" s="427" t="s">
        <v>345</v>
      </c>
      <c r="E15" s="427" t="s">
        <v>346</v>
      </c>
      <c r="F15" s="427" t="s">
        <v>346</v>
      </c>
    </row>
    <row r="16" spans="2:6" ht="14.25">
      <c r="B16" s="421" t="s">
        <v>426</v>
      </c>
      <c r="C16" s="421"/>
      <c r="D16" s="421"/>
      <c r="E16" s="421"/>
      <c r="F16" s="421"/>
    </row>
  </sheetData>
  <sheetProtection/>
  <mergeCells count="3">
    <mergeCell ref="C3:D3"/>
    <mergeCell ref="E3:F3"/>
    <mergeCell ref="B2:F2"/>
  </mergeCells>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G1">
      <selection activeCell="O22" sqref="O22"/>
    </sheetView>
  </sheetViews>
  <sheetFormatPr defaultColWidth="11.00390625" defaultRowHeight="14.25"/>
  <cols>
    <col min="1" max="1" width="11.125" style="174" customWidth="1"/>
    <col min="2" max="2" width="12.375" style="174" bestFit="1" customWidth="1"/>
    <col min="3" max="3" width="11.375" style="174" customWidth="1"/>
    <col min="4" max="4" width="11.00390625" style="174" bestFit="1" customWidth="1"/>
    <col min="5" max="5" width="11.25390625" style="174" customWidth="1"/>
    <col min="6" max="6" width="11.125" style="174" bestFit="1" customWidth="1"/>
    <col min="7" max="7" width="11.375" style="174" customWidth="1"/>
    <col min="8" max="9" width="11.125" style="174" bestFit="1" customWidth="1"/>
    <col min="10" max="10" width="12.625" style="174" bestFit="1" customWidth="1"/>
    <col min="11" max="11" width="12.25390625" style="174" bestFit="1" customWidth="1"/>
    <col min="12" max="16384" width="11.00390625" style="174" customWidth="1"/>
  </cols>
  <sheetData>
    <row r="1" spans="1:11" ht="12.75">
      <c r="A1" s="515" t="s">
        <v>427</v>
      </c>
      <c r="B1" s="515"/>
      <c r="C1" s="515"/>
      <c r="D1" s="515"/>
      <c r="E1" s="515"/>
      <c r="F1" s="515"/>
      <c r="G1" s="515"/>
      <c r="H1" s="515"/>
      <c r="I1" s="515"/>
      <c r="J1" s="515"/>
      <c r="K1" s="515"/>
    </row>
    <row r="2" spans="1:11" ht="14.25" customHeight="1">
      <c r="A2" s="518" t="s">
        <v>220</v>
      </c>
      <c r="B2" s="499" t="s">
        <v>182</v>
      </c>
      <c r="C2" s="517"/>
      <c r="D2" s="516" t="s">
        <v>183</v>
      </c>
      <c r="E2" s="516"/>
      <c r="F2" s="516"/>
      <c r="G2" s="516"/>
      <c r="H2" s="516"/>
      <c r="I2" s="516"/>
      <c r="J2" s="511" t="s">
        <v>169</v>
      </c>
      <c r="K2" s="512"/>
    </row>
    <row r="3" spans="1:11" ht="12.75">
      <c r="A3" s="519"/>
      <c r="B3" s="499"/>
      <c r="C3" s="517"/>
      <c r="D3" s="516" t="s">
        <v>186</v>
      </c>
      <c r="E3" s="516"/>
      <c r="F3" s="516" t="s">
        <v>184</v>
      </c>
      <c r="G3" s="516"/>
      <c r="H3" s="516" t="s">
        <v>185</v>
      </c>
      <c r="I3" s="516"/>
      <c r="J3" s="513"/>
      <c r="K3" s="514"/>
    </row>
    <row r="4" spans="1:11" ht="12.75">
      <c r="A4" s="520"/>
      <c r="B4" s="347">
        <v>2010</v>
      </c>
      <c r="C4" s="181">
        <v>2011</v>
      </c>
      <c r="D4" s="347">
        <v>2010</v>
      </c>
      <c r="E4" s="347">
        <v>2011</v>
      </c>
      <c r="F4" s="347">
        <v>2010</v>
      </c>
      <c r="G4" s="347">
        <v>2011</v>
      </c>
      <c r="H4" s="347">
        <v>2010</v>
      </c>
      <c r="I4" s="347">
        <v>2011</v>
      </c>
      <c r="J4" s="347">
        <v>2010</v>
      </c>
      <c r="K4" s="347">
        <v>2011</v>
      </c>
    </row>
    <row r="5" spans="1:11" ht="12.75">
      <c r="A5" s="24" t="s">
        <v>207</v>
      </c>
      <c r="B5" s="172">
        <v>3200</v>
      </c>
      <c r="C5" s="172"/>
      <c r="D5" s="172">
        <v>108930</v>
      </c>
      <c r="E5" s="172"/>
      <c r="F5" s="172"/>
      <c r="G5" s="172"/>
      <c r="H5" s="172"/>
      <c r="I5" s="172"/>
      <c r="J5" s="172">
        <f>B5+D5+F5+H5</f>
        <v>112130</v>
      </c>
      <c r="K5" s="172">
        <f aca="true" t="shared" si="0" ref="K5:K12">C5+E5+G5+I5</f>
        <v>0</v>
      </c>
    </row>
    <row r="6" spans="1:11" ht="12.75">
      <c r="A6" s="20" t="s">
        <v>208</v>
      </c>
      <c r="B6" s="172">
        <v>11094484</v>
      </c>
      <c r="C6" s="172">
        <v>11652889</v>
      </c>
      <c r="D6" s="172">
        <v>3991321</v>
      </c>
      <c r="E6" s="172">
        <v>5147881</v>
      </c>
      <c r="F6" s="172">
        <v>30250</v>
      </c>
      <c r="G6" s="172">
        <v>628384</v>
      </c>
      <c r="H6" s="172">
        <v>17390693</v>
      </c>
      <c r="I6" s="172">
        <v>20788666</v>
      </c>
      <c r="J6" s="172">
        <f aca="true" t="shared" si="1" ref="J6:J12">B6+D6+F6+H6</f>
        <v>32506748</v>
      </c>
      <c r="K6" s="172">
        <f t="shared" si="0"/>
        <v>38217820</v>
      </c>
    </row>
    <row r="7" spans="1:11" ht="12.75">
      <c r="A7" s="20" t="s">
        <v>209</v>
      </c>
      <c r="B7" s="172">
        <v>14601595</v>
      </c>
      <c r="C7" s="172">
        <v>17674947</v>
      </c>
      <c r="D7" s="172">
        <v>212701</v>
      </c>
      <c r="E7" s="172">
        <v>241682</v>
      </c>
      <c r="F7" s="172">
        <v>5103</v>
      </c>
      <c r="G7" s="172">
        <v>13836</v>
      </c>
      <c r="H7" s="172"/>
      <c r="I7" s="172"/>
      <c r="J7" s="172">
        <f t="shared" si="1"/>
        <v>14819399</v>
      </c>
      <c r="K7" s="172">
        <f t="shared" si="0"/>
        <v>17930465</v>
      </c>
    </row>
    <row r="8" spans="1:11" ht="12.75">
      <c r="A8" s="20" t="s">
        <v>210</v>
      </c>
      <c r="B8" s="172">
        <v>111597987</v>
      </c>
      <c r="C8" s="172">
        <v>140984516</v>
      </c>
      <c r="D8" s="172">
        <v>7582545</v>
      </c>
      <c r="E8" s="172">
        <v>11170021</v>
      </c>
      <c r="F8" s="172">
        <v>5414452</v>
      </c>
      <c r="G8" s="172">
        <v>15001151</v>
      </c>
      <c r="H8" s="172"/>
      <c r="I8" s="172"/>
      <c r="J8" s="172">
        <f t="shared" si="1"/>
        <v>124594984</v>
      </c>
      <c r="K8" s="172">
        <f t="shared" si="0"/>
        <v>167155688</v>
      </c>
    </row>
    <row r="9" spans="1:11" ht="12.75">
      <c r="A9" s="20" t="s">
        <v>219</v>
      </c>
      <c r="B9" s="172">
        <v>232856521</v>
      </c>
      <c r="C9" s="172">
        <v>250594774</v>
      </c>
      <c r="D9" s="172">
        <v>20866241</v>
      </c>
      <c r="E9" s="172">
        <v>9290862</v>
      </c>
      <c r="F9" s="172">
        <v>5814662</v>
      </c>
      <c r="G9" s="172">
        <v>2743938</v>
      </c>
      <c r="H9" s="172"/>
      <c r="I9" s="172"/>
      <c r="J9" s="172">
        <f t="shared" si="1"/>
        <v>259537424</v>
      </c>
      <c r="K9" s="172">
        <f t="shared" si="0"/>
        <v>262629574</v>
      </c>
    </row>
    <row r="10" spans="1:11" ht="12.75">
      <c r="A10" s="20" t="s">
        <v>211</v>
      </c>
      <c r="B10" s="172">
        <v>227977352</v>
      </c>
      <c r="C10" s="172">
        <v>254849193</v>
      </c>
      <c r="D10" s="172">
        <v>35337084</v>
      </c>
      <c r="E10" s="172">
        <v>60183781</v>
      </c>
      <c r="F10" s="172">
        <v>12276289</v>
      </c>
      <c r="G10" s="172">
        <v>22251348</v>
      </c>
      <c r="H10" s="172"/>
      <c r="I10" s="172"/>
      <c r="J10" s="172">
        <f t="shared" si="1"/>
        <v>275590725</v>
      </c>
      <c r="K10" s="172">
        <f t="shared" si="0"/>
        <v>337284322</v>
      </c>
    </row>
    <row r="11" spans="1:11" ht="12.75">
      <c r="A11" s="20" t="s">
        <v>241</v>
      </c>
      <c r="B11" s="172">
        <v>4011124</v>
      </c>
      <c r="C11" s="172">
        <v>6160478</v>
      </c>
      <c r="D11" s="172">
        <v>7338498</v>
      </c>
      <c r="E11" s="172">
        <v>7942771</v>
      </c>
      <c r="F11" s="172">
        <v>1250</v>
      </c>
      <c r="G11" s="172">
        <v>57726</v>
      </c>
      <c r="H11" s="172"/>
      <c r="I11" s="172"/>
      <c r="J11" s="172">
        <f t="shared" si="1"/>
        <v>11350872</v>
      </c>
      <c r="K11" s="172">
        <f t="shared" si="0"/>
        <v>14160975</v>
      </c>
    </row>
    <row r="12" spans="1:11" ht="12.75">
      <c r="A12" s="20" t="s">
        <v>212</v>
      </c>
      <c r="B12" s="172"/>
      <c r="C12" s="172"/>
      <c r="D12" s="172"/>
      <c r="E12" s="172">
        <v>75155</v>
      </c>
      <c r="F12" s="172"/>
      <c r="G12" s="172"/>
      <c r="H12" s="172"/>
      <c r="I12" s="172"/>
      <c r="J12" s="172">
        <f t="shared" si="1"/>
        <v>0</v>
      </c>
      <c r="K12" s="172">
        <f t="shared" si="0"/>
        <v>75155</v>
      </c>
    </row>
    <row r="13" spans="1:17" ht="12.75">
      <c r="A13" s="20" t="s">
        <v>9</v>
      </c>
      <c r="B13" s="172">
        <f>SUM(B5:B12)</f>
        <v>602142263</v>
      </c>
      <c r="C13" s="172">
        <f aca="true" t="shared" si="2" ref="C13:K13">SUM(C5:C12)</f>
        <v>681916797</v>
      </c>
      <c r="D13" s="172">
        <f t="shared" si="2"/>
        <v>75437320</v>
      </c>
      <c r="E13" s="172">
        <f t="shared" si="2"/>
        <v>94052153</v>
      </c>
      <c r="F13" s="172">
        <f t="shared" si="2"/>
        <v>23542006</v>
      </c>
      <c r="G13" s="172">
        <f t="shared" si="2"/>
        <v>40696383</v>
      </c>
      <c r="H13" s="172">
        <f t="shared" si="2"/>
        <v>17390693</v>
      </c>
      <c r="I13" s="172">
        <f t="shared" si="2"/>
        <v>20788666</v>
      </c>
      <c r="J13" s="172">
        <f t="shared" si="2"/>
        <v>718512282</v>
      </c>
      <c r="K13" s="172">
        <f t="shared" si="2"/>
        <v>837453999</v>
      </c>
      <c r="N13" s="441">
        <f>+J13-H13</f>
        <v>701121589</v>
      </c>
      <c r="O13" s="441">
        <f>+K13-I13</f>
        <v>816665333</v>
      </c>
      <c r="P13" s="277">
        <f>+O13/N13</f>
        <v>1.1647984398323812</v>
      </c>
      <c r="Q13" s="277"/>
    </row>
    <row r="14" spans="1:17" ht="12.75">
      <c r="A14" s="187" t="s">
        <v>216</v>
      </c>
      <c r="B14" s="188"/>
      <c r="C14" s="188"/>
      <c r="D14" s="188"/>
      <c r="E14" s="188"/>
      <c r="F14" s="188"/>
      <c r="G14" s="188"/>
      <c r="H14" s="188"/>
      <c r="I14" s="188"/>
      <c r="J14" s="188"/>
      <c r="K14" s="189"/>
      <c r="N14" s="277"/>
      <c r="O14" s="277"/>
      <c r="P14" s="277"/>
      <c r="Q14" s="277"/>
    </row>
    <row r="15" spans="1:17" ht="12.75">
      <c r="A15" s="187" t="s">
        <v>215</v>
      </c>
      <c r="B15" s="188"/>
      <c r="C15" s="188"/>
      <c r="D15" s="188"/>
      <c r="E15" s="188"/>
      <c r="F15" s="188"/>
      <c r="G15" s="188"/>
      <c r="H15" s="188"/>
      <c r="I15" s="188"/>
      <c r="J15" s="188"/>
      <c r="K15" s="189"/>
      <c r="N15" s="277"/>
      <c r="O15" s="277">
        <f>+C13/B13</f>
        <v>1.1324845288263714</v>
      </c>
      <c r="P15" s="277"/>
      <c r="Q15" s="277"/>
    </row>
    <row r="20" spans="3:9" ht="12.75">
      <c r="C20" s="496" t="s">
        <v>221</v>
      </c>
      <c r="D20" s="496"/>
      <c r="E20" s="496"/>
      <c r="F20" s="496"/>
      <c r="G20" s="496"/>
      <c r="H20" s="496"/>
      <c r="I20" s="496"/>
    </row>
    <row r="21" spans="3:9" s="71" customFormat="1" ht="12.75">
      <c r="C21" s="505" t="s">
        <v>222</v>
      </c>
      <c r="D21" s="506"/>
      <c r="E21" s="251">
        <v>2010</v>
      </c>
      <c r="F21" s="251" t="s">
        <v>213</v>
      </c>
      <c r="G21" s="251">
        <v>2011</v>
      </c>
      <c r="H21" s="251" t="s">
        <v>213</v>
      </c>
      <c r="I21" s="251" t="s">
        <v>214</v>
      </c>
    </row>
    <row r="22" spans="3:9" s="71" customFormat="1" ht="12.75">
      <c r="C22" s="507"/>
      <c r="D22" s="508"/>
      <c r="E22" s="252" t="s">
        <v>190</v>
      </c>
      <c r="F22" s="252" t="s">
        <v>191</v>
      </c>
      <c r="G22" s="252" t="s">
        <v>190</v>
      </c>
      <c r="H22" s="252" t="s">
        <v>191</v>
      </c>
      <c r="I22" s="252" t="s">
        <v>191</v>
      </c>
    </row>
    <row r="23" spans="3:9" ht="12.75">
      <c r="C23" s="187" t="s">
        <v>172</v>
      </c>
      <c r="D23" s="20"/>
      <c r="E23" s="74">
        <v>258970029</v>
      </c>
      <c r="F23" s="190">
        <f aca="true" t="shared" si="3" ref="F23:F34">E23/$E$34</f>
        <v>0.43008113682264487</v>
      </c>
      <c r="G23" s="74">
        <v>293661784</v>
      </c>
      <c r="H23" s="190">
        <f aca="true" t="shared" si="4" ref="H23:H34">G23/$G$34</f>
        <v>0.430641663751245</v>
      </c>
      <c r="I23" s="190">
        <f>G23/E23-1</f>
        <v>0.13396050166098572</v>
      </c>
    </row>
    <row r="24" spans="3:9" ht="12.75">
      <c r="C24" s="509" t="s">
        <v>82</v>
      </c>
      <c r="D24" s="510"/>
      <c r="E24" s="74">
        <v>78604712</v>
      </c>
      <c r="F24" s="190">
        <f t="shared" si="3"/>
        <v>0.1305417620221087</v>
      </c>
      <c r="G24" s="74">
        <v>84885139</v>
      </c>
      <c r="H24" s="190">
        <f t="shared" si="4"/>
        <v>0.12448019959830965</v>
      </c>
      <c r="I24" s="190">
        <f aca="true" t="shared" si="5" ref="I24:I34">G24/E24-1</f>
        <v>0.07989886153389891</v>
      </c>
    </row>
    <row r="25" spans="3:9" ht="12.75">
      <c r="C25" s="253" t="s">
        <v>203</v>
      </c>
      <c r="D25" s="254"/>
      <c r="E25" s="74">
        <v>66516540</v>
      </c>
      <c r="F25" s="190">
        <f t="shared" si="3"/>
        <v>0.11046648622304062</v>
      </c>
      <c r="G25" s="74">
        <v>73604079</v>
      </c>
      <c r="H25" s="190">
        <f t="shared" si="4"/>
        <v>0.10793703766179556</v>
      </c>
      <c r="I25" s="190">
        <f t="shared" si="5"/>
        <v>0.10655303177224784</v>
      </c>
    </row>
    <row r="26" spans="3:9" ht="12.75">
      <c r="C26" s="509" t="s">
        <v>83</v>
      </c>
      <c r="D26" s="510"/>
      <c r="E26" s="74">
        <v>51217592</v>
      </c>
      <c r="F26" s="190">
        <f t="shared" si="3"/>
        <v>0.08505895557774526</v>
      </c>
      <c r="G26" s="74">
        <v>56177677</v>
      </c>
      <c r="H26" s="190">
        <f t="shared" si="4"/>
        <v>0.08238201089509165</v>
      </c>
      <c r="I26" s="190">
        <f t="shared" si="5"/>
        <v>0.09684338537430648</v>
      </c>
    </row>
    <row r="27" spans="3:9" ht="12.75">
      <c r="C27" s="509" t="s">
        <v>86</v>
      </c>
      <c r="D27" s="510"/>
      <c r="E27" s="74">
        <v>49050156</v>
      </c>
      <c r="F27" s="190">
        <f t="shared" si="3"/>
        <v>0.08145941418498306</v>
      </c>
      <c r="G27" s="74">
        <v>50415389</v>
      </c>
      <c r="H27" s="190">
        <f t="shared" si="4"/>
        <v>0.07393187735189341</v>
      </c>
      <c r="I27" s="190">
        <f t="shared" si="5"/>
        <v>0.027833407910058394</v>
      </c>
    </row>
    <row r="28" spans="3:9" ht="12.75">
      <c r="C28" s="20" t="s">
        <v>173</v>
      </c>
      <c r="D28" s="20"/>
      <c r="E28" s="74">
        <v>47513708</v>
      </c>
      <c r="F28" s="190">
        <f t="shared" si="3"/>
        <v>0.07890777797804238</v>
      </c>
      <c r="G28" s="74">
        <v>54070247</v>
      </c>
      <c r="H28" s="190">
        <f t="shared" si="4"/>
        <v>0.07929156055089812</v>
      </c>
      <c r="I28" s="190">
        <f t="shared" si="5"/>
        <v>0.1379925767948904</v>
      </c>
    </row>
    <row r="29" spans="3:9" ht="12.75">
      <c r="C29" s="509" t="s">
        <v>174</v>
      </c>
      <c r="D29" s="510"/>
      <c r="E29" s="74">
        <v>12287078</v>
      </c>
      <c r="F29" s="190">
        <f t="shared" si="3"/>
        <v>0.020405606374120262</v>
      </c>
      <c r="G29" s="74">
        <v>16214703</v>
      </c>
      <c r="H29" s="190">
        <f t="shared" si="4"/>
        <v>0.02377812523658953</v>
      </c>
      <c r="I29" s="190">
        <f t="shared" si="5"/>
        <v>0.319654925280038</v>
      </c>
    </row>
    <row r="30" spans="3:9" ht="12.75">
      <c r="C30" s="509" t="s">
        <v>187</v>
      </c>
      <c r="D30" s="510"/>
      <c r="E30" s="74">
        <v>7060849</v>
      </c>
      <c r="F30" s="190">
        <f t="shared" si="3"/>
        <v>0.011726213942900068</v>
      </c>
      <c r="G30" s="74">
        <v>9467767</v>
      </c>
      <c r="H30" s="190">
        <f t="shared" si="4"/>
        <v>0.013884050138744419</v>
      </c>
      <c r="I30" s="190">
        <f t="shared" si="5"/>
        <v>0.3408822366828692</v>
      </c>
    </row>
    <row r="31" spans="3:9" ht="12.75">
      <c r="C31" s="509" t="s">
        <v>303</v>
      </c>
      <c r="D31" s="510"/>
      <c r="E31" s="74">
        <v>6049212</v>
      </c>
      <c r="F31" s="190">
        <f t="shared" si="3"/>
        <v>0.01004615083794575</v>
      </c>
      <c r="G31" s="74">
        <v>6905219</v>
      </c>
      <c r="H31" s="190">
        <f t="shared" si="4"/>
        <v>0.010126189925777705</v>
      </c>
      <c r="I31" s="190">
        <f t="shared" si="5"/>
        <v>0.14150719134988154</v>
      </c>
    </row>
    <row r="32" spans="3:9" ht="12.75">
      <c r="C32" s="509" t="s">
        <v>188</v>
      </c>
      <c r="D32" s="510"/>
      <c r="E32" s="74">
        <v>3651037</v>
      </c>
      <c r="F32" s="190">
        <f t="shared" si="3"/>
        <v>0.006063412625796705</v>
      </c>
      <c r="G32" s="354" t="s">
        <v>288</v>
      </c>
      <c r="H32" s="355" t="s">
        <v>158</v>
      </c>
      <c r="I32" s="355" t="s">
        <v>158</v>
      </c>
    </row>
    <row r="33" spans="3:9" ht="12.75">
      <c r="C33" s="509" t="s">
        <v>189</v>
      </c>
      <c r="D33" s="510"/>
      <c r="E33" s="74">
        <v>21221350</v>
      </c>
      <c r="F33" s="190">
        <f t="shared" si="3"/>
        <v>0.03524308341067234</v>
      </c>
      <c r="G33" s="74">
        <v>36514793</v>
      </c>
      <c r="H33" s="190">
        <f t="shared" si="4"/>
        <v>0.05354728488965495</v>
      </c>
      <c r="I33" s="190">
        <f t="shared" si="5"/>
        <v>0.7206630586649765</v>
      </c>
    </row>
    <row r="34" spans="3:9" ht="12.75">
      <c r="C34" s="509" t="s">
        <v>169</v>
      </c>
      <c r="D34" s="510"/>
      <c r="E34" s="238">
        <f>SUM(E23:E33)</f>
        <v>602142263</v>
      </c>
      <c r="F34" s="190">
        <f t="shared" si="3"/>
        <v>1</v>
      </c>
      <c r="G34" s="74">
        <f>SUM(G23:G33)</f>
        <v>681916797</v>
      </c>
      <c r="H34" s="190">
        <f t="shared" si="4"/>
        <v>1</v>
      </c>
      <c r="I34" s="190">
        <f t="shared" si="5"/>
        <v>0.1324845288263714</v>
      </c>
    </row>
    <row r="35" spans="3:9" ht="12.75">
      <c r="C35" s="239" t="s">
        <v>216</v>
      </c>
      <c r="D35" s="188"/>
      <c r="E35" s="191"/>
      <c r="F35" s="191"/>
      <c r="G35" s="191"/>
      <c r="H35" s="191"/>
      <c r="I35" s="192"/>
    </row>
    <row r="37" ht="12.75">
      <c r="G37" s="353"/>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Q27"/>
  <sheetViews>
    <sheetView zoomScalePageLayoutView="0" workbookViewId="0" topLeftCell="A1">
      <selection activeCell="G4" sqref="G4:J4"/>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55" t="s">
        <v>217</v>
      </c>
      <c r="B1" s="455"/>
      <c r="C1" s="455"/>
      <c r="D1" s="455"/>
      <c r="E1" s="455"/>
      <c r="F1" s="455"/>
      <c r="G1" s="455"/>
      <c r="H1" s="455"/>
      <c r="I1" s="455"/>
      <c r="J1" s="455"/>
      <c r="K1" s="70"/>
    </row>
    <row r="2" spans="1:11" ht="12.75">
      <c r="A2" s="69"/>
      <c r="B2" s="69"/>
      <c r="C2" s="69"/>
      <c r="D2" s="69"/>
      <c r="E2" s="69"/>
      <c r="F2" s="69"/>
      <c r="G2" s="69"/>
      <c r="H2" s="69"/>
      <c r="I2" s="69"/>
      <c r="J2" s="69"/>
      <c r="K2" s="70"/>
    </row>
    <row r="3" spans="1:10" s="71" customFormat="1" ht="12.75">
      <c r="A3" s="473" t="s">
        <v>10</v>
      </c>
      <c r="B3" s="472" t="s">
        <v>126</v>
      </c>
      <c r="C3" s="472"/>
      <c r="D3" s="472"/>
      <c r="E3" s="472"/>
      <c r="F3" s="478" t="s">
        <v>127</v>
      </c>
      <c r="G3" s="472"/>
      <c r="H3" s="472"/>
      <c r="I3" s="472"/>
      <c r="J3" s="479"/>
    </row>
    <row r="4" spans="1:10" s="71" customFormat="1" ht="12.75">
      <c r="A4" s="480"/>
      <c r="B4" s="473">
        <v>2011</v>
      </c>
      <c r="C4" s="478" t="s">
        <v>387</v>
      </c>
      <c r="D4" s="472"/>
      <c r="E4" s="472"/>
      <c r="F4" s="473">
        <v>2011</v>
      </c>
      <c r="G4" s="478" t="str">
        <f>C4</f>
        <v>Enero-mayo</v>
      </c>
      <c r="H4" s="472"/>
      <c r="I4" s="472"/>
      <c r="J4" s="479"/>
    </row>
    <row r="5" spans="1:10" s="71" customFormat="1" ht="12.75">
      <c r="A5" s="474"/>
      <c r="B5" s="474"/>
      <c r="C5" s="90">
        <v>2011</v>
      </c>
      <c r="D5" s="90">
        <v>2012</v>
      </c>
      <c r="E5" s="90" t="s">
        <v>279</v>
      </c>
      <c r="F5" s="474"/>
      <c r="G5" s="324">
        <v>2011</v>
      </c>
      <c r="H5" s="324">
        <v>2012</v>
      </c>
      <c r="I5" s="324" t="s">
        <v>279</v>
      </c>
      <c r="J5" s="73" t="s">
        <v>283</v>
      </c>
    </row>
    <row r="6" spans="1:13" ht="12.75">
      <c r="A6" s="24" t="s">
        <v>259</v>
      </c>
      <c r="B6" s="74">
        <v>7911</v>
      </c>
      <c r="C6" s="74">
        <v>561</v>
      </c>
      <c r="D6" s="74">
        <v>74067</v>
      </c>
      <c r="E6" s="248" t="s">
        <v>308</v>
      </c>
      <c r="F6" s="74">
        <v>106479</v>
      </c>
      <c r="G6" s="74">
        <v>1830</v>
      </c>
      <c r="H6" s="74">
        <v>325767</v>
      </c>
      <c r="I6" s="248" t="s">
        <v>309</v>
      </c>
      <c r="J6" s="248" t="s">
        <v>388</v>
      </c>
      <c r="K6" s="166"/>
      <c r="L6" s="249"/>
      <c r="M6" s="282">
        <f>+H6/D6</f>
        <v>4.398274535218113</v>
      </c>
    </row>
    <row r="7" spans="1:13" ht="12.75">
      <c r="A7" s="20" t="s">
        <v>423</v>
      </c>
      <c r="B7" s="74">
        <v>71588</v>
      </c>
      <c r="C7" s="74">
        <v>26391</v>
      </c>
      <c r="D7" s="74">
        <v>46132</v>
      </c>
      <c r="E7" s="248" t="s">
        <v>310</v>
      </c>
      <c r="F7" s="74">
        <v>363967</v>
      </c>
      <c r="G7" s="74">
        <v>123324</v>
      </c>
      <c r="H7" s="74">
        <v>324044</v>
      </c>
      <c r="I7" s="248" t="s">
        <v>389</v>
      </c>
      <c r="J7" s="248" t="s">
        <v>390</v>
      </c>
      <c r="K7" s="166"/>
      <c r="L7" s="249"/>
      <c r="M7" s="282">
        <f aca="true" t="shared" si="0" ref="M7:M18">+H7/D7</f>
        <v>7.024278158328276</v>
      </c>
    </row>
    <row r="8" spans="1:13" ht="12.75">
      <c r="A8" s="20" t="s">
        <v>7</v>
      </c>
      <c r="B8" s="74">
        <v>23886</v>
      </c>
      <c r="C8" s="74">
        <v>11790</v>
      </c>
      <c r="D8" s="74">
        <v>13524</v>
      </c>
      <c r="E8" s="248" t="s">
        <v>391</v>
      </c>
      <c r="F8" s="74">
        <v>163380</v>
      </c>
      <c r="G8" s="74">
        <v>44325</v>
      </c>
      <c r="H8" s="74">
        <v>118204</v>
      </c>
      <c r="I8" s="248" t="s">
        <v>392</v>
      </c>
      <c r="J8" s="248" t="s">
        <v>393</v>
      </c>
      <c r="K8" s="166"/>
      <c r="L8" s="249"/>
      <c r="M8" s="282">
        <f t="shared" si="0"/>
        <v>8.740313516711032</v>
      </c>
    </row>
    <row r="9" spans="1:13" ht="12.75">
      <c r="A9" s="20" t="s">
        <v>311</v>
      </c>
      <c r="B9" s="74">
        <v>63480</v>
      </c>
      <c r="C9" s="74">
        <v>15307</v>
      </c>
      <c r="D9" s="74">
        <v>29050</v>
      </c>
      <c r="E9" s="248" t="s">
        <v>394</v>
      </c>
      <c r="F9" s="74">
        <v>192480</v>
      </c>
      <c r="G9" s="74">
        <v>40581</v>
      </c>
      <c r="H9" s="74">
        <v>98127</v>
      </c>
      <c r="I9" s="248" t="s">
        <v>395</v>
      </c>
      <c r="J9" s="248" t="s">
        <v>396</v>
      </c>
      <c r="K9" s="166"/>
      <c r="L9" s="249"/>
      <c r="M9" s="282">
        <f t="shared" si="0"/>
        <v>3.377865748709122</v>
      </c>
    </row>
    <row r="10" spans="1:13" ht="12.75">
      <c r="A10" s="20" t="s">
        <v>6</v>
      </c>
      <c r="B10" s="74">
        <v>19572</v>
      </c>
      <c r="C10" s="74">
        <v>11962</v>
      </c>
      <c r="D10" s="74">
        <v>7474</v>
      </c>
      <c r="E10" s="248" t="s">
        <v>312</v>
      </c>
      <c r="F10" s="74">
        <v>160212</v>
      </c>
      <c r="G10" s="74">
        <v>95731</v>
      </c>
      <c r="H10" s="74">
        <v>71088</v>
      </c>
      <c r="I10" s="248" t="s">
        <v>313</v>
      </c>
      <c r="J10" s="248" t="s">
        <v>397</v>
      </c>
      <c r="K10" s="166"/>
      <c r="L10" s="249"/>
      <c r="M10" s="282">
        <f t="shared" si="0"/>
        <v>9.511372758897512</v>
      </c>
    </row>
    <row r="11" spans="1:13" ht="12.75">
      <c r="A11" s="20" t="s">
        <v>398</v>
      </c>
      <c r="B11" s="74">
        <v>0</v>
      </c>
      <c r="C11" s="74">
        <v>0</v>
      </c>
      <c r="D11" s="74">
        <v>24000</v>
      </c>
      <c r="E11" s="248"/>
      <c r="F11" s="74">
        <v>0</v>
      </c>
      <c r="G11" s="74">
        <v>0</v>
      </c>
      <c r="H11" s="74">
        <v>41028</v>
      </c>
      <c r="I11" s="248"/>
      <c r="J11" s="248" t="s">
        <v>399</v>
      </c>
      <c r="K11" s="166"/>
      <c r="L11" s="249"/>
      <c r="M11" s="282">
        <f t="shared" si="0"/>
        <v>1.7095</v>
      </c>
    </row>
    <row r="12" spans="1:13" ht="12.75">
      <c r="A12" s="20" t="s">
        <v>3</v>
      </c>
      <c r="B12" s="74">
        <v>13826</v>
      </c>
      <c r="C12" s="74">
        <v>7298</v>
      </c>
      <c r="D12" s="74">
        <v>5340</v>
      </c>
      <c r="E12" s="248" t="s">
        <v>319</v>
      </c>
      <c r="F12" s="74">
        <v>83755</v>
      </c>
      <c r="G12" s="74">
        <v>45671</v>
      </c>
      <c r="H12" s="74">
        <v>32709</v>
      </c>
      <c r="I12" s="248" t="s">
        <v>400</v>
      </c>
      <c r="J12" s="248" t="s">
        <v>287</v>
      </c>
      <c r="K12" s="166"/>
      <c r="L12" s="249"/>
      <c r="M12" s="282">
        <f t="shared" si="0"/>
        <v>6.1252808988764045</v>
      </c>
    </row>
    <row r="13" spans="1:13" ht="12.75">
      <c r="A13" s="20" t="s">
        <v>282</v>
      </c>
      <c r="B13" s="74">
        <v>10621</v>
      </c>
      <c r="C13" s="74">
        <v>2710</v>
      </c>
      <c r="D13" s="74">
        <v>7190</v>
      </c>
      <c r="E13" s="248" t="s">
        <v>401</v>
      </c>
      <c r="F13" s="74">
        <v>51276</v>
      </c>
      <c r="G13" s="74">
        <v>13534</v>
      </c>
      <c r="H13" s="74">
        <v>30229</v>
      </c>
      <c r="I13" s="248" t="s">
        <v>402</v>
      </c>
      <c r="J13" s="248" t="s">
        <v>305</v>
      </c>
      <c r="K13" s="166"/>
      <c r="L13" s="249"/>
      <c r="M13" s="282">
        <f t="shared" si="0"/>
        <v>4.2043115438108485</v>
      </c>
    </row>
    <row r="14" spans="1:13" ht="12.75">
      <c r="A14" s="20" t="s">
        <v>280</v>
      </c>
      <c r="B14" s="74">
        <v>7242</v>
      </c>
      <c r="C14" s="74">
        <v>2889</v>
      </c>
      <c r="D14" s="74">
        <v>4768</v>
      </c>
      <c r="E14" s="248" t="s">
        <v>403</v>
      </c>
      <c r="F14" s="74">
        <v>34651</v>
      </c>
      <c r="G14" s="74">
        <v>13559</v>
      </c>
      <c r="H14" s="74">
        <v>23749</v>
      </c>
      <c r="I14" s="248" t="s">
        <v>404</v>
      </c>
      <c r="J14" s="248" t="s">
        <v>385</v>
      </c>
      <c r="K14" s="166"/>
      <c r="L14" s="249"/>
      <c r="M14" s="282">
        <f t="shared" si="0"/>
        <v>4.980914429530201</v>
      </c>
    </row>
    <row r="15" spans="1:13" ht="12.75">
      <c r="A15" s="20" t="s">
        <v>4</v>
      </c>
      <c r="B15" s="74">
        <v>12098</v>
      </c>
      <c r="C15" s="74">
        <v>2051</v>
      </c>
      <c r="D15" s="74">
        <v>10839</v>
      </c>
      <c r="E15" s="248" t="s">
        <v>405</v>
      </c>
      <c r="F15" s="74">
        <v>68891</v>
      </c>
      <c r="G15" s="74">
        <v>12446</v>
      </c>
      <c r="H15" s="74">
        <v>13066</v>
      </c>
      <c r="I15" s="248" t="s">
        <v>406</v>
      </c>
      <c r="J15" s="248" t="s">
        <v>316</v>
      </c>
      <c r="K15" s="166"/>
      <c r="L15" s="249"/>
      <c r="M15" s="282">
        <f t="shared" si="0"/>
        <v>1.205461758464803</v>
      </c>
    </row>
    <row r="16" spans="1:13" ht="12.75">
      <c r="A16" s="20" t="s">
        <v>431</v>
      </c>
      <c r="B16" s="74">
        <v>230224</v>
      </c>
      <c r="C16" s="74">
        <v>80959</v>
      </c>
      <c r="D16" s="74">
        <v>222384</v>
      </c>
      <c r="E16" s="248" t="s">
        <v>407</v>
      </c>
      <c r="F16" s="74">
        <v>1225091</v>
      </c>
      <c r="G16" s="74">
        <v>391001</v>
      </c>
      <c r="H16" s="74">
        <v>1078011</v>
      </c>
      <c r="I16" s="248" t="s">
        <v>408</v>
      </c>
      <c r="J16" s="248" t="s">
        <v>409</v>
      </c>
      <c r="K16" s="166"/>
      <c r="L16" s="249"/>
      <c r="M16" s="282">
        <f t="shared" si="0"/>
        <v>4.847520505072307</v>
      </c>
    </row>
    <row r="17" spans="1:13" ht="12.75">
      <c r="A17" s="20" t="s">
        <v>167</v>
      </c>
      <c r="B17" s="74">
        <v>97435</v>
      </c>
      <c r="C17" s="74">
        <v>30237</v>
      </c>
      <c r="D17" s="74">
        <v>14490</v>
      </c>
      <c r="E17" s="248" t="s">
        <v>410</v>
      </c>
      <c r="F17" s="74">
        <v>490141</v>
      </c>
      <c r="G17" s="74">
        <v>155570</v>
      </c>
      <c r="H17" s="74">
        <v>70674</v>
      </c>
      <c r="I17" s="248" t="s">
        <v>411</v>
      </c>
      <c r="J17" s="248" t="s">
        <v>397</v>
      </c>
      <c r="K17" s="166"/>
      <c r="L17" s="249"/>
      <c r="M17" s="282">
        <f t="shared" si="0"/>
        <v>4.877432712215321</v>
      </c>
    </row>
    <row r="18" spans="1:13" ht="12.75">
      <c r="A18" s="20" t="s">
        <v>9</v>
      </c>
      <c r="B18" s="74">
        <v>327659</v>
      </c>
      <c r="C18" s="74">
        <v>111196</v>
      </c>
      <c r="D18" s="74">
        <v>236874</v>
      </c>
      <c r="E18" s="248" t="s">
        <v>412</v>
      </c>
      <c r="F18" s="74">
        <v>1715232</v>
      </c>
      <c r="G18" s="74">
        <v>546571</v>
      </c>
      <c r="H18" s="74">
        <v>1148685</v>
      </c>
      <c r="I18" s="248" t="s">
        <v>413</v>
      </c>
      <c r="J18" s="248" t="s">
        <v>281</v>
      </c>
      <c r="K18" s="166"/>
      <c r="L18" s="249"/>
      <c r="M18" s="282">
        <f t="shared" si="0"/>
        <v>4.849350287494618</v>
      </c>
    </row>
    <row r="19" spans="1:17" s="121" customFormat="1" ht="12.75">
      <c r="A19" s="285" t="s">
        <v>200</v>
      </c>
      <c r="B19" s="124"/>
      <c r="C19" s="124"/>
      <c r="D19" s="124"/>
      <c r="E19" s="124"/>
      <c r="F19" s="124"/>
      <c r="G19" s="124"/>
      <c r="H19" s="124"/>
      <c r="I19" s="124"/>
      <c r="J19" s="124"/>
      <c r="K19" s="124"/>
      <c r="L19" s="120"/>
      <c r="M19" s="120"/>
      <c r="N19" s="120"/>
      <c r="Q19" s="120"/>
    </row>
    <row r="20" spans="1:10" ht="12.75">
      <c r="A20" s="521"/>
      <c r="B20" s="521"/>
      <c r="C20" s="521"/>
      <c r="D20" s="521"/>
      <c r="E20" s="521"/>
      <c r="F20" s="521"/>
      <c r="G20" s="521"/>
      <c r="H20" s="521"/>
      <c r="I20" s="521"/>
      <c r="J20" s="521"/>
    </row>
    <row r="25" spans="2:8" ht="12.75">
      <c r="B25" s="167"/>
      <c r="C25" s="167"/>
      <c r="D25" s="167"/>
      <c r="E25" s="167"/>
      <c r="F25" s="167"/>
      <c r="G25" s="167"/>
      <c r="H25" s="167"/>
    </row>
    <row r="27" spans="2:6" ht="12.75">
      <c r="B27" s="167"/>
      <c r="F27" s="167"/>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A48"/>
  <sheetViews>
    <sheetView zoomScale="80" zoomScaleNormal="80" zoomScalePageLayoutView="0" workbookViewId="0" topLeftCell="A1">
      <pane xSplit="2" ySplit="3" topLeftCell="C7" activePane="bottomRight" state="frozen"/>
      <selection pane="topLeft" activeCell="A1" sqref="A1"/>
      <selection pane="topRight" activeCell="C1" sqref="C1"/>
      <selection pane="bottomLeft" activeCell="A5" sqref="A5"/>
      <selection pane="bottomRight" activeCell="A27" sqref="A27"/>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74" customWidth="1"/>
    <col min="18" max="30" width="8.625" style="12" bestFit="1" customWidth="1"/>
    <col min="31" max="31" width="8.625" style="344" bestFit="1" customWidth="1"/>
    <col min="32" max="32" width="8.625" style="12" bestFit="1" customWidth="1"/>
    <col min="33" max="34" width="8.625" style="373" bestFit="1" customWidth="1"/>
    <col min="35" max="35" width="45.75390625" style="346" customWidth="1"/>
    <col min="36" max="36" width="19.00390625" style="12" customWidth="1"/>
    <col min="37" max="38" width="11.00390625" style="12" customWidth="1"/>
    <col min="39" max="39" width="12.375" style="12" bestFit="1" customWidth="1"/>
    <col min="40" max="40" width="46.50390625" style="12" bestFit="1" customWidth="1"/>
    <col min="41" max="16384" width="11.00390625" style="12" customWidth="1"/>
  </cols>
  <sheetData>
    <row r="1" spans="1:29" ht="12.75">
      <c r="A1" s="286" t="s">
        <v>218</v>
      </c>
      <c r="B1" s="287"/>
      <c r="C1" s="287"/>
      <c r="D1" s="287"/>
      <c r="E1" s="287"/>
      <c r="F1" s="287"/>
      <c r="G1" s="287"/>
      <c r="H1" s="287"/>
      <c r="I1" s="287"/>
      <c r="J1" s="287"/>
      <c r="K1" s="287"/>
      <c r="L1" s="287"/>
      <c r="M1" s="287"/>
      <c r="N1" s="287"/>
      <c r="O1" s="287"/>
      <c r="P1" s="287"/>
      <c r="Q1" s="287"/>
      <c r="R1" s="287"/>
      <c r="S1" s="287"/>
      <c r="T1" s="287"/>
      <c r="U1" s="270"/>
      <c r="V1" s="270"/>
      <c r="W1" s="270"/>
      <c r="X1" s="270"/>
      <c r="Y1" s="270"/>
      <c r="Z1" s="270"/>
      <c r="AA1" s="270"/>
      <c r="AB1" s="270"/>
      <c r="AC1" s="271"/>
    </row>
    <row r="2" spans="1:34" ht="12.75">
      <c r="A2" s="524" t="s">
        <v>80</v>
      </c>
      <c r="B2" s="524" t="s">
        <v>81</v>
      </c>
      <c r="C2" s="183">
        <v>2009</v>
      </c>
      <c r="D2" s="183">
        <v>2010</v>
      </c>
      <c r="E2" s="184">
        <v>40179</v>
      </c>
      <c r="F2" s="184">
        <v>40210</v>
      </c>
      <c r="G2" s="184">
        <v>40238</v>
      </c>
      <c r="H2" s="184">
        <v>40269</v>
      </c>
      <c r="I2" s="184">
        <v>40299</v>
      </c>
      <c r="J2" s="184">
        <v>40330</v>
      </c>
      <c r="K2" s="184">
        <v>40360</v>
      </c>
      <c r="L2" s="184">
        <v>40391</v>
      </c>
      <c r="M2" s="184">
        <v>40422</v>
      </c>
      <c r="N2" s="184">
        <v>40452</v>
      </c>
      <c r="O2" s="184">
        <v>40483</v>
      </c>
      <c r="P2" s="184">
        <v>40513</v>
      </c>
      <c r="Q2" s="183">
        <v>2011</v>
      </c>
      <c r="R2" s="185">
        <v>40544</v>
      </c>
      <c r="S2" s="185">
        <v>40575</v>
      </c>
      <c r="T2" s="185">
        <v>40603</v>
      </c>
      <c r="U2" s="185">
        <v>40634</v>
      </c>
      <c r="V2" s="185">
        <v>40664</v>
      </c>
      <c r="W2" s="185">
        <v>40695</v>
      </c>
      <c r="X2" s="185">
        <v>40725</v>
      </c>
      <c r="Y2" s="185">
        <v>40756</v>
      </c>
      <c r="Z2" s="185">
        <v>40787</v>
      </c>
      <c r="AA2" s="185">
        <v>40817</v>
      </c>
      <c r="AB2" s="185">
        <v>40848</v>
      </c>
      <c r="AC2" s="185">
        <v>40878</v>
      </c>
      <c r="AD2" s="185">
        <v>40909</v>
      </c>
      <c r="AE2" s="185">
        <v>40940</v>
      </c>
      <c r="AF2" s="185">
        <v>40969</v>
      </c>
      <c r="AG2" s="185">
        <v>41000</v>
      </c>
      <c r="AH2" s="185">
        <v>41030</v>
      </c>
    </row>
    <row r="3" spans="1:38" ht="14.25" customHeight="1">
      <c r="A3" s="524"/>
      <c r="B3" s="524"/>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3"/>
      <c r="AF3" s="80"/>
      <c r="AG3" s="80"/>
      <c r="AH3" s="80"/>
      <c r="AI3" s="345"/>
      <c r="AJ3" s="80"/>
      <c r="AK3" s="80"/>
      <c r="AL3" s="80"/>
    </row>
    <row r="4" spans="1:38" s="421" customFormat="1" ht="14.25" customHeight="1">
      <c r="A4" s="525" t="s">
        <v>432</v>
      </c>
      <c r="B4" s="526"/>
      <c r="C4" s="526"/>
      <c r="D4" s="526"/>
      <c r="E4" s="526"/>
      <c r="F4" s="526"/>
      <c r="G4" s="526"/>
      <c r="H4" s="526"/>
      <c r="I4" s="526"/>
      <c r="J4" s="526"/>
      <c r="K4" s="526"/>
      <c r="L4" s="526"/>
      <c r="M4" s="526"/>
      <c r="N4" s="526"/>
      <c r="O4" s="526"/>
      <c r="P4" s="526"/>
      <c r="Q4" s="526"/>
      <c r="R4" s="526"/>
      <c r="S4" s="526"/>
      <c r="T4" s="526"/>
      <c r="U4" s="526"/>
      <c r="V4" s="526"/>
      <c r="W4" s="526"/>
      <c r="X4" s="526"/>
      <c r="Y4" s="526"/>
      <c r="Z4" s="526"/>
      <c r="AA4" s="526"/>
      <c r="AB4" s="526"/>
      <c r="AC4" s="526"/>
      <c r="AD4" s="526"/>
      <c r="AE4" s="526"/>
      <c r="AF4" s="526"/>
      <c r="AG4" s="526"/>
      <c r="AH4" s="526"/>
      <c r="AI4" s="422"/>
      <c r="AJ4" s="80"/>
      <c r="AK4" s="80"/>
      <c r="AL4" s="80"/>
    </row>
    <row r="5" spans="1:40" ht="12.75">
      <c r="A5" s="21">
        <v>22082010</v>
      </c>
      <c r="B5" s="21" t="s">
        <v>70</v>
      </c>
      <c r="C5" s="126">
        <v>76660</v>
      </c>
      <c r="D5" s="126">
        <v>80887</v>
      </c>
      <c r="E5" s="126">
        <v>6905</v>
      </c>
      <c r="F5" s="126">
        <v>3218</v>
      </c>
      <c r="G5" s="126">
        <v>10532</v>
      </c>
      <c r="H5" s="126">
        <v>2208</v>
      </c>
      <c r="I5" s="126">
        <v>4465</v>
      </c>
      <c r="J5" s="126">
        <v>11359</v>
      </c>
      <c r="K5" s="126">
        <v>2370</v>
      </c>
      <c r="L5" s="21">
        <v>92</v>
      </c>
      <c r="M5" s="126">
        <v>5281</v>
      </c>
      <c r="N5" s="126">
        <v>23055</v>
      </c>
      <c r="O5" s="126">
        <v>7975</v>
      </c>
      <c r="P5" s="126">
        <v>3426</v>
      </c>
      <c r="Q5" s="126">
        <v>130310</v>
      </c>
      <c r="R5" s="126">
        <v>15756</v>
      </c>
      <c r="S5" s="126">
        <v>8550</v>
      </c>
      <c r="T5" s="126">
        <v>6990</v>
      </c>
      <c r="U5" s="126">
        <v>10349</v>
      </c>
      <c r="V5" s="126">
        <v>14818</v>
      </c>
      <c r="W5" s="126">
        <v>14287</v>
      </c>
      <c r="X5" s="126">
        <v>168</v>
      </c>
      <c r="Y5" s="126">
        <v>9504</v>
      </c>
      <c r="Z5" s="126">
        <v>10623</v>
      </c>
      <c r="AA5" s="126">
        <v>20992</v>
      </c>
      <c r="AB5" s="126">
        <v>3424</v>
      </c>
      <c r="AC5" s="126">
        <v>14849</v>
      </c>
      <c r="AD5" s="126">
        <v>19790</v>
      </c>
      <c r="AE5" s="127">
        <v>18365</v>
      </c>
      <c r="AF5" s="127">
        <v>32538</v>
      </c>
      <c r="AG5" s="127">
        <v>3958</v>
      </c>
      <c r="AH5" s="127">
        <v>10436</v>
      </c>
      <c r="AI5" s="167"/>
      <c r="AJ5" s="412"/>
      <c r="AK5" s="167"/>
      <c r="AL5" s="167"/>
      <c r="AM5" s="167"/>
      <c r="AN5" s="167"/>
    </row>
    <row r="6" spans="1:40" ht="12.75">
      <c r="A6" s="118">
        <v>22085010</v>
      </c>
      <c r="B6" s="118" t="s">
        <v>71</v>
      </c>
      <c r="C6" s="127">
        <v>104421</v>
      </c>
      <c r="D6" s="127">
        <v>122347</v>
      </c>
      <c r="E6" s="127">
        <v>6629</v>
      </c>
      <c r="F6" s="127">
        <v>27144</v>
      </c>
      <c r="G6" s="127">
        <v>3874</v>
      </c>
      <c r="H6" s="127">
        <v>3709</v>
      </c>
      <c r="I6" s="127">
        <v>3342</v>
      </c>
      <c r="J6" s="127">
        <v>5408</v>
      </c>
      <c r="K6" s="127">
        <v>4770</v>
      </c>
      <c r="L6" s="127">
        <v>9594</v>
      </c>
      <c r="M6" s="127">
        <v>22006</v>
      </c>
      <c r="N6" s="127">
        <v>7419</v>
      </c>
      <c r="O6" s="127">
        <v>9468</v>
      </c>
      <c r="P6" s="127">
        <v>18981</v>
      </c>
      <c r="Q6" s="127">
        <v>111404</v>
      </c>
      <c r="R6" s="127">
        <v>2619</v>
      </c>
      <c r="S6" s="118">
        <v>0</v>
      </c>
      <c r="T6" s="118">
        <v>18395</v>
      </c>
      <c r="U6" s="118">
        <v>6642</v>
      </c>
      <c r="V6" s="118">
        <v>3811</v>
      </c>
      <c r="W6" s="118">
        <v>3223</v>
      </c>
      <c r="X6" s="118">
        <v>9409</v>
      </c>
      <c r="Y6" s="127">
        <v>15613</v>
      </c>
      <c r="Z6" s="127">
        <v>1212</v>
      </c>
      <c r="AA6" s="127">
        <v>10834</v>
      </c>
      <c r="AB6" s="127">
        <v>22393</v>
      </c>
      <c r="AC6" s="127">
        <v>17253</v>
      </c>
      <c r="AD6" s="127">
        <v>14077</v>
      </c>
      <c r="AE6" s="127">
        <v>972</v>
      </c>
      <c r="AF6" s="127">
        <v>3960</v>
      </c>
      <c r="AG6" s="127">
        <v>4302</v>
      </c>
      <c r="AH6" s="127">
        <v>4872</v>
      </c>
      <c r="AI6" s="167"/>
      <c r="AJ6" s="412"/>
      <c r="AK6" s="167"/>
      <c r="AL6" s="167"/>
      <c r="AM6" s="167"/>
      <c r="AN6" s="167"/>
    </row>
    <row r="7" spans="1:40" ht="12.75">
      <c r="A7" s="118">
        <v>22085020</v>
      </c>
      <c r="B7" s="118" t="s">
        <v>72</v>
      </c>
      <c r="C7" s="127">
        <v>1570</v>
      </c>
      <c r="D7" s="118">
        <v>0</v>
      </c>
      <c r="E7" s="118"/>
      <c r="F7" s="118"/>
      <c r="G7" s="118"/>
      <c r="H7" s="118"/>
      <c r="I7" s="118"/>
      <c r="J7" s="118"/>
      <c r="K7" s="118"/>
      <c r="L7" s="118"/>
      <c r="M7" s="118"/>
      <c r="N7" s="118"/>
      <c r="O7" s="118"/>
      <c r="P7" s="118"/>
      <c r="Q7" s="118">
        <v>1015</v>
      </c>
      <c r="R7" s="118"/>
      <c r="S7" s="118"/>
      <c r="T7" s="118"/>
      <c r="U7" s="118">
        <v>0</v>
      </c>
      <c r="V7" s="118">
        <v>0</v>
      </c>
      <c r="W7" s="118">
        <v>0</v>
      </c>
      <c r="X7" s="118">
        <v>556</v>
      </c>
      <c r="Y7" s="127">
        <v>0</v>
      </c>
      <c r="Z7" s="127">
        <v>459</v>
      </c>
      <c r="AA7" s="127">
        <v>0</v>
      </c>
      <c r="AB7" s="127">
        <v>0</v>
      </c>
      <c r="AC7" s="127"/>
      <c r="AD7" s="127"/>
      <c r="AE7" s="127"/>
      <c r="AF7" s="127"/>
      <c r="AG7" s="127">
        <v>0</v>
      </c>
      <c r="AH7" s="127">
        <v>288</v>
      </c>
      <c r="AI7" s="167"/>
      <c r="AJ7" s="412"/>
      <c r="AK7" s="412"/>
      <c r="AL7" s="412"/>
      <c r="AM7" s="412"/>
      <c r="AN7" s="412"/>
    </row>
    <row r="8" spans="1:40" ht="12.75">
      <c r="A8" s="118">
        <v>22087000</v>
      </c>
      <c r="B8" s="118" t="s">
        <v>73</v>
      </c>
      <c r="C8" s="127">
        <v>975288</v>
      </c>
      <c r="D8" s="127">
        <v>1440167</v>
      </c>
      <c r="E8" s="127">
        <v>39476</v>
      </c>
      <c r="F8" s="127">
        <v>35331</v>
      </c>
      <c r="G8" s="127">
        <v>70678</v>
      </c>
      <c r="H8" s="127">
        <v>193416</v>
      </c>
      <c r="I8" s="127">
        <v>137454</v>
      </c>
      <c r="J8" s="127">
        <v>30045</v>
      </c>
      <c r="K8" s="127">
        <v>135852</v>
      </c>
      <c r="L8" s="127">
        <v>139676</v>
      </c>
      <c r="M8" s="127">
        <v>96926</v>
      </c>
      <c r="N8" s="127">
        <v>306660</v>
      </c>
      <c r="O8" s="127">
        <v>197938</v>
      </c>
      <c r="P8" s="127">
        <v>56711</v>
      </c>
      <c r="Q8" s="127">
        <v>1215746.8</v>
      </c>
      <c r="R8" s="127">
        <v>84814</v>
      </c>
      <c r="S8" s="127">
        <v>31779</v>
      </c>
      <c r="T8" s="127">
        <v>178620</v>
      </c>
      <c r="U8" s="127">
        <v>121814</v>
      </c>
      <c r="V8" s="127">
        <v>131398</v>
      </c>
      <c r="W8" s="127">
        <v>98795</v>
      </c>
      <c r="X8" s="127">
        <v>71153</v>
      </c>
      <c r="Y8" s="127">
        <v>128340</v>
      </c>
      <c r="Z8" s="127">
        <v>62264</v>
      </c>
      <c r="AA8" s="127">
        <v>123019</v>
      </c>
      <c r="AB8" s="127">
        <v>102147</v>
      </c>
      <c r="AC8" s="127">
        <v>81603.8</v>
      </c>
      <c r="AD8" s="127">
        <v>80244</v>
      </c>
      <c r="AE8" s="127">
        <v>70634</v>
      </c>
      <c r="AF8" s="127">
        <v>44190</v>
      </c>
      <c r="AG8" s="127">
        <v>72915</v>
      </c>
      <c r="AH8" s="127">
        <v>51849</v>
      </c>
      <c r="AI8" s="167"/>
      <c r="AJ8" s="412"/>
      <c r="AK8" s="167"/>
      <c r="AL8" s="167"/>
      <c r="AM8" s="167"/>
      <c r="AN8" s="167"/>
    </row>
    <row r="9" spans="1:40" ht="12.75">
      <c r="A9" s="118">
        <v>22082090</v>
      </c>
      <c r="B9" s="118" t="s">
        <v>74</v>
      </c>
      <c r="C9" s="127">
        <v>8097</v>
      </c>
      <c r="D9" s="127">
        <v>1807</v>
      </c>
      <c r="E9" s="118">
        <v>0</v>
      </c>
      <c r="F9" s="118">
        <v>921</v>
      </c>
      <c r="G9" s="118">
        <v>42</v>
      </c>
      <c r="H9" s="118">
        <v>87</v>
      </c>
      <c r="I9" s="118">
        <v>2</v>
      </c>
      <c r="J9" s="118">
        <v>0</v>
      </c>
      <c r="K9" s="118">
        <v>424</v>
      </c>
      <c r="L9" s="118">
        <v>132</v>
      </c>
      <c r="M9" s="118">
        <v>100</v>
      </c>
      <c r="N9" s="118">
        <v>0</v>
      </c>
      <c r="O9" s="118">
        <v>97</v>
      </c>
      <c r="P9" s="118">
        <v>0</v>
      </c>
      <c r="Q9" s="118">
        <v>3536.6</v>
      </c>
      <c r="R9" s="118">
        <v>216</v>
      </c>
      <c r="S9" s="118">
        <v>0</v>
      </c>
      <c r="T9" s="118">
        <v>88</v>
      </c>
      <c r="U9" s="118">
        <v>0</v>
      </c>
      <c r="V9" s="118">
        <v>1</v>
      </c>
      <c r="W9" s="118">
        <v>1362</v>
      </c>
      <c r="X9" s="118">
        <v>0</v>
      </c>
      <c r="Y9" s="127">
        <v>60</v>
      </c>
      <c r="Z9" s="127">
        <v>631</v>
      </c>
      <c r="AA9" s="127">
        <v>182</v>
      </c>
      <c r="AB9" s="127">
        <v>282</v>
      </c>
      <c r="AC9" s="127">
        <v>714.6</v>
      </c>
      <c r="AD9" s="127">
        <v>46</v>
      </c>
      <c r="AE9" s="127">
        <v>0</v>
      </c>
      <c r="AF9" s="127">
        <v>168</v>
      </c>
      <c r="AG9" s="127">
        <v>168</v>
      </c>
      <c r="AH9" s="127">
        <v>768</v>
      </c>
      <c r="AI9" s="167"/>
      <c r="AJ9" s="412"/>
      <c r="AK9" s="412"/>
      <c r="AL9" s="412"/>
      <c r="AM9" s="167"/>
      <c r="AN9" s="167"/>
    </row>
    <row r="10" spans="1:53" ht="12.75" customHeight="1">
      <c r="A10" s="118">
        <v>22089090</v>
      </c>
      <c r="B10" s="118" t="s">
        <v>75</v>
      </c>
      <c r="C10" s="127">
        <v>498774</v>
      </c>
      <c r="D10" s="127">
        <v>452505</v>
      </c>
      <c r="E10" s="127">
        <v>84607</v>
      </c>
      <c r="F10" s="127">
        <v>48116</v>
      </c>
      <c r="G10" s="118">
        <v>678</v>
      </c>
      <c r="H10" s="127">
        <v>75618</v>
      </c>
      <c r="I10" s="127">
        <v>11648</v>
      </c>
      <c r="J10" s="127">
        <v>7153</v>
      </c>
      <c r="K10" s="127">
        <v>55371</v>
      </c>
      <c r="L10" s="127">
        <v>16305</v>
      </c>
      <c r="M10" s="127">
        <v>11610</v>
      </c>
      <c r="N10" s="127">
        <v>35659</v>
      </c>
      <c r="O10" s="127">
        <v>49170</v>
      </c>
      <c r="P10" s="127">
        <v>56565</v>
      </c>
      <c r="Q10" s="127">
        <v>264185</v>
      </c>
      <c r="R10" s="127">
        <v>14823</v>
      </c>
      <c r="S10" s="127">
        <v>22746</v>
      </c>
      <c r="T10" s="127">
        <v>33571</v>
      </c>
      <c r="U10" s="127">
        <v>124</v>
      </c>
      <c r="V10" s="127">
        <v>23136</v>
      </c>
      <c r="W10" s="127">
        <v>69298</v>
      </c>
      <c r="X10" s="127">
        <v>21135</v>
      </c>
      <c r="Y10" s="127">
        <v>32729</v>
      </c>
      <c r="Z10" s="127">
        <v>48</v>
      </c>
      <c r="AA10" s="127">
        <v>22890</v>
      </c>
      <c r="AB10" s="127">
        <v>7896</v>
      </c>
      <c r="AC10" s="127">
        <v>15789</v>
      </c>
      <c r="AD10" s="167">
        <v>16302</v>
      </c>
      <c r="AE10" s="167">
        <v>60842</v>
      </c>
      <c r="AF10" s="167">
        <v>29086</v>
      </c>
      <c r="AG10" s="167">
        <v>26450</v>
      </c>
      <c r="AH10" s="167">
        <v>42565</v>
      </c>
      <c r="AI10" s="413"/>
      <c r="AJ10" s="412"/>
      <c r="AK10" s="412"/>
      <c r="AL10" s="412"/>
      <c r="AM10" s="412"/>
      <c r="AN10" s="412"/>
      <c r="AO10" s="412"/>
      <c r="AP10" s="412"/>
      <c r="AQ10" s="412"/>
      <c r="AR10" s="167"/>
      <c r="AS10" s="167"/>
      <c r="AT10" s="167"/>
      <c r="AU10" s="167"/>
      <c r="AV10" s="167"/>
      <c r="AW10" s="167"/>
      <c r="AX10" s="167"/>
      <c r="AY10" s="167"/>
      <c r="AZ10" s="167"/>
      <c r="BA10" s="167"/>
    </row>
    <row r="11" spans="1:40" ht="12.75">
      <c r="A11" s="118">
        <v>22084000</v>
      </c>
      <c r="B11" s="118" t="s">
        <v>76</v>
      </c>
      <c r="C11" s="127">
        <v>13311316</v>
      </c>
      <c r="D11" s="127">
        <v>15640457</v>
      </c>
      <c r="E11" s="127">
        <v>826596</v>
      </c>
      <c r="F11" s="127">
        <v>958564</v>
      </c>
      <c r="G11" s="127">
        <v>714401</v>
      </c>
      <c r="H11" s="127">
        <v>1002756</v>
      </c>
      <c r="I11" s="127">
        <v>1584833</v>
      </c>
      <c r="J11" s="127">
        <v>1126596</v>
      </c>
      <c r="K11" s="127">
        <v>1321223</v>
      </c>
      <c r="L11" s="127">
        <v>1732184</v>
      </c>
      <c r="M11" s="127">
        <v>1743943</v>
      </c>
      <c r="N11" s="127">
        <v>1454988</v>
      </c>
      <c r="O11" s="127">
        <v>1293973</v>
      </c>
      <c r="P11" s="127">
        <v>1880393</v>
      </c>
      <c r="Q11" s="127">
        <v>16672781.2</v>
      </c>
      <c r="R11" s="127">
        <v>938600</v>
      </c>
      <c r="S11" s="127">
        <v>1134863</v>
      </c>
      <c r="T11" s="127">
        <v>1522064</v>
      </c>
      <c r="U11" s="127">
        <v>1299650</v>
      </c>
      <c r="V11" s="127">
        <v>1374082</v>
      </c>
      <c r="W11" s="127">
        <v>1110613</v>
      </c>
      <c r="X11" s="127">
        <v>1389847</v>
      </c>
      <c r="Y11" s="127">
        <v>1762383</v>
      </c>
      <c r="Z11" s="127">
        <v>1456811</v>
      </c>
      <c r="AA11" s="127">
        <v>1021139</v>
      </c>
      <c r="AB11" s="127">
        <v>1967180</v>
      </c>
      <c r="AC11" s="127">
        <v>1695549.2</v>
      </c>
      <c r="AD11" s="127">
        <v>873746</v>
      </c>
      <c r="AE11" s="127">
        <v>717417</v>
      </c>
      <c r="AF11" s="127">
        <v>1182484</v>
      </c>
      <c r="AG11" s="127">
        <v>927207</v>
      </c>
      <c r="AH11" s="127">
        <v>1122372</v>
      </c>
      <c r="AI11" s="167"/>
      <c r="AJ11" s="412"/>
      <c r="AK11" s="167"/>
      <c r="AL11" s="167"/>
      <c r="AM11" s="167"/>
      <c r="AN11" s="167"/>
    </row>
    <row r="12" spans="1:40" ht="12.75">
      <c r="A12" s="118">
        <v>22089010</v>
      </c>
      <c r="B12" s="118" t="s">
        <v>77</v>
      </c>
      <c r="C12" s="127">
        <v>997673</v>
      </c>
      <c r="D12" s="127">
        <v>816421</v>
      </c>
      <c r="E12" s="127">
        <v>41985</v>
      </c>
      <c r="F12" s="127">
        <v>17712</v>
      </c>
      <c r="G12" s="127">
        <v>51117</v>
      </c>
      <c r="H12" s="127">
        <v>86714</v>
      </c>
      <c r="I12" s="127">
        <v>78009</v>
      </c>
      <c r="J12" s="127">
        <v>22021</v>
      </c>
      <c r="K12" s="127">
        <v>80554</v>
      </c>
      <c r="L12" s="127">
        <v>59487</v>
      </c>
      <c r="M12" s="127">
        <v>84645</v>
      </c>
      <c r="N12" s="127">
        <v>69307</v>
      </c>
      <c r="O12" s="127">
        <v>91858</v>
      </c>
      <c r="P12" s="127">
        <v>133009</v>
      </c>
      <c r="Q12" s="127">
        <v>858779.8</v>
      </c>
      <c r="R12" s="127">
        <v>54714</v>
      </c>
      <c r="S12" s="127">
        <v>92409</v>
      </c>
      <c r="T12" s="127">
        <v>76587</v>
      </c>
      <c r="U12" s="127">
        <v>59058</v>
      </c>
      <c r="V12" s="127">
        <v>101100</v>
      </c>
      <c r="W12" s="127">
        <v>112293</v>
      </c>
      <c r="X12" s="127">
        <v>42037</v>
      </c>
      <c r="Y12" s="127">
        <v>82536</v>
      </c>
      <c r="Z12" s="127">
        <v>68294</v>
      </c>
      <c r="AA12" s="127">
        <v>61811</v>
      </c>
      <c r="AB12" s="127">
        <v>75392</v>
      </c>
      <c r="AC12" s="127">
        <v>32548.8</v>
      </c>
      <c r="AD12" s="127">
        <v>38016</v>
      </c>
      <c r="AE12" s="127">
        <v>154629</v>
      </c>
      <c r="AF12" s="127">
        <v>36180</v>
      </c>
      <c r="AG12" s="127">
        <v>48204</v>
      </c>
      <c r="AH12" s="127">
        <v>18873</v>
      </c>
      <c r="AI12" s="167"/>
      <c r="AJ12" s="167"/>
      <c r="AK12" s="167"/>
      <c r="AL12" s="167"/>
      <c r="AM12" s="167"/>
      <c r="AN12" s="167"/>
    </row>
    <row r="13" spans="1:40" ht="14.25">
      <c r="A13" s="118">
        <v>22086000</v>
      </c>
      <c r="B13" s="118" t="s">
        <v>78</v>
      </c>
      <c r="C13" s="127">
        <v>1895598</v>
      </c>
      <c r="D13" s="127">
        <v>3169485</v>
      </c>
      <c r="E13" s="127">
        <v>175670</v>
      </c>
      <c r="F13" s="127">
        <v>126020</v>
      </c>
      <c r="G13" s="127">
        <v>126104</v>
      </c>
      <c r="H13" s="127">
        <v>230641</v>
      </c>
      <c r="I13" s="127">
        <v>191834</v>
      </c>
      <c r="J13" s="127">
        <v>272972</v>
      </c>
      <c r="K13" s="127">
        <v>516703</v>
      </c>
      <c r="L13" s="127">
        <v>283861</v>
      </c>
      <c r="M13" s="127">
        <v>181251</v>
      </c>
      <c r="N13" s="127">
        <v>407089</v>
      </c>
      <c r="O13" s="127">
        <v>338682</v>
      </c>
      <c r="P13" s="127">
        <v>318653</v>
      </c>
      <c r="Q13" s="127">
        <v>3236787.8</v>
      </c>
      <c r="R13" s="127">
        <v>181984</v>
      </c>
      <c r="S13" s="127">
        <v>228564</v>
      </c>
      <c r="T13" s="127">
        <v>234176</v>
      </c>
      <c r="U13" s="127">
        <v>236167</v>
      </c>
      <c r="V13" s="127">
        <v>175757</v>
      </c>
      <c r="W13" s="127">
        <v>319420</v>
      </c>
      <c r="X13" s="127">
        <v>335002</v>
      </c>
      <c r="Y13" s="127">
        <v>209523</v>
      </c>
      <c r="Z13" s="127">
        <v>220027</v>
      </c>
      <c r="AA13" s="127">
        <v>356616</v>
      </c>
      <c r="AB13" s="127">
        <v>523428</v>
      </c>
      <c r="AC13" s="127">
        <v>216123.8</v>
      </c>
      <c r="AD13" s="127">
        <v>200999</v>
      </c>
      <c r="AE13" s="127">
        <v>100646</v>
      </c>
      <c r="AF13" s="127">
        <v>214765</v>
      </c>
      <c r="AG13" s="127">
        <v>207505</v>
      </c>
      <c r="AH13" s="127">
        <v>313938</v>
      </c>
      <c r="AI13" s="263"/>
      <c r="AJ13" s="263"/>
      <c r="AK13" s="167"/>
      <c r="AL13" s="167"/>
      <c r="AM13" s="167"/>
      <c r="AN13" s="167"/>
    </row>
    <row r="14" spans="1:40" ht="14.25">
      <c r="A14" s="24">
        <v>22083000</v>
      </c>
      <c r="B14" s="24" t="s">
        <v>79</v>
      </c>
      <c r="C14" s="128">
        <v>12418875</v>
      </c>
      <c r="D14" s="128">
        <v>3897513.5</v>
      </c>
      <c r="E14" s="128">
        <v>89351</v>
      </c>
      <c r="F14" s="128">
        <v>67428</v>
      </c>
      <c r="G14" s="128">
        <v>231265</v>
      </c>
      <c r="H14" s="128">
        <v>407259</v>
      </c>
      <c r="I14" s="128">
        <v>138863</v>
      </c>
      <c r="J14" s="128">
        <v>278061</v>
      </c>
      <c r="K14" s="128">
        <v>299568</v>
      </c>
      <c r="L14" s="128">
        <v>585791</v>
      </c>
      <c r="M14" s="128">
        <v>567752</v>
      </c>
      <c r="N14" s="128">
        <v>691089</v>
      </c>
      <c r="O14" s="128">
        <v>323852</v>
      </c>
      <c r="P14" s="128">
        <v>217229</v>
      </c>
      <c r="Q14" s="128">
        <v>4713661.6</v>
      </c>
      <c r="R14" s="128">
        <v>258696</v>
      </c>
      <c r="S14" s="128">
        <v>209287</v>
      </c>
      <c r="T14" s="128">
        <v>235212</v>
      </c>
      <c r="U14" s="128">
        <v>378704</v>
      </c>
      <c r="V14" s="128">
        <v>286682</v>
      </c>
      <c r="W14" s="128">
        <v>471359</v>
      </c>
      <c r="X14" s="128">
        <v>453879</v>
      </c>
      <c r="Y14" s="128">
        <v>431940</v>
      </c>
      <c r="Z14" s="128">
        <v>285539</v>
      </c>
      <c r="AA14" s="128">
        <v>354433</v>
      </c>
      <c r="AB14" s="128">
        <v>657418</v>
      </c>
      <c r="AC14" s="128">
        <v>690512.6</v>
      </c>
      <c r="AD14" s="128">
        <v>338555</v>
      </c>
      <c r="AE14" s="128">
        <v>186379</v>
      </c>
      <c r="AF14" s="128">
        <v>584626</v>
      </c>
      <c r="AG14" s="128">
        <v>386104</v>
      </c>
      <c r="AH14" s="128">
        <v>545067</v>
      </c>
      <c r="AI14" s="263"/>
      <c r="AJ14" s="263"/>
      <c r="AK14" s="167"/>
      <c r="AL14" s="167"/>
      <c r="AM14" s="167"/>
      <c r="AN14" s="167"/>
    </row>
    <row r="15" spans="1:34" ht="12.75">
      <c r="A15" s="527" t="s">
        <v>433</v>
      </c>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8"/>
    </row>
    <row r="16" spans="1:34" ht="12.75">
      <c r="A16" s="21">
        <v>22082010</v>
      </c>
      <c r="B16" s="21" t="s">
        <v>70</v>
      </c>
      <c r="C16" s="126">
        <v>360056</v>
      </c>
      <c r="D16" s="126">
        <v>611508</v>
      </c>
      <c r="E16" s="126">
        <v>79721</v>
      </c>
      <c r="F16" s="126">
        <v>16674</v>
      </c>
      <c r="G16" s="126">
        <v>89154</v>
      </c>
      <c r="H16" s="126">
        <v>15595</v>
      </c>
      <c r="I16" s="126">
        <v>21514</v>
      </c>
      <c r="J16" s="126">
        <v>43723</v>
      </c>
      <c r="K16" s="126">
        <v>26160</v>
      </c>
      <c r="L16" s="21">
        <v>1609</v>
      </c>
      <c r="M16" s="126">
        <v>58985</v>
      </c>
      <c r="N16" s="126">
        <v>140871</v>
      </c>
      <c r="O16" s="126">
        <v>81386</v>
      </c>
      <c r="P16" s="126">
        <v>36111</v>
      </c>
      <c r="Q16" s="126">
        <v>746994</v>
      </c>
      <c r="R16" s="126">
        <v>69210</v>
      </c>
      <c r="S16" s="126">
        <v>29276</v>
      </c>
      <c r="T16" s="126">
        <v>31543</v>
      </c>
      <c r="U16" s="126">
        <v>60193</v>
      </c>
      <c r="V16" s="126">
        <v>146889</v>
      </c>
      <c r="W16" s="126">
        <v>69782</v>
      </c>
      <c r="X16" s="126">
        <v>5025</v>
      </c>
      <c r="Y16" s="126">
        <v>37885</v>
      </c>
      <c r="Z16" s="126">
        <v>89003</v>
      </c>
      <c r="AA16" s="126">
        <v>104687</v>
      </c>
      <c r="AB16" s="126">
        <v>25701</v>
      </c>
      <c r="AC16" s="126">
        <v>77800</v>
      </c>
      <c r="AD16" s="126">
        <v>92811</v>
      </c>
      <c r="AE16" s="126">
        <v>84148</v>
      </c>
      <c r="AF16" s="126">
        <v>253605</v>
      </c>
      <c r="AG16" s="126">
        <v>31906</v>
      </c>
      <c r="AH16" s="126">
        <v>68287</v>
      </c>
    </row>
    <row r="17" spans="1:41" ht="12.75" customHeight="1">
      <c r="A17" s="118">
        <v>22085010</v>
      </c>
      <c r="B17" s="118" t="s">
        <v>71</v>
      </c>
      <c r="C17" s="127">
        <v>444494</v>
      </c>
      <c r="D17" s="127">
        <v>518553</v>
      </c>
      <c r="E17" s="127">
        <v>42442</v>
      </c>
      <c r="F17" s="127">
        <v>93505</v>
      </c>
      <c r="G17" s="127">
        <v>7083</v>
      </c>
      <c r="H17" s="127">
        <v>24162</v>
      </c>
      <c r="I17" s="127">
        <v>8488</v>
      </c>
      <c r="J17" s="127">
        <v>21251</v>
      </c>
      <c r="K17" s="127">
        <v>17193</v>
      </c>
      <c r="L17" s="127">
        <v>47243</v>
      </c>
      <c r="M17" s="127">
        <v>105556</v>
      </c>
      <c r="N17" s="127">
        <v>24642</v>
      </c>
      <c r="O17" s="127">
        <v>34448</v>
      </c>
      <c r="P17" s="127">
        <v>92533</v>
      </c>
      <c r="Q17" s="127">
        <v>553784</v>
      </c>
      <c r="R17" s="127">
        <v>6533</v>
      </c>
      <c r="S17" s="118">
        <v>0</v>
      </c>
      <c r="T17" s="118">
        <v>77275</v>
      </c>
      <c r="U17" s="118">
        <v>27635</v>
      </c>
      <c r="V17" s="118">
        <v>27426</v>
      </c>
      <c r="W17" s="118">
        <v>9087</v>
      </c>
      <c r="X17" s="118">
        <v>63936</v>
      </c>
      <c r="Y17" s="127">
        <v>55640</v>
      </c>
      <c r="Z17" s="127">
        <v>628</v>
      </c>
      <c r="AA17" s="127">
        <v>74844</v>
      </c>
      <c r="AB17" s="127">
        <v>99180</v>
      </c>
      <c r="AC17" s="127">
        <v>111600</v>
      </c>
      <c r="AD17" s="127">
        <v>92588</v>
      </c>
      <c r="AE17" s="127">
        <v>9129</v>
      </c>
      <c r="AF17" s="127">
        <v>43253</v>
      </c>
      <c r="AG17" s="127">
        <v>39804</v>
      </c>
      <c r="AH17" s="127">
        <v>41215</v>
      </c>
      <c r="AI17" s="348"/>
      <c r="AJ17" s="167"/>
      <c r="AK17" s="167"/>
      <c r="AL17" s="261"/>
      <c r="AM17" s="263"/>
      <c r="AN17" s="263"/>
      <c r="AO17" s="263"/>
    </row>
    <row r="18" spans="1:41" ht="14.25">
      <c r="A18" s="118">
        <v>22085020</v>
      </c>
      <c r="B18" s="118" t="s">
        <v>72</v>
      </c>
      <c r="C18" s="127">
        <v>14171</v>
      </c>
      <c r="D18" s="118">
        <v>0</v>
      </c>
      <c r="E18" s="118"/>
      <c r="F18" s="118"/>
      <c r="G18" s="118"/>
      <c r="H18" s="118"/>
      <c r="I18" s="118"/>
      <c r="J18" s="118"/>
      <c r="K18" s="118"/>
      <c r="L18" s="118"/>
      <c r="M18" s="118"/>
      <c r="N18" s="118"/>
      <c r="O18" s="118"/>
      <c r="P18" s="118"/>
      <c r="Q18" s="118">
        <v>4681</v>
      </c>
      <c r="R18" s="118"/>
      <c r="S18" s="118"/>
      <c r="T18" s="118"/>
      <c r="U18" s="118">
        <v>0</v>
      </c>
      <c r="V18" s="118">
        <v>0</v>
      </c>
      <c r="W18" s="118">
        <v>0</v>
      </c>
      <c r="X18" s="118">
        <v>1285</v>
      </c>
      <c r="Y18" s="127">
        <v>0</v>
      </c>
      <c r="Z18" s="127">
        <v>3396</v>
      </c>
      <c r="AA18" s="127">
        <v>0</v>
      </c>
      <c r="AB18" s="127">
        <v>0</v>
      </c>
      <c r="AC18" s="127">
        <v>0</v>
      </c>
      <c r="AD18" s="127"/>
      <c r="AE18" s="127"/>
      <c r="AF18" s="127"/>
      <c r="AG18" s="127">
        <v>0</v>
      </c>
      <c r="AH18" s="127">
        <v>663</v>
      </c>
      <c r="AI18" s="348"/>
      <c r="AL18" s="261"/>
      <c r="AM18" s="263"/>
      <c r="AN18" s="263"/>
      <c r="AO18" s="263"/>
    </row>
    <row r="19" spans="1:41" ht="14.25">
      <c r="A19" s="118">
        <v>22087000</v>
      </c>
      <c r="B19" s="118" t="s">
        <v>73</v>
      </c>
      <c r="C19" s="127">
        <v>3366183</v>
      </c>
      <c r="D19" s="127">
        <v>5538443</v>
      </c>
      <c r="E19" s="127">
        <v>161087</v>
      </c>
      <c r="F19" s="127">
        <v>137795</v>
      </c>
      <c r="G19" s="127">
        <v>260241</v>
      </c>
      <c r="H19" s="127">
        <v>641064</v>
      </c>
      <c r="I19" s="127">
        <v>492195</v>
      </c>
      <c r="J19" s="127">
        <v>197293</v>
      </c>
      <c r="K19" s="127">
        <v>438667</v>
      </c>
      <c r="L19" s="127">
        <v>502938</v>
      </c>
      <c r="M19" s="127">
        <v>328466</v>
      </c>
      <c r="N19" s="127">
        <v>1470640</v>
      </c>
      <c r="O19" s="127">
        <v>607030</v>
      </c>
      <c r="P19" s="127">
        <v>301022</v>
      </c>
      <c r="Q19" s="127">
        <v>5173770</v>
      </c>
      <c r="R19" s="127">
        <v>235782</v>
      </c>
      <c r="S19" s="127">
        <v>145746</v>
      </c>
      <c r="T19" s="127">
        <v>602373</v>
      </c>
      <c r="U19" s="127">
        <v>480824</v>
      </c>
      <c r="V19" s="127">
        <v>552895</v>
      </c>
      <c r="W19" s="127">
        <v>513500</v>
      </c>
      <c r="X19" s="127">
        <v>300740</v>
      </c>
      <c r="Y19" s="127">
        <v>560894</v>
      </c>
      <c r="Z19" s="127">
        <v>308346</v>
      </c>
      <c r="AA19" s="127">
        <v>665550</v>
      </c>
      <c r="AB19" s="127">
        <v>437420</v>
      </c>
      <c r="AC19" s="127">
        <v>369700</v>
      </c>
      <c r="AD19" s="127">
        <v>381356</v>
      </c>
      <c r="AE19" s="127">
        <v>363696</v>
      </c>
      <c r="AF19" s="127">
        <v>308590</v>
      </c>
      <c r="AG19" s="127">
        <v>298383</v>
      </c>
      <c r="AH19" s="127">
        <v>278773</v>
      </c>
      <c r="AI19" s="348"/>
      <c r="AL19" s="261"/>
      <c r="AM19" s="263"/>
      <c r="AN19" s="263"/>
      <c r="AO19" s="263"/>
    </row>
    <row r="20" spans="1:41" ht="14.25">
      <c r="A20" s="118">
        <v>22082090</v>
      </c>
      <c r="B20" s="118" t="s">
        <v>74</v>
      </c>
      <c r="C20" s="127">
        <v>61878</v>
      </c>
      <c r="D20" s="127">
        <v>30309</v>
      </c>
      <c r="E20" s="118">
        <v>0</v>
      </c>
      <c r="F20" s="118">
        <v>15598</v>
      </c>
      <c r="G20" s="118">
        <v>423</v>
      </c>
      <c r="H20" s="118">
        <v>1227</v>
      </c>
      <c r="I20" s="118">
        <v>188</v>
      </c>
      <c r="J20" s="118">
        <v>0</v>
      </c>
      <c r="K20" s="118">
        <v>7953</v>
      </c>
      <c r="L20" s="118">
        <v>2452</v>
      </c>
      <c r="M20" s="118">
        <v>978</v>
      </c>
      <c r="N20" s="118">
        <v>0</v>
      </c>
      <c r="O20" s="118">
        <v>1488</v>
      </c>
      <c r="P20" s="118">
        <v>0</v>
      </c>
      <c r="Q20" s="127">
        <v>83156</v>
      </c>
      <c r="R20" s="127">
        <v>2705</v>
      </c>
      <c r="S20" s="118">
        <v>0</v>
      </c>
      <c r="T20" s="118">
        <v>979</v>
      </c>
      <c r="U20" s="118">
        <v>0</v>
      </c>
      <c r="V20" s="118">
        <v>591</v>
      </c>
      <c r="W20" s="118">
        <v>5054</v>
      </c>
      <c r="X20" s="118">
        <v>0</v>
      </c>
      <c r="Y20" s="127">
        <v>889</v>
      </c>
      <c r="Z20" s="127">
        <v>23180</v>
      </c>
      <c r="AA20" s="127">
        <v>2565</v>
      </c>
      <c r="AB20" s="127">
        <v>19893</v>
      </c>
      <c r="AC20" s="127">
        <v>27300</v>
      </c>
      <c r="AD20" s="127">
        <v>598</v>
      </c>
      <c r="AE20" s="127">
        <v>0</v>
      </c>
      <c r="AF20" s="127">
        <v>5981</v>
      </c>
      <c r="AG20" s="127">
        <v>4246</v>
      </c>
      <c r="AH20" s="127">
        <v>24215</v>
      </c>
      <c r="AI20" s="348"/>
      <c r="AL20" s="261"/>
      <c r="AM20" s="263"/>
      <c r="AN20" s="263"/>
      <c r="AO20" s="263"/>
    </row>
    <row r="21" spans="1:41" ht="14.25">
      <c r="A21" s="118">
        <v>22089090</v>
      </c>
      <c r="B21" s="118" t="s">
        <v>75</v>
      </c>
      <c r="C21" s="127">
        <v>1294235</v>
      </c>
      <c r="D21" s="127">
        <v>1186210</v>
      </c>
      <c r="E21" s="127">
        <v>173047</v>
      </c>
      <c r="F21" s="127">
        <v>58692</v>
      </c>
      <c r="G21" s="118">
        <v>2949</v>
      </c>
      <c r="H21" s="127">
        <v>139865</v>
      </c>
      <c r="I21" s="127">
        <v>71405</v>
      </c>
      <c r="J21" s="127">
        <v>39540</v>
      </c>
      <c r="K21" s="127">
        <v>214394</v>
      </c>
      <c r="L21" s="127">
        <v>47246</v>
      </c>
      <c r="M21" s="127">
        <v>33024</v>
      </c>
      <c r="N21" s="127">
        <v>161064</v>
      </c>
      <c r="O21" s="127">
        <v>86186</v>
      </c>
      <c r="P21" s="127">
        <v>158792</v>
      </c>
      <c r="Q21" s="127">
        <v>977214</v>
      </c>
      <c r="R21" s="127">
        <v>68362</v>
      </c>
      <c r="S21" s="127">
        <v>78759</v>
      </c>
      <c r="T21" s="127">
        <v>128111</v>
      </c>
      <c r="U21" s="127">
        <v>2811</v>
      </c>
      <c r="V21" s="127">
        <v>78004</v>
      </c>
      <c r="W21" s="127">
        <v>140757</v>
      </c>
      <c r="X21" s="127">
        <v>107157</v>
      </c>
      <c r="Y21" s="127">
        <v>142915</v>
      </c>
      <c r="Z21" s="127">
        <v>529</v>
      </c>
      <c r="AA21" s="127">
        <v>111257</v>
      </c>
      <c r="AB21" s="127">
        <v>33152</v>
      </c>
      <c r="AC21" s="127">
        <v>85400</v>
      </c>
      <c r="AD21" s="167">
        <v>78293</v>
      </c>
      <c r="AE21" s="167">
        <v>132044</v>
      </c>
      <c r="AF21" s="167">
        <v>111596</v>
      </c>
      <c r="AG21" s="167">
        <v>96861</v>
      </c>
      <c r="AH21" s="167">
        <v>218377</v>
      </c>
      <c r="AI21" s="348"/>
      <c r="AL21" s="261"/>
      <c r="AM21" s="263"/>
      <c r="AN21" s="263"/>
      <c r="AO21" s="263"/>
    </row>
    <row r="22" spans="1:37" ht="12.75" customHeight="1">
      <c r="A22" s="118">
        <v>22084000</v>
      </c>
      <c r="B22" s="118" t="s">
        <v>76</v>
      </c>
      <c r="C22" s="127">
        <v>38284342</v>
      </c>
      <c r="D22" s="127">
        <v>46450309</v>
      </c>
      <c r="E22" s="127">
        <v>2217568</v>
      </c>
      <c r="F22" s="127">
        <v>2842530</v>
      </c>
      <c r="G22" s="127">
        <v>2331123</v>
      </c>
      <c r="H22" s="127">
        <v>2862092</v>
      </c>
      <c r="I22" s="127">
        <v>4582519</v>
      </c>
      <c r="J22" s="127">
        <v>3135354</v>
      </c>
      <c r="K22" s="127">
        <v>3879323</v>
      </c>
      <c r="L22" s="127">
        <v>4983391</v>
      </c>
      <c r="M22" s="127">
        <v>5180267</v>
      </c>
      <c r="N22" s="127">
        <v>4451307</v>
      </c>
      <c r="O22" s="127">
        <v>4122276</v>
      </c>
      <c r="P22" s="127">
        <v>5862553</v>
      </c>
      <c r="Q22" s="127">
        <v>54140941</v>
      </c>
      <c r="R22" s="127">
        <v>3529725</v>
      </c>
      <c r="S22" s="127">
        <v>3600807</v>
      </c>
      <c r="T22" s="127">
        <v>4471111</v>
      </c>
      <c r="U22" s="127">
        <v>4026910</v>
      </c>
      <c r="V22" s="127">
        <v>4248629</v>
      </c>
      <c r="W22" s="127">
        <v>3538809</v>
      </c>
      <c r="X22" s="127">
        <v>5097150</v>
      </c>
      <c r="Y22" s="127">
        <v>5645051</v>
      </c>
      <c r="Z22" s="127">
        <v>4895784</v>
      </c>
      <c r="AA22" s="127">
        <v>3328100</v>
      </c>
      <c r="AB22" s="127">
        <v>6506665</v>
      </c>
      <c r="AC22" s="127">
        <v>5252200</v>
      </c>
      <c r="AD22" s="127">
        <v>2957723</v>
      </c>
      <c r="AE22" s="127">
        <v>2274232</v>
      </c>
      <c r="AF22" s="127">
        <v>4132670</v>
      </c>
      <c r="AG22" s="127">
        <v>3298339</v>
      </c>
      <c r="AH22" s="127">
        <v>3599380</v>
      </c>
      <c r="AI22" s="348"/>
      <c r="AJ22" s="205" t="s">
        <v>53</v>
      </c>
      <c r="AK22" s="167" t="s">
        <v>53</v>
      </c>
    </row>
    <row r="23" spans="1:35" ht="14.25">
      <c r="A23" s="118">
        <v>22089010</v>
      </c>
      <c r="B23" s="118" t="s">
        <v>77</v>
      </c>
      <c r="C23" s="127">
        <v>1719865</v>
      </c>
      <c r="D23" s="127">
        <v>3099217</v>
      </c>
      <c r="E23" s="127">
        <v>163802</v>
      </c>
      <c r="F23" s="127">
        <v>71131</v>
      </c>
      <c r="G23" s="127">
        <v>214854</v>
      </c>
      <c r="H23" s="127">
        <v>284424</v>
      </c>
      <c r="I23" s="127">
        <v>256224</v>
      </c>
      <c r="J23" s="127">
        <v>80015</v>
      </c>
      <c r="K23" s="127">
        <v>280280</v>
      </c>
      <c r="L23" s="127">
        <v>262487</v>
      </c>
      <c r="M23" s="127">
        <v>296043</v>
      </c>
      <c r="N23" s="127">
        <v>263155</v>
      </c>
      <c r="O23" s="127">
        <v>374926</v>
      </c>
      <c r="P23" s="127">
        <v>551870</v>
      </c>
      <c r="Q23" s="127">
        <v>3288222</v>
      </c>
      <c r="R23" s="127">
        <v>198369</v>
      </c>
      <c r="S23" s="127">
        <v>357478</v>
      </c>
      <c r="T23" s="127">
        <v>288469</v>
      </c>
      <c r="U23" s="127">
        <v>210459</v>
      </c>
      <c r="V23" s="127">
        <v>338388</v>
      </c>
      <c r="W23" s="127">
        <v>470504</v>
      </c>
      <c r="X23" s="127">
        <v>164270</v>
      </c>
      <c r="Y23" s="127">
        <v>284193</v>
      </c>
      <c r="Z23" s="127">
        <v>264199</v>
      </c>
      <c r="AA23" s="127">
        <v>243712</v>
      </c>
      <c r="AB23" s="127">
        <v>334481</v>
      </c>
      <c r="AC23" s="127">
        <v>133700</v>
      </c>
      <c r="AD23" s="127">
        <v>187023</v>
      </c>
      <c r="AE23" s="127">
        <v>102134</v>
      </c>
      <c r="AF23" s="127">
        <v>153457</v>
      </c>
      <c r="AG23" s="127">
        <v>197722</v>
      </c>
      <c r="AH23" s="127">
        <v>80196</v>
      </c>
      <c r="AI23" s="348"/>
    </row>
    <row r="24" spans="1:41" ht="14.25">
      <c r="A24" s="118">
        <v>22086000</v>
      </c>
      <c r="B24" s="118" t="s">
        <v>78</v>
      </c>
      <c r="C24" s="127">
        <v>6014712</v>
      </c>
      <c r="D24" s="127">
        <v>9253515</v>
      </c>
      <c r="E24" s="127">
        <v>617237</v>
      </c>
      <c r="F24" s="127">
        <v>409299</v>
      </c>
      <c r="G24" s="127">
        <v>338452</v>
      </c>
      <c r="H24" s="127">
        <v>632259</v>
      </c>
      <c r="I24" s="127">
        <v>549733</v>
      </c>
      <c r="J24" s="127">
        <v>671807</v>
      </c>
      <c r="K24" s="127">
        <v>1489914</v>
      </c>
      <c r="L24" s="127">
        <v>788199</v>
      </c>
      <c r="M24" s="127">
        <v>627148</v>
      </c>
      <c r="N24" s="127">
        <v>1232058</v>
      </c>
      <c r="O24" s="127">
        <v>1032067</v>
      </c>
      <c r="P24" s="127">
        <v>865336</v>
      </c>
      <c r="Q24" s="127">
        <v>11326113</v>
      </c>
      <c r="R24" s="127">
        <v>718686</v>
      </c>
      <c r="S24" s="127">
        <v>692172</v>
      </c>
      <c r="T24" s="127">
        <v>709427</v>
      </c>
      <c r="U24" s="127">
        <v>680293</v>
      </c>
      <c r="V24" s="127">
        <v>657573</v>
      </c>
      <c r="W24" s="127">
        <v>1233696</v>
      </c>
      <c r="X24" s="127">
        <v>1281307</v>
      </c>
      <c r="Y24" s="127">
        <v>673794</v>
      </c>
      <c r="Z24" s="127">
        <v>824219</v>
      </c>
      <c r="AA24" s="127">
        <v>1184680</v>
      </c>
      <c r="AB24" s="127">
        <v>1906666</v>
      </c>
      <c r="AC24" s="127">
        <v>763600</v>
      </c>
      <c r="AD24" s="127">
        <v>711516</v>
      </c>
      <c r="AE24" s="127">
        <v>446497</v>
      </c>
      <c r="AF24" s="127">
        <v>871407</v>
      </c>
      <c r="AG24" s="127">
        <v>860945</v>
      </c>
      <c r="AH24" s="127">
        <v>1301830</v>
      </c>
      <c r="AI24" s="348"/>
      <c r="AL24" s="265"/>
      <c r="AM24" s="265"/>
      <c r="AN24" s="265"/>
      <c r="AO24" s="265"/>
    </row>
    <row r="25" spans="1:41" ht="14.25">
      <c r="A25" s="24">
        <v>22083000</v>
      </c>
      <c r="B25" s="24" t="s">
        <v>79</v>
      </c>
      <c r="C25" s="128">
        <v>19784158</v>
      </c>
      <c r="D25" s="128">
        <v>21967276</v>
      </c>
      <c r="E25" s="128">
        <v>334875</v>
      </c>
      <c r="F25" s="128">
        <v>315615</v>
      </c>
      <c r="G25" s="128">
        <v>1039867</v>
      </c>
      <c r="H25" s="128">
        <v>2438959</v>
      </c>
      <c r="I25" s="128">
        <v>772837</v>
      </c>
      <c r="J25" s="128">
        <v>1479690</v>
      </c>
      <c r="K25" s="128">
        <v>1543715</v>
      </c>
      <c r="L25" s="128">
        <v>2808349</v>
      </c>
      <c r="M25" s="128">
        <v>3607489</v>
      </c>
      <c r="N25" s="128">
        <v>4334561</v>
      </c>
      <c r="O25" s="128">
        <v>1764418</v>
      </c>
      <c r="P25" s="128">
        <v>1526894</v>
      </c>
      <c r="Q25" s="128">
        <v>29167565</v>
      </c>
      <c r="R25" s="128">
        <v>1345423</v>
      </c>
      <c r="S25" s="128">
        <v>1490557</v>
      </c>
      <c r="T25" s="128">
        <v>1147557</v>
      </c>
      <c r="U25" s="128">
        <v>2565660</v>
      </c>
      <c r="V25" s="128">
        <v>1946644</v>
      </c>
      <c r="W25" s="128">
        <v>2912480</v>
      </c>
      <c r="X25" s="128">
        <v>2578878</v>
      </c>
      <c r="Y25" s="128">
        <v>2444649</v>
      </c>
      <c r="Z25" s="128">
        <v>2146304</v>
      </c>
      <c r="AA25" s="128">
        <v>2324998</v>
      </c>
      <c r="AB25" s="128">
        <v>4413215</v>
      </c>
      <c r="AC25" s="128">
        <v>3851200</v>
      </c>
      <c r="AD25" s="128">
        <v>2032035</v>
      </c>
      <c r="AE25" s="128">
        <v>1134694</v>
      </c>
      <c r="AF25" s="128">
        <v>4031502</v>
      </c>
      <c r="AG25" s="128">
        <v>2548539</v>
      </c>
      <c r="AH25" s="128">
        <v>3671458</v>
      </c>
      <c r="AI25" s="348"/>
      <c r="AJ25" s="205"/>
      <c r="AK25" s="205"/>
      <c r="AL25" s="261"/>
      <c r="AM25" s="265"/>
      <c r="AN25" s="265"/>
      <c r="AO25" s="265"/>
    </row>
    <row r="26" spans="1:41" ht="14.25">
      <c r="A26" s="527" t="s">
        <v>434</v>
      </c>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L26" s="261"/>
      <c r="AM26" s="265"/>
      <c r="AN26" s="265"/>
      <c r="AO26" s="265"/>
    </row>
    <row r="27" spans="1:41" ht="14.25">
      <c r="A27" s="21">
        <v>22082010</v>
      </c>
      <c r="B27" s="21" t="s">
        <v>70</v>
      </c>
      <c r="C27" s="129">
        <f aca="true" t="shared" si="0" ref="C27:AC27">C16/C5</f>
        <v>4.696791025306548</v>
      </c>
      <c r="D27" s="129">
        <f t="shared" si="0"/>
        <v>7.560028187471411</v>
      </c>
      <c r="E27" s="129">
        <f t="shared" si="0"/>
        <v>11.5454018826937</v>
      </c>
      <c r="F27" s="129">
        <f t="shared" si="0"/>
        <v>5.1814791796146675</v>
      </c>
      <c r="G27" s="129">
        <f t="shared" si="0"/>
        <v>8.465058868211166</v>
      </c>
      <c r="H27" s="129">
        <f t="shared" si="0"/>
        <v>7.062952898550725</v>
      </c>
      <c r="I27" s="129">
        <f t="shared" si="0"/>
        <v>4.818365061590145</v>
      </c>
      <c r="J27" s="129">
        <f t="shared" si="0"/>
        <v>3.8491944713443087</v>
      </c>
      <c r="K27" s="129">
        <f t="shared" si="0"/>
        <v>11.037974683544304</v>
      </c>
      <c r="L27" s="129">
        <f t="shared" si="0"/>
        <v>17.48913043478261</v>
      </c>
      <c r="M27" s="129">
        <f t="shared" si="0"/>
        <v>11.16928612005302</v>
      </c>
      <c r="N27" s="129">
        <f t="shared" si="0"/>
        <v>6.11021470396877</v>
      </c>
      <c r="O27" s="129">
        <f t="shared" si="0"/>
        <v>10.205141065830722</v>
      </c>
      <c r="P27" s="129">
        <f t="shared" si="0"/>
        <v>10.540280210157619</v>
      </c>
      <c r="Q27" s="129">
        <f>Q16/Q5</f>
        <v>5.732438032384314</v>
      </c>
      <c r="R27" s="129">
        <f t="shared" si="0"/>
        <v>4.3926123381568924</v>
      </c>
      <c r="S27" s="129">
        <f t="shared" si="0"/>
        <v>3.424093567251462</v>
      </c>
      <c r="T27" s="129">
        <f t="shared" si="0"/>
        <v>4.512589413447783</v>
      </c>
      <c r="U27" s="129">
        <f t="shared" si="0"/>
        <v>5.816310754662286</v>
      </c>
      <c r="V27" s="129">
        <f t="shared" si="0"/>
        <v>9.912876231610204</v>
      </c>
      <c r="W27" s="129">
        <f t="shared" si="0"/>
        <v>4.884300412962833</v>
      </c>
      <c r="X27" s="129">
        <f t="shared" si="0"/>
        <v>29.910714285714285</v>
      </c>
      <c r="Y27" s="129">
        <f t="shared" si="0"/>
        <v>3.98621632996633</v>
      </c>
      <c r="Z27" s="129">
        <f t="shared" si="0"/>
        <v>8.3783300385955</v>
      </c>
      <c r="AA27" s="129">
        <f t="shared" si="0"/>
        <v>4.986995045731708</v>
      </c>
      <c r="AB27" s="129">
        <f t="shared" si="0"/>
        <v>7.506133177570093</v>
      </c>
      <c r="AC27" s="129">
        <f t="shared" si="0"/>
        <v>5.239410061283588</v>
      </c>
      <c r="AD27" s="129">
        <f aca="true" t="shared" si="1" ref="AD27:AD36">AD16/AD5</f>
        <v>4.689792824658919</v>
      </c>
      <c r="AE27" s="129">
        <f aca="true" t="shared" si="2" ref="AE27:AG28">AE16/AE5</f>
        <v>4.5819765858970865</v>
      </c>
      <c r="AF27" s="129">
        <f t="shared" si="2"/>
        <v>7.794117647058823</v>
      </c>
      <c r="AG27" s="129">
        <f t="shared" si="2"/>
        <v>8.061141990904497</v>
      </c>
      <c r="AH27" s="129">
        <f aca="true" t="shared" si="3" ref="AH27:AH36">AH16/AH5</f>
        <v>6.543407435799157</v>
      </c>
      <c r="AL27" s="262"/>
      <c r="AM27" s="261"/>
      <c r="AN27" s="261"/>
      <c r="AO27" s="261"/>
    </row>
    <row r="28" spans="1:37" ht="12.75" customHeight="1">
      <c r="A28" s="118">
        <v>22085010</v>
      </c>
      <c r="B28" s="118" t="s">
        <v>71</v>
      </c>
      <c r="C28" s="130">
        <f aca="true" t="shared" si="4" ref="C28:R28">C17/C6</f>
        <v>4.256749121345323</v>
      </c>
      <c r="D28" s="130">
        <f t="shared" si="4"/>
        <v>4.238379363613329</v>
      </c>
      <c r="E28" s="130">
        <f t="shared" si="4"/>
        <v>6.4024739779755615</v>
      </c>
      <c r="F28" s="130">
        <f t="shared" si="4"/>
        <v>3.4447760094311817</v>
      </c>
      <c r="G28" s="130">
        <f t="shared" si="4"/>
        <v>1.828342798141456</v>
      </c>
      <c r="H28" s="130">
        <f t="shared" si="4"/>
        <v>6.514424373146401</v>
      </c>
      <c r="I28" s="130">
        <f t="shared" si="4"/>
        <v>2.539796529024536</v>
      </c>
      <c r="J28" s="130">
        <f t="shared" si="4"/>
        <v>3.9295488165680474</v>
      </c>
      <c r="K28" s="130">
        <f t="shared" si="4"/>
        <v>3.6044025157232706</v>
      </c>
      <c r="L28" s="130">
        <f t="shared" si="4"/>
        <v>4.924223473003961</v>
      </c>
      <c r="M28" s="130">
        <f t="shared" si="4"/>
        <v>4.796691811324184</v>
      </c>
      <c r="N28" s="130">
        <f t="shared" si="4"/>
        <v>3.321471896482006</v>
      </c>
      <c r="O28" s="130">
        <f t="shared" si="4"/>
        <v>3.6383607942543303</v>
      </c>
      <c r="P28" s="130">
        <f t="shared" si="4"/>
        <v>4.875032927664507</v>
      </c>
      <c r="Q28" s="130">
        <f t="shared" si="4"/>
        <v>4.970952569028042</v>
      </c>
      <c r="R28" s="130">
        <f t="shared" si="4"/>
        <v>2.4944635357006493</v>
      </c>
      <c r="S28" s="130"/>
      <c r="T28" s="130">
        <f aca="true" t="shared" si="5" ref="T28:AC28">T17/T6</f>
        <v>4.200869801576515</v>
      </c>
      <c r="U28" s="130">
        <f t="shared" si="5"/>
        <v>4.16064438422162</v>
      </c>
      <c r="V28" s="130">
        <f t="shared" si="5"/>
        <v>7.19653634216741</v>
      </c>
      <c r="W28" s="130">
        <f t="shared" si="5"/>
        <v>2.8194228979211915</v>
      </c>
      <c r="X28" s="130">
        <f t="shared" si="5"/>
        <v>6.7951960888511</v>
      </c>
      <c r="Y28" s="130">
        <f t="shared" si="5"/>
        <v>3.563696919233972</v>
      </c>
      <c r="Z28" s="130">
        <f t="shared" si="5"/>
        <v>0.5181518151815182</v>
      </c>
      <c r="AA28" s="130">
        <f t="shared" si="5"/>
        <v>6.908251799889237</v>
      </c>
      <c r="AB28" s="130">
        <f t="shared" si="5"/>
        <v>4.429062653507793</v>
      </c>
      <c r="AC28" s="130">
        <f t="shared" si="5"/>
        <v>6.4684402712571725</v>
      </c>
      <c r="AD28" s="130">
        <f t="shared" si="1"/>
        <v>6.57725367620942</v>
      </c>
      <c r="AE28" s="130">
        <f t="shared" si="2"/>
        <v>9.391975308641975</v>
      </c>
      <c r="AF28" s="130">
        <f t="shared" si="2"/>
        <v>10.922474747474748</v>
      </c>
      <c r="AG28" s="130">
        <f t="shared" si="2"/>
        <v>9.252440725244073</v>
      </c>
      <c r="AH28" s="130">
        <f t="shared" si="3"/>
        <v>8.45956486042693</v>
      </c>
      <c r="AI28" s="346" t="s">
        <v>53</v>
      </c>
      <c r="AJ28" s="12" t="s">
        <v>53</v>
      </c>
      <c r="AK28" s="12" t="s">
        <v>53</v>
      </c>
    </row>
    <row r="29" spans="1:34" ht="12.75" customHeight="1">
      <c r="A29" s="118">
        <v>22085020</v>
      </c>
      <c r="B29" s="118" t="s">
        <v>72</v>
      </c>
      <c r="C29" s="130">
        <f aca="true" t="shared" si="6" ref="C29:C36">C18/C7</f>
        <v>9.026114649681528</v>
      </c>
      <c r="D29" s="130"/>
      <c r="E29" s="130"/>
      <c r="F29" s="130"/>
      <c r="G29" s="130"/>
      <c r="H29" s="130"/>
      <c r="I29" s="130"/>
      <c r="J29" s="130"/>
      <c r="K29" s="130"/>
      <c r="L29" s="130"/>
      <c r="M29" s="130"/>
      <c r="N29" s="130"/>
      <c r="O29" s="130"/>
      <c r="P29" s="130"/>
      <c r="Q29" s="130">
        <f>Q18/Q7</f>
        <v>4.611822660098523</v>
      </c>
      <c r="R29" s="130"/>
      <c r="S29" s="130"/>
      <c r="T29" s="130"/>
      <c r="U29" s="130"/>
      <c r="V29" s="130"/>
      <c r="W29" s="130"/>
      <c r="X29" s="130">
        <f>X18/X7</f>
        <v>2.3111510791366907</v>
      </c>
      <c r="Y29" s="130"/>
      <c r="Z29" s="130">
        <f aca="true" t="shared" si="7" ref="Z29:Z36">Z18/Z7</f>
        <v>7.398692810457517</v>
      </c>
      <c r="AA29" s="130"/>
      <c r="AB29" s="130"/>
      <c r="AC29" s="130"/>
      <c r="AD29" s="130"/>
      <c r="AE29" s="130"/>
      <c r="AF29" s="130"/>
      <c r="AG29" s="130"/>
      <c r="AH29" s="130">
        <f t="shared" si="3"/>
        <v>2.3020833333333335</v>
      </c>
    </row>
    <row r="30" spans="1:41" ht="12.75">
      <c r="A30" s="118">
        <v>22087000</v>
      </c>
      <c r="B30" s="118" t="s">
        <v>73</v>
      </c>
      <c r="C30" s="130">
        <f t="shared" si="6"/>
        <v>3.4514758717425007</v>
      </c>
      <c r="D30" s="130">
        <f aca="true" t="shared" si="8" ref="D30:W30">D19/D8</f>
        <v>3.845694978429585</v>
      </c>
      <c r="E30" s="130">
        <f t="shared" si="8"/>
        <v>4.080631269632182</v>
      </c>
      <c r="F30" s="130">
        <f t="shared" si="8"/>
        <v>3.9001160453992245</v>
      </c>
      <c r="G30" s="130">
        <f t="shared" si="8"/>
        <v>3.6820651404963356</v>
      </c>
      <c r="H30" s="130">
        <f t="shared" si="8"/>
        <v>3.314431070852463</v>
      </c>
      <c r="I30" s="130">
        <f t="shared" si="8"/>
        <v>3.5807979396743637</v>
      </c>
      <c r="J30" s="130">
        <f t="shared" si="8"/>
        <v>6.566583458146114</v>
      </c>
      <c r="K30" s="130">
        <f t="shared" si="8"/>
        <v>3.2290065659688483</v>
      </c>
      <c r="L30" s="130">
        <f t="shared" si="8"/>
        <v>3.6007474440848823</v>
      </c>
      <c r="M30" s="130">
        <f t="shared" si="8"/>
        <v>3.388832717743433</v>
      </c>
      <c r="N30" s="130">
        <f t="shared" si="8"/>
        <v>4.795669471075458</v>
      </c>
      <c r="O30" s="130">
        <f t="shared" si="8"/>
        <v>3.066768382018612</v>
      </c>
      <c r="P30" s="130">
        <f t="shared" si="8"/>
        <v>5.30800021159916</v>
      </c>
      <c r="Q30" s="130">
        <f t="shared" si="8"/>
        <v>4.255631188994287</v>
      </c>
      <c r="R30" s="130">
        <f t="shared" si="8"/>
        <v>2.779989152734218</v>
      </c>
      <c r="S30" s="130">
        <f t="shared" si="8"/>
        <v>4.586236193712829</v>
      </c>
      <c r="T30" s="130">
        <f t="shared" si="8"/>
        <v>3.3723715149479343</v>
      </c>
      <c r="U30" s="130">
        <f t="shared" si="8"/>
        <v>3.947198187400463</v>
      </c>
      <c r="V30" s="130">
        <f t="shared" si="8"/>
        <v>4.2077885508150805</v>
      </c>
      <c r="W30" s="130">
        <f t="shared" si="8"/>
        <v>5.197631459081937</v>
      </c>
      <c r="X30" s="130">
        <f>X19/X8</f>
        <v>4.226666479277051</v>
      </c>
      <c r="Y30" s="130">
        <f aca="true" t="shared" si="9" ref="Y30:Y36">Y19/Y8</f>
        <v>4.370375564905719</v>
      </c>
      <c r="Z30" s="130">
        <f t="shared" si="7"/>
        <v>4.952235641783374</v>
      </c>
      <c r="AA30" s="130">
        <f aca="true" t="shared" si="10" ref="AA30:AC36">AA19/AA8</f>
        <v>5.410139897089068</v>
      </c>
      <c r="AB30" s="130">
        <f t="shared" si="10"/>
        <v>4.282259880368488</v>
      </c>
      <c r="AC30" s="130">
        <f t="shared" si="10"/>
        <v>4.530426279168372</v>
      </c>
      <c r="AD30" s="130">
        <f t="shared" si="1"/>
        <v>4.752455012212751</v>
      </c>
      <c r="AE30" s="130">
        <f>AE19/AE8</f>
        <v>5.1490217175864315</v>
      </c>
      <c r="AF30" s="130">
        <f>AF19/AF8</f>
        <v>6.983254129893641</v>
      </c>
      <c r="AG30" s="130">
        <f>AG19/AG8</f>
        <v>4.092203250360008</v>
      </c>
      <c r="AH30" s="130">
        <f t="shared" si="3"/>
        <v>5.376632143339312</v>
      </c>
      <c r="AL30" s="259"/>
      <c r="AM30" s="259"/>
      <c r="AN30" s="259"/>
      <c r="AO30" s="259"/>
    </row>
    <row r="31" spans="1:41" ht="14.25">
      <c r="A31" s="118">
        <v>22082090</v>
      </c>
      <c r="B31" s="118" t="s">
        <v>74</v>
      </c>
      <c r="C31" s="130">
        <f t="shared" si="6"/>
        <v>7.642089662838088</v>
      </c>
      <c r="D31" s="130">
        <f aca="true" t="shared" si="11" ref="D31:D36">D20/D9</f>
        <v>16.77310459324848</v>
      </c>
      <c r="E31" s="130"/>
      <c r="F31" s="130">
        <f aca="true" t="shared" si="12" ref="F31:I36">F20/F9</f>
        <v>16.935939196525517</v>
      </c>
      <c r="G31" s="130">
        <f t="shared" si="12"/>
        <v>10.071428571428571</v>
      </c>
      <c r="H31" s="130">
        <f t="shared" si="12"/>
        <v>14.10344827586207</v>
      </c>
      <c r="I31" s="130">
        <f t="shared" si="12"/>
        <v>94</v>
      </c>
      <c r="J31" s="130"/>
      <c r="K31" s="130">
        <f aca="true" t="shared" si="13" ref="K31:M36">K20/K9</f>
        <v>18.757075471698112</v>
      </c>
      <c r="L31" s="130">
        <f t="shared" si="13"/>
        <v>18.575757575757574</v>
      </c>
      <c r="M31" s="130">
        <f t="shared" si="13"/>
        <v>9.78</v>
      </c>
      <c r="N31" s="130"/>
      <c r="O31" s="130">
        <f aca="true" t="shared" si="14" ref="O31:O36">O20/O9</f>
        <v>15.34020618556701</v>
      </c>
      <c r="P31" s="130"/>
      <c r="Q31" s="130">
        <f aca="true" t="shared" si="15" ref="Q31:Q36">Q20/Q9</f>
        <v>23.51297856698524</v>
      </c>
      <c r="R31" s="130">
        <f aca="true" t="shared" si="16" ref="R31:R36">R20/R9</f>
        <v>12.523148148148149</v>
      </c>
      <c r="S31" s="130"/>
      <c r="T31" s="130">
        <f aca="true" t="shared" si="17" ref="T31:T36">T20/T9</f>
        <v>11.125</v>
      </c>
      <c r="U31" s="130"/>
      <c r="V31" s="130"/>
      <c r="W31" s="130"/>
      <c r="X31" s="130"/>
      <c r="Y31" s="130">
        <f t="shared" si="9"/>
        <v>14.816666666666666</v>
      </c>
      <c r="Z31" s="130">
        <f t="shared" si="7"/>
        <v>36.735340729001585</v>
      </c>
      <c r="AA31" s="130">
        <f t="shared" si="10"/>
        <v>14.093406593406593</v>
      </c>
      <c r="AB31" s="130">
        <f t="shared" si="10"/>
        <v>70.54255319148936</v>
      </c>
      <c r="AC31" s="130">
        <f t="shared" si="10"/>
        <v>38.203190596137695</v>
      </c>
      <c r="AD31" s="130">
        <f t="shared" si="1"/>
        <v>13</v>
      </c>
      <c r="AE31" s="130"/>
      <c r="AF31" s="130">
        <f aca="true" t="shared" si="18" ref="AF31:AG36">AF20/AF9</f>
        <v>35.601190476190474</v>
      </c>
      <c r="AG31" s="130">
        <f t="shared" si="18"/>
        <v>25.273809523809526</v>
      </c>
      <c r="AH31" s="130">
        <f t="shared" si="3"/>
        <v>31.529947916666668</v>
      </c>
      <c r="AL31" s="262"/>
      <c r="AM31" s="261"/>
      <c r="AN31" s="261"/>
      <c r="AO31" s="261"/>
    </row>
    <row r="32" spans="1:34" ht="12.75">
      <c r="A32" s="118">
        <v>22089090</v>
      </c>
      <c r="B32" s="118" t="s">
        <v>75</v>
      </c>
      <c r="C32" s="130">
        <f t="shared" si="6"/>
        <v>2.594832529361996</v>
      </c>
      <c r="D32" s="130">
        <f t="shared" si="11"/>
        <v>2.6214295974630115</v>
      </c>
      <c r="E32" s="130">
        <f>E21/E10</f>
        <v>2.0453035800820265</v>
      </c>
      <c r="F32" s="130">
        <f t="shared" si="12"/>
        <v>1.219802144816693</v>
      </c>
      <c r="G32" s="130">
        <f t="shared" si="12"/>
        <v>4.349557522123894</v>
      </c>
      <c r="H32" s="130">
        <f t="shared" si="12"/>
        <v>1.8496257504826894</v>
      </c>
      <c r="I32" s="130">
        <f t="shared" si="12"/>
        <v>6.130236950549451</v>
      </c>
      <c r="J32" s="130">
        <f>J21/J10</f>
        <v>5.527750594156298</v>
      </c>
      <c r="K32" s="130">
        <f t="shared" si="13"/>
        <v>3.871954633291795</v>
      </c>
      <c r="L32" s="130">
        <f t="shared" si="13"/>
        <v>2.897638761116222</v>
      </c>
      <c r="M32" s="130">
        <f t="shared" si="13"/>
        <v>2.8444444444444446</v>
      </c>
      <c r="N32" s="130">
        <f>N21/N10</f>
        <v>4.516783981603522</v>
      </c>
      <c r="O32" s="130">
        <f t="shared" si="14"/>
        <v>1.7528167581858858</v>
      </c>
      <c r="P32" s="130">
        <f>P21/P10</f>
        <v>2.8072482984177496</v>
      </c>
      <c r="Q32" s="130">
        <f t="shared" si="15"/>
        <v>3.698976096296156</v>
      </c>
      <c r="R32" s="130">
        <f t="shared" si="16"/>
        <v>4.611886932469811</v>
      </c>
      <c r="S32" s="130">
        <f>S21/S10</f>
        <v>3.462542864679504</v>
      </c>
      <c r="T32" s="130">
        <f t="shared" si="17"/>
        <v>3.8161210568645556</v>
      </c>
      <c r="U32" s="130">
        <f aca="true" t="shared" si="19" ref="U32:X36">U21/U10</f>
        <v>22.669354838709676</v>
      </c>
      <c r="V32" s="130">
        <f t="shared" si="19"/>
        <v>3.371542185338866</v>
      </c>
      <c r="W32" s="130">
        <f t="shared" si="19"/>
        <v>2.0311841611590524</v>
      </c>
      <c r="X32" s="130">
        <f t="shared" si="19"/>
        <v>5.070120652945351</v>
      </c>
      <c r="Y32" s="130">
        <f t="shared" si="9"/>
        <v>4.366616761893122</v>
      </c>
      <c r="Z32" s="130">
        <f t="shared" si="7"/>
        <v>11.020833333333334</v>
      </c>
      <c r="AA32" s="130">
        <f t="shared" si="10"/>
        <v>4.860506771515946</v>
      </c>
      <c r="AB32" s="130">
        <f t="shared" si="10"/>
        <v>4.198581560283688</v>
      </c>
      <c r="AC32" s="130">
        <f t="shared" si="10"/>
        <v>5.408828931534613</v>
      </c>
      <c r="AD32" s="130">
        <f t="shared" si="1"/>
        <v>4.8026622500306715</v>
      </c>
      <c r="AE32" s="130">
        <f>AE21/AE10</f>
        <v>2.1702771112060746</v>
      </c>
      <c r="AF32" s="130">
        <f t="shared" si="18"/>
        <v>3.8367599532421095</v>
      </c>
      <c r="AG32" s="130">
        <f t="shared" si="18"/>
        <v>3.6620415879017014</v>
      </c>
      <c r="AH32" s="130">
        <f t="shared" si="3"/>
        <v>5.130435804064372</v>
      </c>
    </row>
    <row r="33" spans="1:34" ht="12.75">
      <c r="A33" s="118">
        <v>22084000</v>
      </c>
      <c r="B33" s="118" t="s">
        <v>76</v>
      </c>
      <c r="C33" s="130">
        <f t="shared" si="6"/>
        <v>2.8760749125030163</v>
      </c>
      <c r="D33" s="130">
        <f t="shared" si="11"/>
        <v>2.969881826343054</v>
      </c>
      <c r="E33" s="130">
        <f>E22/E11</f>
        <v>2.6827712691568797</v>
      </c>
      <c r="F33" s="130">
        <f t="shared" si="12"/>
        <v>2.965404500899262</v>
      </c>
      <c r="G33" s="130">
        <f t="shared" si="12"/>
        <v>3.2630455444491258</v>
      </c>
      <c r="H33" s="130">
        <f t="shared" si="12"/>
        <v>2.8542257538224654</v>
      </c>
      <c r="I33" s="130">
        <f t="shared" si="12"/>
        <v>2.8914838345743683</v>
      </c>
      <c r="J33" s="130">
        <f>J22/J11</f>
        <v>2.7830331369896575</v>
      </c>
      <c r="K33" s="130">
        <f t="shared" si="13"/>
        <v>2.9361606632642636</v>
      </c>
      <c r="L33" s="130">
        <f t="shared" si="13"/>
        <v>2.876940902352175</v>
      </c>
      <c r="M33" s="130">
        <f t="shared" si="13"/>
        <v>2.970433666696675</v>
      </c>
      <c r="N33" s="130">
        <f>N22/N11</f>
        <v>3.059342757466041</v>
      </c>
      <c r="O33" s="130">
        <f t="shared" si="14"/>
        <v>3.1857511710058866</v>
      </c>
      <c r="P33" s="130">
        <f>P22/P11</f>
        <v>3.117727517598715</v>
      </c>
      <c r="Q33" s="130">
        <f t="shared" si="15"/>
        <v>3.247265129347466</v>
      </c>
      <c r="R33" s="130">
        <f t="shared" si="16"/>
        <v>3.7606275303643724</v>
      </c>
      <c r="S33" s="130">
        <f>S22/S11</f>
        <v>3.172900165041948</v>
      </c>
      <c r="T33" s="130">
        <f t="shared" si="17"/>
        <v>2.937531536124631</v>
      </c>
      <c r="U33" s="130">
        <f t="shared" si="19"/>
        <v>3.098457276959181</v>
      </c>
      <c r="V33" s="130">
        <f t="shared" si="19"/>
        <v>3.0919763158239464</v>
      </c>
      <c r="W33" s="130">
        <f t="shared" si="19"/>
        <v>3.1863565436385133</v>
      </c>
      <c r="X33" s="130">
        <f t="shared" si="19"/>
        <v>3.6674180683197504</v>
      </c>
      <c r="Y33" s="130">
        <f t="shared" si="9"/>
        <v>3.2030784454911334</v>
      </c>
      <c r="Z33" s="130">
        <f t="shared" si="7"/>
        <v>3.3606171287833493</v>
      </c>
      <c r="AA33" s="130">
        <f t="shared" si="10"/>
        <v>3.259203693130906</v>
      </c>
      <c r="AB33" s="130">
        <f t="shared" si="10"/>
        <v>3.307610386441505</v>
      </c>
      <c r="AC33" s="130">
        <f t="shared" si="10"/>
        <v>3.0976393961319437</v>
      </c>
      <c r="AD33" s="130">
        <f t="shared" si="1"/>
        <v>3.3851061979110635</v>
      </c>
      <c r="AE33" s="130">
        <f>AE22/AE11</f>
        <v>3.1700280311171887</v>
      </c>
      <c r="AF33" s="130">
        <f t="shared" si="18"/>
        <v>3.4949056393152045</v>
      </c>
      <c r="AG33" s="130">
        <f t="shared" si="18"/>
        <v>3.557284403590568</v>
      </c>
      <c r="AH33" s="130">
        <f t="shared" si="3"/>
        <v>3.2069403014330367</v>
      </c>
    </row>
    <row r="34" spans="1:41" ht="12.75" customHeight="1">
      <c r="A34" s="118">
        <v>22089010</v>
      </c>
      <c r="B34" s="118" t="s">
        <v>77</v>
      </c>
      <c r="C34" s="130">
        <f t="shared" si="6"/>
        <v>1.7238764605236385</v>
      </c>
      <c r="D34" s="130">
        <f t="shared" si="11"/>
        <v>3.796101521151465</v>
      </c>
      <c r="E34" s="130">
        <f>E23/E12</f>
        <v>3.9014409908300585</v>
      </c>
      <c r="F34" s="130">
        <f t="shared" si="12"/>
        <v>4.015977868112015</v>
      </c>
      <c r="G34" s="130">
        <f t="shared" si="12"/>
        <v>4.203180937848465</v>
      </c>
      <c r="H34" s="130">
        <f t="shared" si="12"/>
        <v>3.2800239868994625</v>
      </c>
      <c r="I34" s="130">
        <f t="shared" si="12"/>
        <v>3.284544091066415</v>
      </c>
      <c r="J34" s="130">
        <f>J23/J12</f>
        <v>3.6335770400980882</v>
      </c>
      <c r="K34" s="130">
        <f t="shared" si="13"/>
        <v>3.479405119547136</v>
      </c>
      <c r="L34" s="130">
        <f t="shared" si="13"/>
        <v>4.412510296367273</v>
      </c>
      <c r="M34" s="130">
        <f t="shared" si="13"/>
        <v>3.497465886939571</v>
      </c>
      <c r="N34" s="130">
        <f>N23/N12</f>
        <v>3.796946917338797</v>
      </c>
      <c r="O34" s="130">
        <f t="shared" si="14"/>
        <v>4.081582442465544</v>
      </c>
      <c r="P34" s="130">
        <f>P23/P12</f>
        <v>4.149117728875489</v>
      </c>
      <c r="Q34" s="130">
        <f t="shared" si="15"/>
        <v>3.8289466054045516</v>
      </c>
      <c r="R34" s="130">
        <f t="shared" si="16"/>
        <v>3.62556201337866</v>
      </c>
      <c r="S34" s="130">
        <f>S23/S12</f>
        <v>3.8684327284138993</v>
      </c>
      <c r="T34" s="130">
        <f t="shared" si="17"/>
        <v>3.7665530703644223</v>
      </c>
      <c r="U34" s="130">
        <f t="shared" si="19"/>
        <v>3.563598496393376</v>
      </c>
      <c r="V34" s="130">
        <f t="shared" si="19"/>
        <v>3.3470623145400595</v>
      </c>
      <c r="W34" s="130">
        <f t="shared" si="19"/>
        <v>4.18996731764224</v>
      </c>
      <c r="X34" s="130">
        <f t="shared" si="19"/>
        <v>3.907747936341794</v>
      </c>
      <c r="Y34" s="130">
        <f t="shared" si="9"/>
        <v>3.443261122419308</v>
      </c>
      <c r="Z34" s="130">
        <f t="shared" si="7"/>
        <v>3.868553606466161</v>
      </c>
      <c r="AA34" s="130">
        <f t="shared" si="10"/>
        <v>3.9428580673342934</v>
      </c>
      <c r="AB34" s="130">
        <f t="shared" si="10"/>
        <v>4.436558255517827</v>
      </c>
      <c r="AC34" s="130">
        <f t="shared" si="10"/>
        <v>4.107678316865752</v>
      </c>
      <c r="AD34" s="130">
        <f t="shared" si="1"/>
        <v>4.91958648989899</v>
      </c>
      <c r="AE34" s="130">
        <f>AE23/AE12</f>
        <v>0.6605099948909972</v>
      </c>
      <c r="AF34" s="130">
        <f t="shared" si="18"/>
        <v>4.241487009397457</v>
      </c>
      <c r="AG34" s="130">
        <f t="shared" si="18"/>
        <v>4.101775786241806</v>
      </c>
      <c r="AH34" s="130">
        <f t="shared" si="3"/>
        <v>4.249244953107614</v>
      </c>
      <c r="AL34" s="265"/>
      <c r="AM34" s="265"/>
      <c r="AN34" s="265"/>
      <c r="AO34" s="265"/>
    </row>
    <row r="35" spans="1:41" ht="12.75" customHeight="1">
      <c r="A35" s="118">
        <v>22086000</v>
      </c>
      <c r="B35" s="118" t="s">
        <v>78</v>
      </c>
      <c r="C35" s="130">
        <f t="shared" si="6"/>
        <v>3.1729892097375076</v>
      </c>
      <c r="D35" s="130">
        <f t="shared" si="11"/>
        <v>2.9195642194236604</v>
      </c>
      <c r="E35" s="130">
        <f>E24/E13</f>
        <v>3.5136164399157512</v>
      </c>
      <c r="F35" s="130">
        <f t="shared" si="12"/>
        <v>3.247889223932709</v>
      </c>
      <c r="G35" s="130">
        <f t="shared" si="12"/>
        <v>2.6839116919368142</v>
      </c>
      <c r="H35" s="130">
        <f t="shared" si="12"/>
        <v>2.7413122558434972</v>
      </c>
      <c r="I35" s="130">
        <f t="shared" si="12"/>
        <v>2.865670319130081</v>
      </c>
      <c r="J35" s="130">
        <f>J24/J13</f>
        <v>2.4610839206951627</v>
      </c>
      <c r="K35" s="130">
        <f t="shared" si="13"/>
        <v>2.8835017408453214</v>
      </c>
      <c r="L35" s="130">
        <f t="shared" si="13"/>
        <v>2.7767076139378077</v>
      </c>
      <c r="M35" s="130">
        <f t="shared" si="13"/>
        <v>3.4601078063017585</v>
      </c>
      <c r="N35" s="130">
        <f>N24/N13</f>
        <v>3.0265077169857206</v>
      </c>
      <c r="O35" s="130">
        <f t="shared" si="14"/>
        <v>3.047303960647451</v>
      </c>
      <c r="P35" s="130">
        <f>P24/P13</f>
        <v>2.715606004023185</v>
      </c>
      <c r="Q35" s="130">
        <f t="shared" si="15"/>
        <v>3.4991830480824233</v>
      </c>
      <c r="R35" s="130">
        <f t="shared" si="16"/>
        <v>3.94917135572358</v>
      </c>
      <c r="S35" s="130">
        <f>S24/S13</f>
        <v>3.0283509214049458</v>
      </c>
      <c r="T35" s="130">
        <f t="shared" si="17"/>
        <v>3.029460747471987</v>
      </c>
      <c r="U35" s="130">
        <f t="shared" si="19"/>
        <v>2.8805590958940073</v>
      </c>
      <c r="V35" s="130">
        <f t="shared" si="19"/>
        <v>3.741375876920976</v>
      </c>
      <c r="W35" s="130">
        <f t="shared" si="19"/>
        <v>3.8623004195103627</v>
      </c>
      <c r="X35" s="130">
        <f t="shared" si="19"/>
        <v>3.824774180452654</v>
      </c>
      <c r="Y35" s="130">
        <f t="shared" si="9"/>
        <v>3.215847424865051</v>
      </c>
      <c r="Z35" s="130">
        <f t="shared" si="7"/>
        <v>3.7459902648311343</v>
      </c>
      <c r="AA35" s="130">
        <f t="shared" si="10"/>
        <v>3.3220046212172196</v>
      </c>
      <c r="AB35" s="130">
        <f t="shared" si="10"/>
        <v>3.6426519024584088</v>
      </c>
      <c r="AC35" s="130">
        <f t="shared" si="10"/>
        <v>3.533160160981808</v>
      </c>
      <c r="AD35" s="130">
        <f t="shared" si="1"/>
        <v>3.539898208448798</v>
      </c>
      <c r="AE35" s="130">
        <f>AE24/AE13</f>
        <v>4.436311428173996</v>
      </c>
      <c r="AF35" s="130">
        <f t="shared" si="18"/>
        <v>4.057490745698787</v>
      </c>
      <c r="AG35" s="130">
        <f t="shared" si="18"/>
        <v>4.1490325534324475</v>
      </c>
      <c r="AH35" s="130">
        <f t="shared" si="3"/>
        <v>4.146774203823685</v>
      </c>
      <c r="AL35" s="261"/>
      <c r="AM35" s="265"/>
      <c r="AN35" s="265"/>
      <c r="AO35" s="265"/>
    </row>
    <row r="36" spans="1:41" ht="14.25">
      <c r="A36" s="24">
        <v>22083000</v>
      </c>
      <c r="B36" s="24" t="s">
        <v>79</v>
      </c>
      <c r="C36" s="131">
        <f t="shared" si="6"/>
        <v>1.5930716751718654</v>
      </c>
      <c r="D36" s="131">
        <f t="shared" si="11"/>
        <v>5.636228328651074</v>
      </c>
      <c r="E36" s="131">
        <f>E25/E14</f>
        <v>3.747859565086009</v>
      </c>
      <c r="F36" s="131">
        <f t="shared" si="12"/>
        <v>4.680770599750845</v>
      </c>
      <c r="G36" s="131">
        <f t="shared" si="12"/>
        <v>4.496430501805288</v>
      </c>
      <c r="H36" s="131">
        <f t="shared" si="12"/>
        <v>5.988717253639575</v>
      </c>
      <c r="I36" s="131">
        <f t="shared" si="12"/>
        <v>5.565463802452777</v>
      </c>
      <c r="J36" s="131">
        <f>J25/J14</f>
        <v>5.321458241177296</v>
      </c>
      <c r="K36" s="131">
        <f t="shared" si="13"/>
        <v>5.153137184211932</v>
      </c>
      <c r="L36" s="131">
        <f t="shared" si="13"/>
        <v>4.794114283080484</v>
      </c>
      <c r="M36" s="131">
        <f t="shared" si="13"/>
        <v>6.353987304315969</v>
      </c>
      <c r="N36" s="131">
        <f>N25/N14</f>
        <v>6.272073495598975</v>
      </c>
      <c r="O36" s="131">
        <f t="shared" si="14"/>
        <v>5.448223262477922</v>
      </c>
      <c r="P36" s="131">
        <f>P25/P14</f>
        <v>7.028960221701523</v>
      </c>
      <c r="Q36" s="131">
        <f t="shared" si="15"/>
        <v>6.187878442525446</v>
      </c>
      <c r="R36" s="131">
        <f t="shared" si="16"/>
        <v>5.200787797260104</v>
      </c>
      <c r="S36" s="131">
        <f>S25/S14</f>
        <v>7.122071605020857</v>
      </c>
      <c r="T36" s="131">
        <f t="shared" si="17"/>
        <v>4.8788199581653995</v>
      </c>
      <c r="U36" s="131">
        <f t="shared" si="19"/>
        <v>6.774842621150028</v>
      </c>
      <c r="V36" s="131">
        <f t="shared" si="19"/>
        <v>6.790255404943457</v>
      </c>
      <c r="W36" s="131">
        <f t="shared" si="19"/>
        <v>6.178899734597197</v>
      </c>
      <c r="X36" s="131">
        <f t="shared" si="19"/>
        <v>5.681862346572545</v>
      </c>
      <c r="Y36" s="131">
        <f t="shared" si="9"/>
        <v>5.659695791082095</v>
      </c>
      <c r="Z36" s="131">
        <f t="shared" si="7"/>
        <v>7.51667548040723</v>
      </c>
      <c r="AA36" s="131">
        <f t="shared" si="10"/>
        <v>6.559767290291818</v>
      </c>
      <c r="AB36" s="131">
        <f t="shared" si="10"/>
        <v>6.712951273010474</v>
      </c>
      <c r="AC36" s="131">
        <f t="shared" si="10"/>
        <v>5.577305902890114</v>
      </c>
      <c r="AD36" s="131">
        <f t="shared" si="1"/>
        <v>6.002082379524745</v>
      </c>
      <c r="AE36" s="131">
        <f>AE25/AE14</f>
        <v>6.0881000541906545</v>
      </c>
      <c r="AF36" s="131">
        <f t="shared" si="18"/>
        <v>6.89586504876622</v>
      </c>
      <c r="AG36" s="131">
        <f t="shared" si="18"/>
        <v>6.600654227876427</v>
      </c>
      <c r="AH36" s="131">
        <f t="shared" si="3"/>
        <v>6.735792113630067</v>
      </c>
      <c r="AL36" s="261"/>
      <c r="AM36" s="265"/>
      <c r="AN36" s="265"/>
      <c r="AO36" s="265"/>
    </row>
    <row r="37" spans="1:41" ht="14.25">
      <c r="A37" s="521" t="s">
        <v>11</v>
      </c>
      <c r="B37" s="521"/>
      <c r="C37" s="521"/>
      <c r="D37" s="521"/>
      <c r="E37" s="521"/>
      <c r="F37" s="521"/>
      <c r="G37" s="521"/>
      <c r="AL37" s="262"/>
      <c r="AM37" s="261"/>
      <c r="AN37" s="261"/>
      <c r="AO37" s="261"/>
    </row>
    <row r="39" spans="2:17" ht="12.75">
      <c r="B39" s="174"/>
      <c r="C39" s="174"/>
      <c r="D39" s="174"/>
      <c r="E39" s="167"/>
      <c r="F39" s="167"/>
      <c r="G39" s="167"/>
      <c r="H39" s="167"/>
      <c r="I39" s="167"/>
      <c r="J39" s="167"/>
      <c r="K39" s="167"/>
      <c r="L39" s="167"/>
      <c r="M39" s="167"/>
      <c r="N39" s="167"/>
      <c r="O39" s="167"/>
      <c r="P39" s="167"/>
      <c r="Q39" s="167"/>
    </row>
    <row r="40" spans="26:27" ht="14.25">
      <c r="Z40" s="259"/>
      <c r="AA40" s="264"/>
    </row>
    <row r="41" spans="2:27" ht="14.25">
      <c r="B41" s="80"/>
      <c r="Z41" s="259"/>
      <c r="AA41" s="264"/>
    </row>
    <row r="42" spans="26:41" ht="14.25">
      <c r="Z42" s="269"/>
      <c r="AA42" s="267"/>
      <c r="AB42" s="267"/>
      <c r="AC42" s="267"/>
      <c r="AD42" s="267"/>
      <c r="AE42" s="267"/>
      <c r="AF42" s="267"/>
      <c r="AG42" s="267"/>
      <c r="AH42" s="267"/>
      <c r="AI42" s="349"/>
      <c r="AJ42" s="267"/>
      <c r="AK42" s="267"/>
      <c r="AL42" s="267"/>
      <c r="AM42" s="267"/>
      <c r="AN42" s="267"/>
      <c r="AO42" s="267"/>
    </row>
    <row r="43" spans="26:41" ht="14.25">
      <c r="Z43" s="267"/>
      <c r="AA43" s="268"/>
      <c r="AB43" s="268"/>
      <c r="AC43" s="268"/>
      <c r="AD43" s="268"/>
      <c r="AE43" s="268"/>
      <c r="AF43" s="268"/>
      <c r="AG43" s="268"/>
      <c r="AH43" s="268"/>
      <c r="AI43" s="350"/>
      <c r="AJ43" s="268"/>
      <c r="AK43" s="268"/>
      <c r="AL43" s="268"/>
      <c r="AM43" s="268"/>
      <c r="AN43" s="268"/>
      <c r="AO43" s="268"/>
    </row>
    <row r="44" spans="26:41" ht="14.25">
      <c r="Z44" s="267"/>
      <c r="AA44" s="268"/>
      <c r="AB44" s="268"/>
      <c r="AC44" s="268"/>
      <c r="AD44" s="268"/>
      <c r="AE44" s="268"/>
      <c r="AF44" s="268"/>
      <c r="AG44" s="268"/>
      <c r="AH44" s="268"/>
      <c r="AI44" s="350"/>
      <c r="AJ44" s="268"/>
      <c r="AK44" s="268"/>
      <c r="AL44" s="268"/>
      <c r="AM44" s="268"/>
      <c r="AN44" s="268"/>
      <c r="AO44" s="268"/>
    </row>
    <row r="46" spans="26:41" ht="12.75" customHeight="1">
      <c r="Z46" s="259"/>
      <c r="AA46" s="259"/>
      <c r="AB46" s="259"/>
      <c r="AC46" s="259"/>
      <c r="AD46" s="259"/>
      <c r="AF46" s="259"/>
      <c r="AJ46" s="259"/>
      <c r="AK46" s="259"/>
      <c r="AL46" s="259"/>
      <c r="AM46" s="259"/>
      <c r="AN46" s="259"/>
      <c r="AO46" s="259"/>
    </row>
    <row r="47" spans="26:41" ht="12.75" customHeight="1">
      <c r="Z47" s="259"/>
      <c r="AA47" s="259"/>
      <c r="AB47" s="259"/>
      <c r="AC47" s="259"/>
      <c r="AD47" s="259"/>
      <c r="AF47" s="259"/>
      <c r="AJ47" s="259"/>
      <c r="AK47" s="259"/>
      <c r="AL47" s="259"/>
      <c r="AM47" s="259"/>
      <c r="AN47" s="259"/>
      <c r="AO47" s="259"/>
    </row>
    <row r="48" spans="26:41" ht="12.75">
      <c r="Z48" s="259"/>
      <c r="AA48" s="259"/>
      <c r="AB48" s="259"/>
      <c r="AC48" s="259"/>
      <c r="AD48" s="259"/>
      <c r="AF48" s="259"/>
      <c r="AJ48" s="259"/>
      <c r="AK48" s="259"/>
      <c r="AL48" s="259"/>
      <c r="AM48" s="259"/>
      <c r="AN48" s="259"/>
      <c r="AO48" s="259"/>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M13" sqref="M13"/>
    </sheetView>
  </sheetViews>
  <sheetFormatPr defaultColWidth="11.00390625" defaultRowHeight="14.25"/>
  <cols>
    <col min="2" max="2" width="20.00390625" style="0" customWidth="1"/>
    <col min="3" max="5" width="8.375" style="0" customWidth="1"/>
    <col min="6" max="7" width="7.375" style="0" bestFit="1" customWidth="1"/>
    <col min="8" max="8" width="7.50390625" style="0" bestFit="1" customWidth="1"/>
    <col min="9" max="10" width="6.375" style="0" bestFit="1" customWidth="1"/>
    <col min="11" max="11" width="7.50390625" style="0" bestFit="1" customWidth="1"/>
    <col min="12" max="12" width="7.375" style="0" bestFit="1" customWidth="1"/>
    <col min="13" max="13" width="8.875" style="0" bestFit="1" customWidth="1"/>
    <col min="14" max="14" width="7.50390625" style="0" bestFit="1" customWidth="1"/>
  </cols>
  <sheetData>
    <row r="2" ht="15" thickBot="1"/>
    <row r="3" spans="2:14" ht="26.25" customHeight="1" thickBot="1">
      <c r="B3" s="536" t="s">
        <v>269</v>
      </c>
      <c r="C3" s="537"/>
      <c r="D3" s="537"/>
      <c r="E3" s="537"/>
      <c r="F3" s="537"/>
      <c r="G3" s="537"/>
      <c r="H3" s="537"/>
      <c r="I3" s="537"/>
      <c r="J3" s="537"/>
      <c r="K3" s="537"/>
      <c r="L3" s="537"/>
      <c r="M3" s="537"/>
      <c r="N3" s="538"/>
    </row>
    <row r="4" spans="2:14" ht="26.25" customHeight="1" thickBot="1">
      <c r="B4" s="534" t="s">
        <v>266</v>
      </c>
      <c r="C4" s="539" t="s">
        <v>239</v>
      </c>
      <c r="D4" s="540"/>
      <c r="E4" s="529" t="s">
        <v>267</v>
      </c>
      <c r="F4" s="539" t="s">
        <v>240</v>
      </c>
      <c r="G4" s="540"/>
      <c r="H4" s="529" t="s">
        <v>267</v>
      </c>
      <c r="I4" s="539" t="s">
        <v>268</v>
      </c>
      <c r="J4" s="540"/>
      <c r="K4" s="529" t="s">
        <v>267</v>
      </c>
      <c r="L4" s="539" t="s">
        <v>169</v>
      </c>
      <c r="M4" s="540"/>
      <c r="N4" s="529" t="s">
        <v>267</v>
      </c>
    </row>
    <row r="5" spans="2:14" ht="26.25" customHeight="1" thickBot="1">
      <c r="B5" s="535"/>
      <c r="C5" s="240">
        <v>2010</v>
      </c>
      <c r="D5" s="241">
        <v>2011</v>
      </c>
      <c r="E5" s="530"/>
      <c r="F5" s="240">
        <v>2010</v>
      </c>
      <c r="G5" s="241">
        <v>2011</v>
      </c>
      <c r="H5" s="530"/>
      <c r="I5" s="240">
        <v>2010</v>
      </c>
      <c r="J5" s="241">
        <v>2011</v>
      </c>
      <c r="K5" s="530"/>
      <c r="L5" s="240">
        <v>2010</v>
      </c>
      <c r="M5" s="241">
        <v>2011</v>
      </c>
      <c r="N5" s="530"/>
    </row>
    <row r="6" spans="2:14" ht="26.25" customHeight="1" thickBot="1">
      <c r="B6" s="215" t="s">
        <v>207</v>
      </c>
      <c r="C6" s="216">
        <v>17.9</v>
      </c>
      <c r="D6" s="216">
        <v>337.997</v>
      </c>
      <c r="E6" s="217">
        <f aca="true" t="shared" si="0" ref="E6:E13">D6/C6-1</f>
        <v>17.88251396648045</v>
      </c>
      <c r="F6" s="216">
        <v>19.96</v>
      </c>
      <c r="G6" s="216">
        <v>37.844</v>
      </c>
      <c r="H6" s="217">
        <f aca="true" t="shared" si="1" ref="H6:H13">G6/F6-1</f>
        <v>0.8959919839679358</v>
      </c>
      <c r="I6" s="216">
        <v>1</v>
      </c>
      <c r="J6" s="218">
        <v>0</v>
      </c>
      <c r="K6" s="217">
        <f aca="true" t="shared" si="2" ref="K6:K13">J6/I6-1</f>
        <v>-1</v>
      </c>
      <c r="L6" s="219">
        <v>38.86</v>
      </c>
      <c r="M6" s="219">
        <v>375.841</v>
      </c>
      <c r="N6" s="217">
        <f aca="true" t="shared" si="3" ref="N6:N13">M6/L6-1</f>
        <v>8.671667524446733</v>
      </c>
    </row>
    <row r="7" spans="2:14" ht="26.25" customHeight="1" thickBot="1">
      <c r="B7" s="215" t="s">
        <v>208</v>
      </c>
      <c r="C7" s="216">
        <v>38246.235</v>
      </c>
      <c r="D7" s="216">
        <v>45528.311</v>
      </c>
      <c r="E7" s="217">
        <f t="shared" si="0"/>
        <v>0.19039981321037214</v>
      </c>
      <c r="F7" s="216">
        <v>4600.921</v>
      </c>
      <c r="G7" s="216">
        <v>5992.489</v>
      </c>
      <c r="H7" s="217">
        <f t="shared" si="1"/>
        <v>0.3024542260125742</v>
      </c>
      <c r="I7" s="216">
        <v>4249.606</v>
      </c>
      <c r="J7" s="216">
        <v>4350.015</v>
      </c>
      <c r="K7" s="217">
        <f t="shared" si="2"/>
        <v>0.02362783749834696</v>
      </c>
      <c r="L7" s="219">
        <v>47096.762</v>
      </c>
      <c r="M7" s="219">
        <v>55870.815</v>
      </c>
      <c r="N7" s="217">
        <f t="shared" si="3"/>
        <v>0.18629843384986855</v>
      </c>
    </row>
    <row r="8" spans="2:14" ht="26.25" customHeight="1" thickBot="1">
      <c r="B8" s="215" t="s">
        <v>209</v>
      </c>
      <c r="C8" s="216">
        <v>15567.745</v>
      </c>
      <c r="D8" s="216">
        <v>18396.913</v>
      </c>
      <c r="E8" s="217">
        <f t="shared" si="0"/>
        <v>0.1817326786891742</v>
      </c>
      <c r="F8" s="216">
        <v>140.16</v>
      </c>
      <c r="G8" s="216">
        <v>81.418</v>
      </c>
      <c r="H8" s="217">
        <f t="shared" si="1"/>
        <v>-0.41910673515981733</v>
      </c>
      <c r="I8" s="216">
        <v>107.725</v>
      </c>
      <c r="J8" s="216">
        <v>40.235</v>
      </c>
      <c r="K8" s="217">
        <f t="shared" si="2"/>
        <v>-0.6265026688326758</v>
      </c>
      <c r="L8" s="219">
        <v>15815.638</v>
      </c>
      <c r="M8" s="219">
        <v>18518.566</v>
      </c>
      <c r="N8" s="217">
        <f t="shared" si="3"/>
        <v>0.17090224245142682</v>
      </c>
    </row>
    <row r="9" spans="2:14" ht="26.25" customHeight="1" thickBot="1">
      <c r="B9" s="215" t="s">
        <v>210</v>
      </c>
      <c r="C9" s="216">
        <v>77932.833</v>
      </c>
      <c r="D9" s="216">
        <v>99418.384</v>
      </c>
      <c r="E9" s="217">
        <f t="shared" si="0"/>
        <v>0.27569318569491763</v>
      </c>
      <c r="F9" s="216">
        <v>9282.083</v>
      </c>
      <c r="G9" s="216">
        <v>7996.871</v>
      </c>
      <c r="H9" s="217">
        <f t="shared" si="1"/>
        <v>-0.1384615931574842</v>
      </c>
      <c r="I9" s="216">
        <v>22487.021</v>
      </c>
      <c r="J9" s="216">
        <v>37563.992</v>
      </c>
      <c r="K9" s="217">
        <f t="shared" si="2"/>
        <v>0.6704743594093676</v>
      </c>
      <c r="L9" s="219">
        <v>109701.937</v>
      </c>
      <c r="M9" s="219">
        <v>144979.247</v>
      </c>
      <c r="N9" s="217">
        <f t="shared" si="3"/>
        <v>0.3215741760330084</v>
      </c>
    </row>
    <row r="10" spans="2:14" ht="26.25" customHeight="1" thickBot="1">
      <c r="B10" s="215" t="s">
        <v>304</v>
      </c>
      <c r="C10" s="216">
        <v>241351.438</v>
      </c>
      <c r="D10" s="216">
        <v>273909.813</v>
      </c>
      <c r="E10" s="217">
        <f t="shared" si="0"/>
        <v>0.13490027351732636</v>
      </c>
      <c r="F10" s="216">
        <v>14652.084</v>
      </c>
      <c r="G10" s="216">
        <v>11297.442</v>
      </c>
      <c r="H10" s="217">
        <f t="shared" si="1"/>
        <v>-0.228953232864349</v>
      </c>
      <c r="I10" s="216">
        <v>12740.118</v>
      </c>
      <c r="J10" s="216">
        <v>33240.217</v>
      </c>
      <c r="K10" s="217">
        <f t="shared" si="2"/>
        <v>1.6090980476005008</v>
      </c>
      <c r="L10" s="219">
        <v>268743.64</v>
      </c>
      <c r="M10" s="219">
        <v>318447.472</v>
      </c>
      <c r="N10" s="217">
        <f t="shared" si="3"/>
        <v>0.18494886799925747</v>
      </c>
    </row>
    <row r="11" spans="2:14" ht="26.25" customHeight="1" thickBot="1">
      <c r="B11" s="215" t="s">
        <v>211</v>
      </c>
      <c r="C11" s="216">
        <v>365099.842</v>
      </c>
      <c r="D11" s="216">
        <v>381255.677</v>
      </c>
      <c r="E11" s="217">
        <f t="shared" si="0"/>
        <v>0.044250457385845765</v>
      </c>
      <c r="F11" s="216">
        <v>74125.956</v>
      </c>
      <c r="G11" s="216">
        <v>74054.575</v>
      </c>
      <c r="H11" s="217">
        <f t="shared" si="1"/>
        <v>-0.0009629690307131344</v>
      </c>
      <c r="I11" s="216">
        <v>3912.632</v>
      </c>
      <c r="J11" s="216">
        <v>24513.793</v>
      </c>
      <c r="K11" s="217">
        <f t="shared" si="2"/>
        <v>5.265294819446347</v>
      </c>
      <c r="L11" s="219">
        <v>443138.43</v>
      </c>
      <c r="M11" s="219">
        <v>479824.045</v>
      </c>
      <c r="N11" s="217">
        <f t="shared" si="3"/>
        <v>0.08278590281596654</v>
      </c>
    </row>
    <row r="12" spans="2:14" ht="26.25" customHeight="1" thickBot="1">
      <c r="B12" s="215" t="s">
        <v>241</v>
      </c>
      <c r="C12" s="216">
        <v>6336.831</v>
      </c>
      <c r="D12" s="216">
        <v>9792.116</v>
      </c>
      <c r="E12" s="217">
        <f t="shared" si="0"/>
        <v>0.5452701831562179</v>
      </c>
      <c r="F12" s="216">
        <v>24342.214</v>
      </c>
      <c r="G12" s="216">
        <v>18540.451</v>
      </c>
      <c r="H12" s="217">
        <f t="shared" si="1"/>
        <v>-0.23834163153770638</v>
      </c>
      <c r="I12" s="216">
        <v>24.081</v>
      </c>
      <c r="J12" s="216">
        <v>32.35</v>
      </c>
      <c r="K12" s="217">
        <f t="shared" si="2"/>
        <v>0.3433827498858022</v>
      </c>
      <c r="L12" s="219">
        <v>30703.126</v>
      </c>
      <c r="M12" s="219">
        <v>28364.917</v>
      </c>
      <c r="N12" s="217">
        <f t="shared" si="3"/>
        <v>-0.07615540515320818</v>
      </c>
    </row>
    <row r="13" spans="2:17" ht="26.25" customHeight="1" thickBot="1">
      <c r="B13" s="240" t="s">
        <v>169</v>
      </c>
      <c r="C13" s="242">
        <v>744552.824</v>
      </c>
      <c r="D13" s="242">
        <v>828639.211</v>
      </c>
      <c r="E13" s="243">
        <f t="shared" si="0"/>
        <v>0.11293542148998692</v>
      </c>
      <c r="F13" s="242">
        <v>127163.386</v>
      </c>
      <c r="G13" s="244">
        <v>118001.09</v>
      </c>
      <c r="H13" s="243">
        <f t="shared" si="1"/>
        <v>-0.0720513686227261</v>
      </c>
      <c r="I13" s="242">
        <v>43522.183</v>
      </c>
      <c r="J13" s="242">
        <v>99740.602</v>
      </c>
      <c r="K13" s="243">
        <f t="shared" si="2"/>
        <v>1.2917187311123617</v>
      </c>
      <c r="L13" s="242">
        <v>915238.393</v>
      </c>
      <c r="M13" s="242">
        <v>1046380.903</v>
      </c>
      <c r="N13" s="243">
        <f t="shared" si="3"/>
        <v>0.1432878155057904</v>
      </c>
      <c r="Q13" s="1"/>
    </row>
    <row r="14" spans="2:14" ht="26.25" customHeight="1" thickBot="1">
      <c r="B14" s="531" t="s">
        <v>247</v>
      </c>
      <c r="C14" s="532"/>
      <c r="D14" s="532"/>
      <c r="E14" s="532"/>
      <c r="F14" s="532"/>
      <c r="G14" s="532"/>
      <c r="H14" s="532"/>
      <c r="I14" s="532"/>
      <c r="J14" s="532"/>
      <c r="K14" s="532"/>
      <c r="L14" s="532"/>
      <c r="M14" s="532"/>
      <c r="N14" s="533"/>
    </row>
    <row r="16" ht="14.25">
      <c r="B16" s="91"/>
    </row>
    <row r="17" spans="4:13" ht="14.25">
      <c r="D17" s="91"/>
      <c r="F17" s="91"/>
      <c r="G17" s="91"/>
      <c r="I17" s="91"/>
      <c r="J17" s="91"/>
      <c r="L17" s="91"/>
      <c r="M17" s="91"/>
    </row>
    <row r="18" spans="3:13" ht="14.25">
      <c r="C18" s="91"/>
      <c r="D18" s="91"/>
      <c r="F18" s="91"/>
      <c r="G18" s="91"/>
      <c r="I18" s="91"/>
      <c r="J18" s="91"/>
      <c r="L18" s="91"/>
      <c r="M18" s="91"/>
    </row>
    <row r="19" spans="3:13" ht="14.25">
      <c r="C19" s="91"/>
      <c r="D19" s="91"/>
      <c r="F19" s="91"/>
      <c r="G19" s="91"/>
      <c r="I19" s="91"/>
      <c r="J19" s="91"/>
      <c r="L19" s="91"/>
      <c r="M19" s="91"/>
    </row>
    <row r="20" spans="3:13" ht="14.25">
      <c r="C20" s="91"/>
      <c r="D20" s="91"/>
      <c r="F20" s="91"/>
      <c r="G20" s="91"/>
      <c r="I20" s="91"/>
      <c r="J20" s="91"/>
      <c r="L20" s="91"/>
      <c r="M20" s="91"/>
    </row>
    <row r="21" spans="3:13" ht="14.25">
      <c r="C21" s="91"/>
      <c r="D21" s="91"/>
      <c r="F21" s="91"/>
      <c r="G21" s="91"/>
      <c r="I21" s="91"/>
      <c r="J21" s="91"/>
      <c r="L21" s="91"/>
      <c r="M21" s="91"/>
    </row>
    <row r="22" spans="3:13" ht="14.25">
      <c r="C22" s="91"/>
      <c r="D22" s="91"/>
      <c r="F22" s="91"/>
      <c r="G22" s="91"/>
      <c r="I22" s="91"/>
      <c r="J22" s="91"/>
      <c r="L22" s="91"/>
      <c r="M22" s="91"/>
    </row>
    <row r="23" spans="3:13" ht="14.25">
      <c r="C23" s="91"/>
      <c r="D23" s="91"/>
      <c r="F23" s="91"/>
      <c r="G23" s="91"/>
      <c r="I23" s="91"/>
      <c r="J23" s="91"/>
      <c r="L23" s="91"/>
      <c r="M23" s="91"/>
    </row>
    <row r="24" spans="3:13" ht="14.25">
      <c r="C24" s="91"/>
      <c r="D24" s="91"/>
      <c r="F24" s="91"/>
      <c r="G24" s="91"/>
      <c r="I24" s="91"/>
      <c r="J24" s="91"/>
      <c r="L24" s="91"/>
      <c r="M24" s="91"/>
    </row>
    <row r="25" spans="3:4" ht="14.25">
      <c r="C25" s="91"/>
      <c r="D25" s="91"/>
    </row>
    <row r="26" spans="3:4" ht="14.25">
      <c r="C26" s="91"/>
      <c r="D26" s="91"/>
    </row>
    <row r="27" spans="3:4" ht="14.25">
      <c r="C27" s="91"/>
      <c r="D27" s="91"/>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orientation="landscape" scale="91" r:id="rId1"/>
  <headerFooter>
    <oddFooter>&amp;C21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31">
      <selection activeCell="I20" sqref="I20"/>
    </sheetView>
  </sheetViews>
  <sheetFormatPr defaultColWidth="11.00390625" defaultRowHeight="14.25"/>
  <cols>
    <col min="6" max="6" width="12.375" style="0" customWidth="1"/>
  </cols>
  <sheetData>
    <row r="1" spans="1:7" s="36" customFormat="1" ht="15">
      <c r="A1" s="447" t="s">
        <v>101</v>
      </c>
      <c r="B1" s="447"/>
      <c r="C1" s="447"/>
      <c r="D1" s="447"/>
      <c r="E1" s="447"/>
      <c r="F1" s="447"/>
      <c r="G1" s="447"/>
    </row>
    <row r="2" spans="1:7" s="36" customFormat="1" ht="9.75" customHeight="1">
      <c r="A2" s="48"/>
      <c r="B2" s="48"/>
      <c r="C2" s="48"/>
      <c r="D2" s="48"/>
      <c r="E2" s="48"/>
      <c r="F2" s="48"/>
      <c r="G2" s="48"/>
    </row>
    <row r="3" spans="1:8" s="36" customFormat="1" ht="15">
      <c r="A3" s="49" t="s">
        <v>128</v>
      </c>
      <c r="B3" s="50" t="s">
        <v>102</v>
      </c>
      <c r="C3" s="50"/>
      <c r="D3" s="50"/>
      <c r="E3" s="50"/>
      <c r="F3" s="50"/>
      <c r="G3" s="51" t="s">
        <v>103</v>
      </c>
      <c r="H3" s="52"/>
    </row>
    <row r="4" spans="1:7" s="36" customFormat="1" ht="9.75" customHeight="1">
      <c r="A4" s="53"/>
      <c r="B4" s="53"/>
      <c r="C4" s="53"/>
      <c r="D4" s="53"/>
      <c r="E4" s="53"/>
      <c r="F4" s="53"/>
      <c r="G4" s="54"/>
    </row>
    <row r="5" spans="2:7" s="36" customFormat="1" ht="15">
      <c r="B5" s="446" t="s">
        <v>121</v>
      </c>
      <c r="C5" s="446"/>
      <c r="D5" s="446"/>
      <c r="E5" s="446"/>
      <c r="F5" s="446"/>
      <c r="G5" s="56">
        <v>4</v>
      </c>
    </row>
    <row r="6" spans="1:7" s="36" customFormat="1" ht="15">
      <c r="A6" s="55" t="s">
        <v>104</v>
      </c>
      <c r="B6" s="446" t="s">
        <v>122</v>
      </c>
      <c r="C6" s="446"/>
      <c r="D6" s="446"/>
      <c r="E6" s="446"/>
      <c r="F6" s="446"/>
      <c r="G6" s="56">
        <v>5</v>
      </c>
    </row>
    <row r="7" spans="1:7" s="36" customFormat="1" ht="15">
      <c r="A7" s="55" t="s">
        <v>105</v>
      </c>
      <c r="B7" s="88" t="s">
        <v>166</v>
      </c>
      <c r="C7" s="88"/>
      <c r="D7" s="88"/>
      <c r="E7" s="88"/>
      <c r="F7" s="88"/>
      <c r="G7" s="56">
        <v>6</v>
      </c>
    </row>
    <row r="8" spans="1:7" s="36" customFormat="1" ht="15">
      <c r="A8" s="55" t="s">
        <v>106</v>
      </c>
      <c r="B8" s="446" t="s">
        <v>123</v>
      </c>
      <c r="C8" s="446"/>
      <c r="D8" s="446"/>
      <c r="E8" s="446"/>
      <c r="F8" s="446"/>
      <c r="G8" s="56">
        <v>7</v>
      </c>
    </row>
    <row r="9" spans="1:7" s="36" customFormat="1" ht="15">
      <c r="A9" s="55" t="s">
        <v>107</v>
      </c>
      <c r="B9" s="446" t="s">
        <v>145</v>
      </c>
      <c r="C9" s="446"/>
      <c r="D9" s="446"/>
      <c r="E9" s="446"/>
      <c r="F9" s="446"/>
      <c r="G9" s="56">
        <v>11</v>
      </c>
    </row>
    <row r="10" spans="1:7" s="36" customFormat="1" ht="15">
      <c r="A10" s="55" t="s">
        <v>108</v>
      </c>
      <c r="B10" s="446" t="s">
        <v>192</v>
      </c>
      <c r="C10" s="446"/>
      <c r="D10" s="446"/>
      <c r="E10" s="446"/>
      <c r="F10" s="446"/>
      <c r="G10" s="56">
        <v>12</v>
      </c>
    </row>
    <row r="11" spans="1:7" s="36" customFormat="1" ht="15">
      <c r="A11" s="55" t="s">
        <v>109</v>
      </c>
      <c r="B11" s="446" t="s">
        <v>193</v>
      </c>
      <c r="C11" s="446"/>
      <c r="D11" s="446"/>
      <c r="E11" s="446"/>
      <c r="F11" s="446"/>
      <c r="G11" s="56">
        <v>12</v>
      </c>
    </row>
    <row r="12" spans="1:7" s="36" customFormat="1" ht="15">
      <c r="A12" s="55" t="s">
        <v>110</v>
      </c>
      <c r="B12" s="446" t="s">
        <v>194</v>
      </c>
      <c r="C12" s="446"/>
      <c r="D12" s="446"/>
      <c r="E12" s="446"/>
      <c r="F12" s="446"/>
      <c r="G12" s="56">
        <v>12</v>
      </c>
    </row>
    <row r="13" spans="1:7" s="36" customFormat="1" ht="15">
      <c r="A13" s="55" t="s">
        <v>111</v>
      </c>
      <c r="B13" s="446" t="s">
        <v>195</v>
      </c>
      <c r="C13" s="446"/>
      <c r="D13" s="446"/>
      <c r="E13" s="446"/>
      <c r="F13" s="446"/>
      <c r="G13" s="56">
        <v>12</v>
      </c>
    </row>
    <row r="14" spans="1:7" s="36" customFormat="1" ht="15">
      <c r="A14" s="55" t="s">
        <v>112</v>
      </c>
      <c r="B14" s="446" t="s">
        <v>146</v>
      </c>
      <c r="C14" s="446"/>
      <c r="D14" s="446"/>
      <c r="E14" s="446"/>
      <c r="F14" s="446"/>
      <c r="G14" s="56">
        <v>14</v>
      </c>
    </row>
    <row r="15" spans="1:22" s="36" customFormat="1" ht="15">
      <c r="A15" s="55" t="s">
        <v>113</v>
      </c>
      <c r="B15" s="446" t="s">
        <v>224</v>
      </c>
      <c r="C15" s="446"/>
      <c r="D15" s="446"/>
      <c r="E15" s="446"/>
      <c r="F15" s="446"/>
      <c r="G15" s="56">
        <v>14</v>
      </c>
      <c r="I15" s="85"/>
      <c r="J15" s="85"/>
      <c r="K15" s="85"/>
      <c r="L15" s="85"/>
      <c r="M15" s="85"/>
      <c r="N15" s="85"/>
      <c r="O15" s="85"/>
      <c r="P15" s="85"/>
      <c r="Q15" s="85"/>
      <c r="R15" s="85"/>
      <c r="S15" s="85"/>
      <c r="T15" s="85"/>
      <c r="U15" s="85"/>
      <c r="V15" s="85"/>
    </row>
    <row r="16" spans="1:22" s="36" customFormat="1" ht="15">
      <c r="A16" s="55"/>
      <c r="B16" s="446" t="s">
        <v>251</v>
      </c>
      <c r="C16" s="446"/>
      <c r="D16" s="446"/>
      <c r="E16" s="446"/>
      <c r="F16" s="446"/>
      <c r="G16" s="56">
        <v>15</v>
      </c>
      <c r="I16" s="186"/>
      <c r="J16" s="186"/>
      <c r="K16" s="186"/>
      <c r="L16" s="186"/>
      <c r="M16" s="186"/>
      <c r="N16" s="186"/>
      <c r="O16" s="186"/>
      <c r="P16" s="186"/>
      <c r="Q16" s="186"/>
      <c r="R16" s="186"/>
      <c r="S16" s="186"/>
      <c r="T16" s="186"/>
      <c r="U16" s="186"/>
      <c r="V16" s="186"/>
    </row>
    <row r="17" spans="1:22" s="36" customFormat="1" ht="15">
      <c r="A17" s="55" t="s">
        <v>307</v>
      </c>
      <c r="B17" s="88" t="s">
        <v>348</v>
      </c>
      <c r="C17" s="88"/>
      <c r="D17" s="88"/>
      <c r="E17" s="88"/>
      <c r="F17" s="88"/>
      <c r="G17" s="56">
        <v>16</v>
      </c>
      <c r="I17" s="186"/>
      <c r="J17" s="186"/>
      <c r="K17" s="186"/>
      <c r="L17" s="186"/>
      <c r="M17" s="186"/>
      <c r="N17" s="186"/>
      <c r="O17" s="186"/>
      <c r="P17" s="186"/>
      <c r="Q17" s="186"/>
      <c r="R17" s="186"/>
      <c r="S17" s="186"/>
      <c r="T17" s="186"/>
      <c r="U17" s="186"/>
      <c r="V17" s="186"/>
    </row>
    <row r="18" spans="1:22" s="36" customFormat="1" ht="15">
      <c r="A18" s="55" t="s">
        <v>115</v>
      </c>
      <c r="B18" s="88" t="s">
        <v>225</v>
      </c>
      <c r="C18" s="88"/>
      <c r="D18" s="88"/>
      <c r="E18" s="88"/>
      <c r="F18" s="88"/>
      <c r="G18" s="56">
        <v>17</v>
      </c>
      <c r="I18" s="67"/>
      <c r="J18" s="67"/>
      <c r="K18" s="67"/>
      <c r="L18" s="67"/>
      <c r="M18" s="67"/>
      <c r="N18" s="67"/>
      <c r="O18" s="67"/>
      <c r="P18" s="67"/>
      <c r="Q18" s="67"/>
      <c r="R18" s="67"/>
      <c r="S18" s="67"/>
      <c r="T18" s="67"/>
      <c r="U18" s="67"/>
      <c r="V18" s="67"/>
    </row>
    <row r="19" spans="1:22" s="36" customFormat="1" ht="15">
      <c r="A19" s="55" t="s">
        <v>116</v>
      </c>
      <c r="B19" s="88" t="s">
        <v>226</v>
      </c>
      <c r="C19" s="88"/>
      <c r="D19" s="88"/>
      <c r="E19" s="88"/>
      <c r="F19" s="88"/>
      <c r="G19" s="56">
        <v>17</v>
      </c>
      <c r="I19" s="67"/>
      <c r="J19" s="67"/>
      <c r="K19" s="67"/>
      <c r="L19" s="67"/>
      <c r="M19" s="67"/>
      <c r="N19" s="67"/>
      <c r="O19" s="67"/>
      <c r="P19" s="67"/>
      <c r="Q19" s="67"/>
      <c r="R19" s="67"/>
      <c r="S19" s="67"/>
      <c r="T19" s="67"/>
      <c r="U19" s="67"/>
      <c r="V19" s="67"/>
    </row>
    <row r="20" spans="1:22" s="36" customFormat="1" ht="15">
      <c r="A20" s="55" t="s">
        <v>117</v>
      </c>
      <c r="B20" s="446" t="s">
        <v>151</v>
      </c>
      <c r="C20" s="446"/>
      <c r="D20" s="446"/>
      <c r="E20" s="446"/>
      <c r="F20" s="446"/>
      <c r="G20" s="56">
        <v>18</v>
      </c>
      <c r="I20" s="213"/>
      <c r="J20" s="213"/>
      <c r="K20" s="213"/>
      <c r="L20" s="213"/>
      <c r="M20" s="213"/>
      <c r="N20" s="213"/>
      <c r="O20" s="213"/>
      <c r="P20" s="213"/>
      <c r="Q20" s="213"/>
      <c r="R20" s="213"/>
      <c r="S20" s="213"/>
      <c r="T20" s="213"/>
      <c r="U20" s="213"/>
      <c r="V20" s="67"/>
    </row>
    <row r="21" spans="1:7" s="36" customFormat="1" ht="15">
      <c r="A21" s="55" t="s">
        <v>223</v>
      </c>
      <c r="B21" s="446" t="s">
        <v>152</v>
      </c>
      <c r="C21" s="446"/>
      <c r="D21" s="446"/>
      <c r="E21" s="446"/>
      <c r="F21" s="446"/>
      <c r="G21" s="56">
        <v>19</v>
      </c>
    </row>
    <row r="22" spans="1:7" s="36" customFormat="1" ht="15">
      <c r="A22" s="55" t="s">
        <v>243</v>
      </c>
      <c r="B22" s="88" t="s">
        <v>242</v>
      </c>
      <c r="C22" s="88"/>
      <c r="D22" s="88"/>
      <c r="E22" s="88"/>
      <c r="F22" s="88"/>
      <c r="G22" s="56">
        <v>20</v>
      </c>
    </row>
    <row r="23" spans="1:7" s="36" customFormat="1" ht="15">
      <c r="A23" s="55" t="s">
        <v>257</v>
      </c>
      <c r="B23" s="88" t="s">
        <v>258</v>
      </c>
      <c r="C23" s="88"/>
      <c r="D23" s="88"/>
      <c r="E23" s="88"/>
      <c r="F23" s="88"/>
      <c r="G23" s="56">
        <v>21</v>
      </c>
    </row>
    <row r="24" spans="1:7" s="36" customFormat="1" ht="9.75" customHeight="1">
      <c r="A24" s="57"/>
      <c r="B24" s="48"/>
      <c r="C24" s="48"/>
      <c r="D24" s="48"/>
      <c r="E24" s="48"/>
      <c r="F24" s="48"/>
      <c r="G24" s="58"/>
    </row>
    <row r="25" spans="1:7" s="36" customFormat="1" ht="15">
      <c r="A25" s="59" t="s">
        <v>118</v>
      </c>
      <c r="B25" s="60" t="s">
        <v>102</v>
      </c>
      <c r="C25" s="60"/>
      <c r="D25" s="60"/>
      <c r="E25" s="60"/>
      <c r="F25" s="60"/>
      <c r="G25" s="51" t="s">
        <v>103</v>
      </c>
    </row>
    <row r="26" spans="1:7" s="36" customFormat="1" ht="9.75" customHeight="1">
      <c r="A26" s="61"/>
      <c r="B26" s="48"/>
      <c r="C26" s="48"/>
      <c r="D26" s="48"/>
      <c r="E26" s="48"/>
      <c r="F26" s="48"/>
      <c r="G26" s="56"/>
    </row>
    <row r="27" spans="1:7" s="36" customFormat="1" ht="15">
      <c r="A27" s="55" t="s">
        <v>104</v>
      </c>
      <c r="B27" s="446" t="s">
        <v>227</v>
      </c>
      <c r="C27" s="446"/>
      <c r="D27" s="446"/>
      <c r="E27" s="446"/>
      <c r="F27" s="446"/>
      <c r="G27" s="56">
        <v>8</v>
      </c>
    </row>
    <row r="28" spans="1:7" s="36" customFormat="1" ht="15">
      <c r="A28" s="55" t="s">
        <v>105</v>
      </c>
      <c r="B28" s="446" t="s">
        <v>228</v>
      </c>
      <c r="C28" s="446"/>
      <c r="D28" s="446"/>
      <c r="E28" s="446"/>
      <c r="F28" s="446"/>
      <c r="G28" s="56">
        <v>8</v>
      </c>
    </row>
    <row r="29" spans="1:7" s="36" customFormat="1" ht="15">
      <c r="A29" s="55" t="s">
        <v>106</v>
      </c>
      <c r="B29" s="446" t="s">
        <v>139</v>
      </c>
      <c r="C29" s="446"/>
      <c r="D29" s="446"/>
      <c r="E29" s="446"/>
      <c r="F29" s="446"/>
      <c r="G29" s="56">
        <v>8</v>
      </c>
    </row>
    <row r="30" spans="1:7" s="36" customFormat="1" ht="15">
      <c r="A30" s="55" t="s">
        <v>107</v>
      </c>
      <c r="B30" s="446" t="s">
        <v>136</v>
      </c>
      <c r="C30" s="446"/>
      <c r="D30" s="446"/>
      <c r="E30" s="446"/>
      <c r="F30" s="446"/>
      <c r="G30" s="56">
        <v>8</v>
      </c>
    </row>
    <row r="31" spans="1:7" s="36" customFormat="1" ht="15">
      <c r="A31" s="55" t="s">
        <v>108</v>
      </c>
      <c r="B31" s="446" t="s">
        <v>137</v>
      </c>
      <c r="C31" s="446"/>
      <c r="D31" s="446"/>
      <c r="E31" s="446"/>
      <c r="F31" s="446"/>
      <c r="G31" s="56">
        <v>9</v>
      </c>
    </row>
    <row r="32" spans="1:7" s="36" customFormat="1" ht="15">
      <c r="A32" s="55" t="s">
        <v>109</v>
      </c>
      <c r="B32" s="446" t="s">
        <v>138</v>
      </c>
      <c r="C32" s="446"/>
      <c r="D32" s="446"/>
      <c r="E32" s="446"/>
      <c r="F32" s="446"/>
      <c r="G32" s="56">
        <v>9</v>
      </c>
    </row>
    <row r="33" spans="1:7" s="36" customFormat="1" ht="15">
      <c r="A33" s="55" t="s">
        <v>110</v>
      </c>
      <c r="B33" s="446" t="s">
        <v>143</v>
      </c>
      <c r="C33" s="446"/>
      <c r="D33" s="446"/>
      <c r="E33" s="446"/>
      <c r="F33" s="446"/>
      <c r="G33" s="56">
        <v>9</v>
      </c>
    </row>
    <row r="34" spans="1:7" s="36" customFormat="1" ht="15">
      <c r="A34" s="55" t="s">
        <v>111</v>
      </c>
      <c r="B34" s="446" t="s">
        <v>140</v>
      </c>
      <c r="C34" s="446"/>
      <c r="D34" s="446"/>
      <c r="E34" s="446"/>
      <c r="F34" s="446"/>
      <c r="G34" s="56">
        <v>9</v>
      </c>
    </row>
    <row r="35" spans="1:7" s="36" customFormat="1" ht="15">
      <c r="A35" s="55" t="s">
        <v>112</v>
      </c>
      <c r="B35" s="446" t="s">
        <v>141</v>
      </c>
      <c r="C35" s="446"/>
      <c r="D35" s="446"/>
      <c r="E35" s="446"/>
      <c r="F35" s="446"/>
      <c r="G35" s="56">
        <v>10</v>
      </c>
    </row>
    <row r="36" spans="1:7" s="36" customFormat="1" ht="15">
      <c r="A36" s="55" t="s">
        <v>113</v>
      </c>
      <c r="B36" s="446" t="s">
        <v>142</v>
      </c>
      <c r="C36" s="446"/>
      <c r="D36" s="446"/>
      <c r="E36" s="446"/>
      <c r="F36" s="446"/>
      <c r="G36" s="56">
        <v>10</v>
      </c>
    </row>
    <row r="37" spans="1:7" s="36" customFormat="1" ht="15">
      <c r="A37" s="55" t="s">
        <v>114</v>
      </c>
      <c r="B37" s="446" t="s">
        <v>144</v>
      </c>
      <c r="C37" s="446"/>
      <c r="D37" s="446"/>
      <c r="E37" s="446"/>
      <c r="F37" s="446"/>
      <c r="G37" s="56">
        <v>10</v>
      </c>
    </row>
    <row r="38" spans="1:7" s="36" customFormat="1" ht="15">
      <c r="A38" s="55" t="s">
        <v>115</v>
      </c>
      <c r="B38" s="446" t="s">
        <v>154</v>
      </c>
      <c r="C38" s="446"/>
      <c r="D38" s="446"/>
      <c r="E38" s="446"/>
      <c r="F38" s="446"/>
      <c r="G38" s="56">
        <v>10</v>
      </c>
    </row>
    <row r="39" spans="1:7" s="36" customFormat="1" ht="15">
      <c r="A39" s="55" t="s">
        <v>116</v>
      </c>
      <c r="B39" s="446" t="s">
        <v>196</v>
      </c>
      <c r="C39" s="446"/>
      <c r="D39" s="446"/>
      <c r="E39" s="446"/>
      <c r="F39" s="446"/>
      <c r="G39" s="56">
        <v>13</v>
      </c>
    </row>
    <row r="40" spans="1:7" s="36" customFormat="1" ht="15">
      <c r="A40" s="55" t="s">
        <v>117</v>
      </c>
      <c r="B40" s="446" t="s">
        <v>197</v>
      </c>
      <c r="C40" s="446"/>
      <c r="D40" s="446"/>
      <c r="E40" s="446"/>
      <c r="F40" s="446"/>
      <c r="G40" s="56">
        <v>13</v>
      </c>
    </row>
    <row r="41" spans="1:7" s="36" customFormat="1" ht="15">
      <c r="A41" s="55" t="s">
        <v>245</v>
      </c>
      <c r="B41" s="88" t="s">
        <v>244</v>
      </c>
      <c r="C41" s="88"/>
      <c r="D41" s="88"/>
      <c r="E41" s="88"/>
      <c r="F41" s="88"/>
      <c r="G41" s="56">
        <v>21</v>
      </c>
    </row>
    <row r="42" spans="1:9" s="36" customFormat="1" ht="15">
      <c r="A42" s="55" t="s">
        <v>243</v>
      </c>
      <c r="B42" s="88" t="s">
        <v>246</v>
      </c>
      <c r="C42" s="88"/>
      <c r="D42" s="88"/>
      <c r="E42" s="88"/>
      <c r="F42" s="88"/>
      <c r="G42" s="56">
        <v>21</v>
      </c>
      <c r="I42" s="214"/>
    </row>
    <row r="43" spans="1:9" s="36" customFormat="1" ht="15">
      <c r="A43" s="62"/>
      <c r="B43" s="62"/>
      <c r="C43" s="63"/>
      <c r="D43" s="63"/>
      <c r="E43" s="63"/>
      <c r="F43" s="63"/>
      <c r="G43" s="64"/>
      <c r="I43" s="214"/>
    </row>
    <row r="44" spans="1:7" s="36" customFormat="1" ht="54.75" customHeight="1">
      <c r="A44" s="448" t="s">
        <v>119</v>
      </c>
      <c r="B44" s="448"/>
      <c r="C44" s="448"/>
      <c r="D44" s="448"/>
      <c r="E44" s="448"/>
      <c r="F44" s="448"/>
      <c r="G44" s="448"/>
    </row>
    <row r="46" ht="14.25">
      <c r="A46" s="45" t="s">
        <v>97</v>
      </c>
    </row>
    <row r="47" ht="14.25">
      <c r="A47" s="45" t="s">
        <v>98</v>
      </c>
    </row>
    <row r="48" ht="14.25">
      <c r="A48" s="45" t="s">
        <v>99</v>
      </c>
    </row>
    <row r="49" spans="1:3" ht="15">
      <c r="A49" s="46" t="s">
        <v>100</v>
      </c>
      <c r="B49" s="36"/>
      <c r="C49" s="67"/>
    </row>
    <row r="50" spans="1:3" ht="15">
      <c r="A50" s="36"/>
      <c r="B50" s="36"/>
      <c r="C50" s="67"/>
    </row>
    <row r="51" spans="2:3" ht="15">
      <c r="B51" s="36"/>
      <c r="C51" s="67"/>
    </row>
    <row r="52" spans="2:3" ht="15">
      <c r="B52" s="47"/>
      <c r="C52" s="67"/>
    </row>
    <row r="53" spans="2:3" ht="15">
      <c r="B53" s="36"/>
      <c r="C53" s="36"/>
    </row>
  </sheetData>
  <sheetProtection/>
  <mergeCells count="29">
    <mergeCell ref="A44:G44"/>
    <mergeCell ref="B28:F28"/>
    <mergeCell ref="B29:F29"/>
    <mergeCell ref="B30:F30"/>
    <mergeCell ref="B31:F31"/>
    <mergeCell ref="B35:F35"/>
    <mergeCell ref="B33:F33"/>
    <mergeCell ref="B36:F36"/>
    <mergeCell ref="B37:F37"/>
    <mergeCell ref="B39:F39"/>
    <mergeCell ref="B40:F40"/>
    <mergeCell ref="B34:F34"/>
    <mergeCell ref="B38:F38"/>
    <mergeCell ref="A1:G1"/>
    <mergeCell ref="B5:F5"/>
    <mergeCell ref="B6:F6"/>
    <mergeCell ref="B32:F32"/>
    <mergeCell ref="B27:F27"/>
    <mergeCell ref="B9:F9"/>
    <mergeCell ref="B10:F10"/>
    <mergeCell ref="B11:F11"/>
    <mergeCell ref="B8:F8"/>
    <mergeCell ref="B21:F21"/>
    <mergeCell ref="B12:F12"/>
    <mergeCell ref="B13:F13"/>
    <mergeCell ref="B14:F14"/>
    <mergeCell ref="B16:F16"/>
    <mergeCell ref="B15:F15"/>
    <mergeCell ref="B20:F20"/>
  </mergeCells>
  <printOptions/>
  <pageMargins left="0.7086614173228347" right="0.7086614173228347" top="0.7480314960629921" bottom="0.7480314960629921" header="0.31496062992125984" footer="0.31496062992125984"/>
  <pageSetup fitToHeight="1" fitToWidth="1" horizontalDpi="300" verticalDpi="300" orientation="portrait" scale="92" r:id="rId2"/>
  <drawing r:id="rId1"/>
</worksheet>
</file>

<file path=xl/worksheets/sheet20.xml><?xml version="1.0" encoding="utf-8"?>
<worksheet xmlns="http://schemas.openxmlformats.org/spreadsheetml/2006/main" xmlns:r="http://schemas.openxmlformats.org/officeDocument/2006/relationships">
  <dimension ref="Q2:V37"/>
  <sheetViews>
    <sheetView zoomScalePageLayoutView="0" workbookViewId="0" topLeftCell="A1">
      <selection activeCell="I7" sqref="I7"/>
    </sheetView>
  </sheetViews>
  <sheetFormatPr defaultColWidth="11.00390625" defaultRowHeight="14.25"/>
  <cols>
    <col min="1" max="1" width="3.25390625" style="0" customWidth="1"/>
    <col min="2" max="2" width="18.625" style="0" customWidth="1"/>
    <col min="5" max="5" width="8.875" style="0" customWidth="1"/>
    <col min="8" max="8" width="8.25390625" style="0" customWidth="1"/>
    <col min="11" max="11" width="8.50390625" style="0" customWidth="1"/>
    <col min="13" max="13" width="12.375" style="0" bestFit="1" customWidth="1"/>
    <col min="14" max="14" width="8.375" style="0" customWidth="1"/>
  </cols>
  <sheetData>
    <row r="2" spans="17:19" ht="14.25">
      <c r="Q2" s="91" t="s">
        <v>232</v>
      </c>
      <c r="R2">
        <v>280694094</v>
      </c>
      <c r="S2" s="224">
        <f>R2/$R$13</f>
        <v>0.3387410229613187</v>
      </c>
    </row>
    <row r="3" spans="17:19" ht="14.25">
      <c r="Q3" s="91" t="s">
        <v>233</v>
      </c>
      <c r="R3">
        <v>110657320</v>
      </c>
      <c r="S3" s="224">
        <f aca="true" t="shared" si="0" ref="S3:S12">R3/$R$13</f>
        <v>0.1335410134242368</v>
      </c>
    </row>
    <row r="4" spans="17:19" ht="14.25">
      <c r="Q4" s="91" t="s">
        <v>82</v>
      </c>
      <c r="R4">
        <v>97274232</v>
      </c>
      <c r="S4" s="224">
        <f t="shared" si="0"/>
        <v>0.11739033189439547</v>
      </c>
    </row>
    <row r="5" spans="17:19" ht="14.25">
      <c r="Q5" s="91" t="s">
        <v>86</v>
      </c>
      <c r="R5">
        <v>77852939</v>
      </c>
      <c r="S5" s="224">
        <f t="shared" si="0"/>
        <v>0.09395275768575716</v>
      </c>
    </row>
    <row r="6" spans="17:19" ht="14.25">
      <c r="Q6" s="91" t="s">
        <v>234</v>
      </c>
      <c r="R6">
        <v>69553821</v>
      </c>
      <c r="S6" s="224">
        <f t="shared" si="0"/>
        <v>0.08393740010934626</v>
      </c>
    </row>
    <row r="7" spans="17:19" ht="14.25">
      <c r="Q7" s="91" t="s">
        <v>83</v>
      </c>
      <c r="R7">
        <v>58875832</v>
      </c>
      <c r="S7" s="224">
        <f t="shared" si="0"/>
        <v>0.07105122617713054</v>
      </c>
    </row>
    <row r="8" spans="17:19" ht="14.25">
      <c r="Q8" s="91" t="s">
        <v>235</v>
      </c>
      <c r="R8">
        <v>35226743</v>
      </c>
      <c r="S8" s="224">
        <f t="shared" si="0"/>
        <v>0.042511556938620416</v>
      </c>
    </row>
    <row r="9" spans="17:19" ht="14.25">
      <c r="Q9" s="91" t="s">
        <v>236</v>
      </c>
      <c r="R9">
        <v>21990305</v>
      </c>
      <c r="S9" s="224">
        <f t="shared" si="0"/>
        <v>0.026537852310249896</v>
      </c>
    </row>
    <row r="10" spans="17:19" ht="14.25">
      <c r="Q10" s="91" t="s">
        <v>174</v>
      </c>
      <c r="R10">
        <v>15297694</v>
      </c>
      <c r="S10" s="224">
        <f t="shared" si="0"/>
        <v>0.01846122389204679</v>
      </c>
    </row>
    <row r="11" spans="17:19" ht="14.25">
      <c r="Q11" s="91" t="s">
        <v>237</v>
      </c>
      <c r="R11">
        <v>9057581</v>
      </c>
      <c r="S11" s="224">
        <f t="shared" si="0"/>
        <v>0.010930669077401407</v>
      </c>
    </row>
    <row r="12" spans="17:19" ht="14.25">
      <c r="Q12" s="91" t="s">
        <v>238</v>
      </c>
      <c r="R12">
        <v>52158650</v>
      </c>
      <c r="S12" s="224">
        <f t="shared" si="0"/>
        <v>0.06294494552949655</v>
      </c>
    </row>
    <row r="13" ht="14.25">
      <c r="R13">
        <f>SUM(R2:R12)</f>
        <v>828639211</v>
      </c>
    </row>
    <row r="21" ht="15" thickBot="1"/>
    <row r="22" spans="18:22" ht="21.75" thickBot="1">
      <c r="R22" s="209"/>
      <c r="S22" s="208" t="s">
        <v>239</v>
      </c>
      <c r="T22" s="208" t="s">
        <v>240</v>
      </c>
      <c r="U22" s="208" t="s">
        <v>184</v>
      </c>
      <c r="V22" s="208" t="s">
        <v>169</v>
      </c>
    </row>
    <row r="23" spans="18:22" ht="15" thickBot="1">
      <c r="R23" s="210">
        <v>1997</v>
      </c>
      <c r="S23" s="211">
        <v>2489287</v>
      </c>
      <c r="T23" s="211">
        <v>1330057</v>
      </c>
      <c r="U23" s="211">
        <v>490905</v>
      </c>
      <c r="V23" s="211">
        <v>4310249</v>
      </c>
    </row>
    <row r="24" spans="18:22" ht="15" thickBot="1">
      <c r="R24" s="210">
        <v>1998</v>
      </c>
      <c r="S24" s="211">
        <v>2996983</v>
      </c>
      <c r="T24" s="212">
        <v>1443082</v>
      </c>
      <c r="U24" s="211">
        <v>825438</v>
      </c>
      <c r="V24" s="211">
        <v>5265503</v>
      </c>
    </row>
    <row r="25" spans="18:22" s="91" customFormat="1" ht="15" thickBot="1">
      <c r="R25" s="210">
        <v>1999</v>
      </c>
      <c r="S25" s="211">
        <v>2395729</v>
      </c>
      <c r="T25" s="211">
        <v>1318548</v>
      </c>
      <c r="U25" s="211">
        <v>565874</v>
      </c>
      <c r="V25" s="211">
        <v>4280151</v>
      </c>
    </row>
    <row r="26" spans="18:22" ht="15" thickBot="1">
      <c r="R26" s="210">
        <v>2000</v>
      </c>
      <c r="S26" s="211">
        <v>3748213</v>
      </c>
      <c r="T26" s="211">
        <v>1956098</v>
      </c>
      <c r="U26" s="211">
        <v>715063</v>
      </c>
      <c r="V26" s="211">
        <v>6419374</v>
      </c>
    </row>
    <row r="27" spans="18:22" ht="15" thickBot="1">
      <c r="R27" s="210">
        <v>2001</v>
      </c>
      <c r="S27" s="211">
        <v>4460397</v>
      </c>
      <c r="T27" s="211">
        <v>583290</v>
      </c>
      <c r="U27" s="211">
        <v>408098</v>
      </c>
      <c r="V27" s="211">
        <v>5451785</v>
      </c>
    </row>
    <row r="28" spans="18:22" ht="15" thickBot="1">
      <c r="R28" s="210">
        <v>2002</v>
      </c>
      <c r="S28" s="211">
        <v>4430500</v>
      </c>
      <c r="T28" s="211">
        <v>834463</v>
      </c>
      <c r="U28" s="211">
        <v>358267</v>
      </c>
      <c r="V28" s="211">
        <v>5623230</v>
      </c>
    </row>
    <row r="29" spans="18:22" ht="15" thickBot="1">
      <c r="R29" s="210">
        <v>2003</v>
      </c>
      <c r="S29" s="211">
        <v>5460865</v>
      </c>
      <c r="T29" s="211">
        <v>947611</v>
      </c>
      <c r="U29" s="211">
        <v>273745</v>
      </c>
      <c r="V29" s="211">
        <v>6682221</v>
      </c>
    </row>
    <row r="30" spans="18:22" ht="15" thickBot="1">
      <c r="R30" s="210">
        <v>2004</v>
      </c>
      <c r="S30" s="211">
        <v>5474888</v>
      </c>
      <c r="T30" s="211">
        <v>577173</v>
      </c>
      <c r="U30" s="211">
        <v>248675</v>
      </c>
      <c r="V30" s="211">
        <v>6300736</v>
      </c>
    </row>
    <row r="31" spans="18:22" ht="15" thickBot="1">
      <c r="R31" s="210">
        <v>2005</v>
      </c>
      <c r="S31" s="211">
        <v>6303212</v>
      </c>
      <c r="T31" s="211">
        <v>1047796</v>
      </c>
      <c r="U31" s="211">
        <v>534503</v>
      </c>
      <c r="V31" s="211">
        <v>7885511</v>
      </c>
    </row>
    <row r="32" spans="18:22" ht="15" thickBot="1">
      <c r="R32" s="210">
        <v>2006</v>
      </c>
      <c r="S32" s="211">
        <v>7163043</v>
      </c>
      <c r="T32" s="211">
        <v>861365</v>
      </c>
      <c r="U32" s="211">
        <v>424370</v>
      </c>
      <c r="V32" s="211">
        <v>8448778</v>
      </c>
    </row>
    <row r="33" spans="18:22" ht="15" thickBot="1">
      <c r="R33" s="210">
        <v>2007</v>
      </c>
      <c r="S33" s="212">
        <v>7038874</v>
      </c>
      <c r="T33" s="212">
        <v>879062</v>
      </c>
      <c r="U33" s="212">
        <v>359524</v>
      </c>
      <c r="V33" s="212">
        <v>8277460</v>
      </c>
    </row>
    <row r="34" spans="18:22" ht="15" thickBot="1">
      <c r="R34" s="210">
        <v>2008</v>
      </c>
      <c r="S34" s="212">
        <v>6927908</v>
      </c>
      <c r="T34" s="212">
        <v>1318511</v>
      </c>
      <c r="U34" s="212">
        <v>436551</v>
      </c>
      <c r="V34" s="212">
        <v>8682971</v>
      </c>
    </row>
    <row r="35" spans="18:22" ht="15" thickBot="1">
      <c r="R35" s="210">
        <v>2009</v>
      </c>
      <c r="S35" s="212">
        <v>8665659</v>
      </c>
      <c r="T35" s="212">
        <v>1152065</v>
      </c>
      <c r="U35" s="212">
        <v>275198</v>
      </c>
      <c r="V35" s="212">
        <v>10092922</v>
      </c>
    </row>
    <row r="36" spans="18:22" ht="15" thickBot="1">
      <c r="R36" s="210">
        <v>2010</v>
      </c>
      <c r="S36" s="212">
        <v>7445528</v>
      </c>
      <c r="T36" s="212">
        <v>1271633</v>
      </c>
      <c r="U36" s="212">
        <v>435221</v>
      </c>
      <c r="V36" s="212">
        <v>9152383</v>
      </c>
    </row>
    <row r="37" spans="18:22" ht="15" thickBot="1">
      <c r="R37" s="210">
        <v>2011</v>
      </c>
      <c r="S37" s="212">
        <v>8286392</v>
      </c>
      <c r="T37" s="212">
        <v>1180010</v>
      </c>
      <c r="U37" s="212">
        <v>997406</v>
      </c>
      <c r="V37" s="212">
        <v>10463809</v>
      </c>
    </row>
  </sheetData>
  <sheetProtection/>
  <printOptions/>
  <pageMargins left="0.7086614173228347" right="0.7086614173228347" top="0.7480314960629921" bottom="0.7480314960629921" header="0.31496062992125984" footer="0.31496062992125984"/>
  <pageSetup orientation="portrait" r:id="rId2"/>
  <headerFooter>
    <oddFooter>&amp;C20</oddFooter>
  </headerFooter>
  <drawing r:id="rId1"/>
</worksheet>
</file>

<file path=xl/worksheets/sheet21.xml><?xml version="1.0" encoding="utf-8"?>
<worksheet xmlns="http://schemas.openxmlformats.org/spreadsheetml/2006/main" xmlns:r="http://schemas.openxmlformats.org/officeDocument/2006/relationships">
  <dimension ref="B1:N8"/>
  <sheetViews>
    <sheetView zoomScalePageLayoutView="0" workbookViewId="0" topLeftCell="A1">
      <selection activeCell="F11" sqref="F11"/>
    </sheetView>
  </sheetViews>
  <sheetFormatPr defaultColWidth="11.00390625" defaultRowHeight="14.25"/>
  <cols>
    <col min="1" max="1" width="2.875" style="0" customWidth="1"/>
  </cols>
  <sheetData>
    <row r="1" spans="2:14" ht="15">
      <c r="B1" s="541" t="s">
        <v>270</v>
      </c>
      <c r="C1" s="542"/>
      <c r="D1" s="542"/>
      <c r="E1" s="542"/>
      <c r="F1" s="542"/>
      <c r="G1" s="542"/>
      <c r="H1" s="542"/>
      <c r="I1" s="542"/>
      <c r="J1" s="542"/>
      <c r="K1" s="543"/>
      <c r="L1" s="91"/>
      <c r="M1" s="91"/>
      <c r="N1" s="91"/>
    </row>
    <row r="2" spans="2:14" ht="14.25">
      <c r="B2" s="544" t="s">
        <v>271</v>
      </c>
      <c r="C2" s="545"/>
      <c r="D2" s="545"/>
      <c r="E2" s="545"/>
      <c r="F2" s="545"/>
      <c r="G2" s="545"/>
      <c r="H2" s="545"/>
      <c r="I2" s="545"/>
      <c r="J2" s="545"/>
      <c r="K2" s="546"/>
      <c r="L2" s="91"/>
      <c r="M2" s="91"/>
      <c r="N2" s="91"/>
    </row>
    <row r="3" spans="2:14" ht="15">
      <c r="B3" s="296" t="s">
        <v>253</v>
      </c>
      <c r="C3" s="297">
        <v>2002</v>
      </c>
      <c r="D3" s="297">
        <v>2003</v>
      </c>
      <c r="E3" s="297">
        <v>2004</v>
      </c>
      <c r="F3" s="297">
        <v>2005</v>
      </c>
      <c r="G3" s="297">
        <v>2006</v>
      </c>
      <c r="H3" s="297">
        <v>2007</v>
      </c>
      <c r="I3" s="297">
        <v>2008</v>
      </c>
      <c r="J3" s="297">
        <v>2009</v>
      </c>
      <c r="K3" s="298">
        <v>2010</v>
      </c>
      <c r="L3" s="91"/>
      <c r="M3" s="91"/>
      <c r="N3" s="91"/>
    </row>
    <row r="4" spans="2:11" ht="14.25">
      <c r="B4" s="288" t="s">
        <v>254</v>
      </c>
      <c r="C4" s="154">
        <v>108569</v>
      </c>
      <c r="D4" s="154">
        <v>110097</v>
      </c>
      <c r="E4" s="154">
        <v>112056</v>
      </c>
      <c r="F4" s="154">
        <v>114448</v>
      </c>
      <c r="G4" s="154">
        <v>116796</v>
      </c>
      <c r="H4" s="154">
        <v>117558</v>
      </c>
      <c r="I4" s="154">
        <v>119058</v>
      </c>
      <c r="J4" s="154">
        <v>120300</v>
      </c>
      <c r="K4" s="289">
        <v>121500</v>
      </c>
    </row>
    <row r="5" spans="2:11" ht="14.25">
      <c r="B5" s="288" t="s">
        <v>255</v>
      </c>
      <c r="C5" s="154">
        <v>52366</v>
      </c>
      <c r="D5" s="154">
        <v>52685</v>
      </c>
      <c r="E5" s="154">
        <v>53426</v>
      </c>
      <c r="F5" s="154">
        <v>54646</v>
      </c>
      <c r="G5" s="154">
        <v>54989</v>
      </c>
      <c r="H5" s="154">
        <v>55119</v>
      </c>
      <c r="I5" s="154">
        <v>55119</v>
      </c>
      <c r="J5" s="154">
        <v>55200</v>
      </c>
      <c r="K5" s="289">
        <v>55000</v>
      </c>
    </row>
    <row r="6" spans="2:11" ht="14.25">
      <c r="B6" s="288" t="s">
        <v>256</v>
      </c>
      <c r="C6" s="154">
        <v>9791</v>
      </c>
      <c r="D6" s="154">
        <v>9853</v>
      </c>
      <c r="E6" s="154">
        <v>9883</v>
      </c>
      <c r="F6" s="154">
        <v>10002</v>
      </c>
      <c r="G6" s="154">
        <v>10063</v>
      </c>
      <c r="H6" s="154">
        <v>9982</v>
      </c>
      <c r="I6" s="154">
        <v>9982</v>
      </c>
      <c r="J6" s="154">
        <v>10001</v>
      </c>
      <c r="K6" s="289">
        <v>9990</v>
      </c>
    </row>
    <row r="7" spans="2:11" ht="14.25">
      <c r="B7" s="290" t="s">
        <v>169</v>
      </c>
      <c r="C7" s="291">
        <f>C4+C5+C6</f>
        <v>170726</v>
      </c>
      <c r="D7" s="291">
        <f aca="true" t="shared" si="0" ref="D7:K7">D4+D5+D6</f>
        <v>172635</v>
      </c>
      <c r="E7" s="291">
        <f t="shared" si="0"/>
        <v>175365</v>
      </c>
      <c r="F7" s="291">
        <f t="shared" si="0"/>
        <v>179096</v>
      </c>
      <c r="G7" s="291">
        <f t="shared" si="0"/>
        <v>181848</v>
      </c>
      <c r="H7" s="291">
        <f t="shared" si="0"/>
        <v>182659</v>
      </c>
      <c r="I7" s="291">
        <f t="shared" si="0"/>
        <v>184159</v>
      </c>
      <c r="J7" s="291">
        <f t="shared" si="0"/>
        <v>185501</v>
      </c>
      <c r="K7" s="292">
        <f t="shared" si="0"/>
        <v>186490</v>
      </c>
    </row>
    <row r="8" spans="2:11" ht="15" thickBot="1">
      <c r="B8" s="295" t="s">
        <v>216</v>
      </c>
      <c r="C8" s="293"/>
      <c r="D8" s="293"/>
      <c r="E8" s="293"/>
      <c r="F8" s="293"/>
      <c r="G8" s="293"/>
      <c r="H8" s="293"/>
      <c r="I8" s="293"/>
      <c r="J8" s="293"/>
      <c r="K8" s="294"/>
    </row>
  </sheetData>
  <sheetProtection/>
  <mergeCells count="2">
    <mergeCell ref="B1:K1"/>
    <mergeCell ref="B2:K2"/>
  </mergeCells>
  <printOptions/>
  <pageMargins left="0.7086614173228347" right="0.7086614173228347" top="0.7480314960629921" bottom="0.7480314960629921" header="0.31496062992125984" footer="0.31496062992125984"/>
  <pageSetup orientation="landscape"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32" sqref="A3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1200" verticalDpi="12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N11" sqref="N11"/>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55" t="s">
        <v>320</v>
      </c>
      <c r="B1" s="455"/>
      <c r="C1" s="455"/>
      <c r="D1" s="455"/>
      <c r="E1" s="455"/>
      <c r="F1" s="455"/>
      <c r="G1" s="455"/>
      <c r="H1" s="455"/>
      <c r="I1" s="455"/>
      <c r="J1" s="455"/>
      <c r="K1" s="455"/>
    </row>
    <row r="2" spans="1:11" ht="12.75">
      <c r="A2" s="69"/>
      <c r="B2" s="247"/>
      <c r="C2" s="247"/>
      <c r="D2" s="247"/>
      <c r="E2" s="69"/>
      <c r="F2" s="247"/>
      <c r="G2" s="247"/>
      <c r="H2" s="247"/>
      <c r="I2" s="247"/>
      <c r="J2" s="247"/>
      <c r="K2" s="69"/>
    </row>
    <row r="3" ht="13.5" thickBot="1"/>
    <row r="4" spans="1:11" ht="26.25" customHeight="1" thickBot="1">
      <c r="A4" s="449" t="s">
        <v>81</v>
      </c>
      <c r="B4" s="457" t="s">
        <v>276</v>
      </c>
      <c r="C4" s="456" t="s">
        <v>296</v>
      </c>
      <c r="D4" s="453"/>
      <c r="E4" s="453"/>
      <c r="F4" s="456" t="s">
        <v>297</v>
      </c>
      <c r="G4" s="453"/>
      <c r="H4" s="454"/>
      <c r="I4" s="453" t="s">
        <v>12</v>
      </c>
      <c r="J4" s="453"/>
      <c r="K4" s="454"/>
    </row>
    <row r="5" spans="1:11" ht="26.25" customHeight="1" thickBot="1">
      <c r="A5" s="450"/>
      <c r="B5" s="458"/>
      <c r="C5" s="369" t="s">
        <v>349</v>
      </c>
      <c r="D5" s="393" t="s">
        <v>350</v>
      </c>
      <c r="E5" s="393" t="s">
        <v>416</v>
      </c>
      <c r="F5" s="368">
        <v>40664</v>
      </c>
      <c r="G5" s="368">
        <v>41030</v>
      </c>
      <c r="H5" s="393" t="s">
        <v>416</v>
      </c>
      <c r="I5" s="369" t="s">
        <v>417</v>
      </c>
      <c r="J5" s="369" t="s">
        <v>418</v>
      </c>
      <c r="K5" s="393" t="s">
        <v>416</v>
      </c>
    </row>
    <row r="6" spans="1:11" s="266" customFormat="1" ht="13.5" thickBot="1">
      <c r="A6" s="451"/>
      <c r="B6" s="456" t="s">
        <v>198</v>
      </c>
      <c r="C6" s="453"/>
      <c r="D6" s="453"/>
      <c r="E6" s="453"/>
      <c r="F6" s="453"/>
      <c r="G6" s="453"/>
      <c r="H6" s="453"/>
      <c r="I6" s="453"/>
      <c r="J6" s="453"/>
      <c r="K6" s="454"/>
    </row>
    <row r="7" spans="1:15" ht="12.75">
      <c r="A7" s="397" t="s">
        <v>13</v>
      </c>
      <c r="B7" s="93">
        <v>396.576154</v>
      </c>
      <c r="C7" s="93">
        <v>151.425428</v>
      </c>
      <c r="D7" s="95">
        <v>154.53039</v>
      </c>
      <c r="E7" s="99">
        <v>0.02050489168833658</v>
      </c>
      <c r="F7" s="92">
        <v>33.895693</v>
      </c>
      <c r="G7" s="95">
        <v>38.247363</v>
      </c>
      <c r="H7" s="99">
        <v>0.12838415783385804</v>
      </c>
      <c r="I7" s="92">
        <v>395.210471</v>
      </c>
      <c r="J7" s="95">
        <v>399.681116</v>
      </c>
      <c r="K7" s="398">
        <v>0.01131206111186267</v>
      </c>
      <c r="M7" s="343"/>
      <c r="N7" s="343"/>
      <c r="O7" s="343"/>
    </row>
    <row r="8" spans="1:15" ht="12.75">
      <c r="A8" s="397" t="s">
        <v>14</v>
      </c>
      <c r="B8" s="93">
        <v>210.154761</v>
      </c>
      <c r="C8" s="93">
        <v>72.075911</v>
      </c>
      <c r="D8" s="95">
        <v>112.965909</v>
      </c>
      <c r="E8" s="99">
        <v>0.5673185039589717</v>
      </c>
      <c r="F8" s="92">
        <v>12.835717</v>
      </c>
      <c r="G8" s="95">
        <v>16.567141</v>
      </c>
      <c r="H8" s="99">
        <v>0.2907063158217027</v>
      </c>
      <c r="I8" s="92">
        <v>219.601151</v>
      </c>
      <c r="J8" s="95">
        <v>251.044759</v>
      </c>
      <c r="K8" s="398">
        <v>0.14318507829678917</v>
      </c>
      <c r="M8" s="343"/>
      <c r="N8" s="343"/>
      <c r="O8" s="343"/>
    </row>
    <row r="9" spans="1:15" ht="12.75">
      <c r="A9" s="397" t="s">
        <v>15</v>
      </c>
      <c r="B9" s="93">
        <v>6.0019767</v>
      </c>
      <c r="C9" s="93">
        <v>1.290483</v>
      </c>
      <c r="D9" s="95">
        <v>2.415926</v>
      </c>
      <c r="E9" s="99">
        <v>0.8721098999366901</v>
      </c>
      <c r="F9" s="250">
        <v>0.46518</v>
      </c>
      <c r="G9" s="95">
        <v>0.290211</v>
      </c>
      <c r="H9" s="99">
        <v>-0.37613181994066813</v>
      </c>
      <c r="I9" s="92">
        <v>4.624784</v>
      </c>
      <c r="J9" s="95">
        <v>7.1274197</v>
      </c>
      <c r="K9" s="398">
        <v>0.5411356941210659</v>
      </c>
      <c r="L9" s="166"/>
      <c r="M9" s="343"/>
      <c r="N9" s="343"/>
      <c r="O9" s="343"/>
    </row>
    <row r="10" spans="1:15" ht="12.75">
      <c r="A10" s="397" t="s">
        <v>16</v>
      </c>
      <c r="B10" s="93">
        <v>49.518285</v>
      </c>
      <c r="C10" s="93">
        <v>19.427396</v>
      </c>
      <c r="D10" s="95">
        <v>15.42161</v>
      </c>
      <c r="E10" s="99">
        <v>-0.20619263641920937</v>
      </c>
      <c r="F10" s="92">
        <v>2.824637</v>
      </c>
      <c r="G10" s="95">
        <v>3.858486</v>
      </c>
      <c r="H10" s="99">
        <v>0.36601127861739413</v>
      </c>
      <c r="I10" s="92">
        <v>51.452217</v>
      </c>
      <c r="J10" s="95">
        <v>45.512499</v>
      </c>
      <c r="K10" s="398">
        <v>-0.11544143957878428</v>
      </c>
      <c r="L10" s="166"/>
      <c r="M10" s="343"/>
      <c r="N10" s="343"/>
      <c r="O10" s="343"/>
    </row>
    <row r="11" spans="1:15" ht="12.75">
      <c r="A11" s="397" t="s">
        <v>17</v>
      </c>
      <c r="B11" s="93">
        <v>3.7969443</v>
      </c>
      <c r="C11" s="93">
        <v>1.156524</v>
      </c>
      <c r="D11" s="95">
        <v>1.074761</v>
      </c>
      <c r="E11" s="99">
        <v>-0.07069719262202945</v>
      </c>
      <c r="F11" s="92">
        <v>0.26383</v>
      </c>
      <c r="G11" s="95">
        <v>0.262098</v>
      </c>
      <c r="H11" s="99">
        <v>-0.006564833415456994</v>
      </c>
      <c r="I11" s="92">
        <v>3.789834</v>
      </c>
      <c r="J11" s="95">
        <v>3.7151813</v>
      </c>
      <c r="K11" s="398">
        <v>-0.01969814509025991</v>
      </c>
      <c r="L11" s="166"/>
      <c r="M11" s="343"/>
      <c r="N11" s="343"/>
      <c r="O11" s="343"/>
    </row>
    <row r="12" spans="1:15" ht="12.75">
      <c r="A12" s="397" t="s">
        <v>18</v>
      </c>
      <c r="B12" s="94">
        <v>1.6774295</v>
      </c>
      <c r="C12" s="94">
        <v>0.898675</v>
      </c>
      <c r="D12" s="96">
        <v>0.73993</v>
      </c>
      <c r="E12" s="100">
        <v>-0.1766433916599438</v>
      </c>
      <c r="F12" s="97">
        <v>0.187384</v>
      </c>
      <c r="G12" s="96">
        <v>0.292098</v>
      </c>
      <c r="H12" s="100">
        <v>0.5588203902147464</v>
      </c>
      <c r="I12" s="97">
        <v>2.001987</v>
      </c>
      <c r="J12" s="96">
        <v>1.5186845</v>
      </c>
      <c r="K12" s="399">
        <v>-0.24141140776638415</v>
      </c>
      <c r="L12" s="166"/>
      <c r="M12" s="343"/>
      <c r="N12" s="343"/>
      <c r="O12" s="343"/>
    </row>
    <row r="13" spans="1:14" ht="13.5" thickBot="1">
      <c r="A13" s="400" t="s">
        <v>125</v>
      </c>
      <c r="B13" s="394">
        <v>667.7255505</v>
      </c>
      <c r="C13" s="394">
        <v>246.274417</v>
      </c>
      <c r="D13" s="395">
        <v>287.148526</v>
      </c>
      <c r="E13" s="98">
        <v>0.16596977265405521</v>
      </c>
      <c r="F13" s="394">
        <v>50.472441</v>
      </c>
      <c r="G13" s="395">
        <v>59.517397</v>
      </c>
      <c r="H13" s="98">
        <v>0.1792058363097595</v>
      </c>
      <c r="I13" s="394">
        <v>676.680444</v>
      </c>
      <c r="J13" s="395">
        <v>708.5996595</v>
      </c>
      <c r="K13" s="401">
        <v>0.04717029401842754</v>
      </c>
      <c r="L13" s="166"/>
      <c r="M13" s="166"/>
      <c r="N13" s="166"/>
    </row>
    <row r="14" spans="1:14" s="80" customFormat="1" ht="13.5" thickBot="1">
      <c r="A14" s="396"/>
      <c r="B14" s="453" t="s">
        <v>199</v>
      </c>
      <c r="C14" s="453"/>
      <c r="D14" s="453"/>
      <c r="E14" s="453"/>
      <c r="F14" s="453"/>
      <c r="G14" s="453"/>
      <c r="H14" s="453"/>
      <c r="I14" s="453"/>
      <c r="J14" s="453"/>
      <c r="K14" s="454"/>
      <c r="L14" s="166"/>
      <c r="M14" s="166"/>
      <c r="N14" s="166"/>
    </row>
    <row r="15" spans="1:15" ht="12.75">
      <c r="A15" s="402" t="s">
        <v>13</v>
      </c>
      <c r="B15" s="93">
        <v>1321.533008</v>
      </c>
      <c r="C15" s="93">
        <v>503.85075</v>
      </c>
      <c r="D15" s="93">
        <v>510.224997</v>
      </c>
      <c r="E15" s="99">
        <v>0.012651061847183787</v>
      </c>
      <c r="F15" s="93">
        <v>112.391574</v>
      </c>
      <c r="G15" s="93">
        <v>125.73855</v>
      </c>
      <c r="H15" s="99">
        <v>0.11875424042019378</v>
      </c>
      <c r="I15" s="93">
        <v>1267.52988</v>
      </c>
      <c r="J15" s="93">
        <v>1327.907255</v>
      </c>
      <c r="K15" s="398">
        <v>0.04763388694237336</v>
      </c>
      <c r="L15" s="166"/>
      <c r="M15" s="343"/>
      <c r="N15" s="343"/>
      <c r="O15" s="343"/>
    </row>
    <row r="16" spans="1:15" ht="12.75">
      <c r="A16" s="402" t="s">
        <v>14</v>
      </c>
      <c r="B16" s="93">
        <v>245.241845</v>
      </c>
      <c r="C16" s="93">
        <v>79.913614</v>
      </c>
      <c r="D16" s="93">
        <v>137.391424</v>
      </c>
      <c r="E16" s="99">
        <v>0.7192492883628065</v>
      </c>
      <c r="F16" s="93">
        <v>16.755897</v>
      </c>
      <c r="G16" s="93">
        <v>21.710452</v>
      </c>
      <c r="H16" s="99">
        <v>0.29569022774489473</v>
      </c>
      <c r="I16" s="93">
        <v>218.37524</v>
      </c>
      <c r="J16" s="93">
        <v>302.719655</v>
      </c>
      <c r="K16" s="398">
        <v>0.386236163953386</v>
      </c>
      <c r="L16" s="166"/>
      <c r="M16" s="343"/>
      <c r="N16" s="343"/>
      <c r="O16" s="343"/>
    </row>
    <row r="17" spans="1:15" ht="12.75">
      <c r="A17" s="402" t="s">
        <v>15</v>
      </c>
      <c r="B17" s="93">
        <v>14.603653</v>
      </c>
      <c r="C17" s="93">
        <v>2.711985</v>
      </c>
      <c r="D17" s="93">
        <v>5.098596</v>
      </c>
      <c r="E17" s="99">
        <v>0.8800236726973047</v>
      </c>
      <c r="F17" s="93">
        <v>1.282599</v>
      </c>
      <c r="G17" s="93">
        <v>0.891244</v>
      </c>
      <c r="H17" s="99">
        <v>-0.3051265438379416</v>
      </c>
      <c r="I17" s="93">
        <v>9.134773</v>
      </c>
      <c r="J17" s="93">
        <v>16.990264</v>
      </c>
      <c r="K17" s="398">
        <v>0.8599547027605394</v>
      </c>
      <c r="L17" s="166"/>
      <c r="M17" s="343"/>
      <c r="N17" s="343"/>
      <c r="O17" s="343"/>
    </row>
    <row r="18" spans="1:15" ht="12.75">
      <c r="A18" s="402" t="s">
        <v>16</v>
      </c>
      <c r="B18" s="93">
        <v>98.660398</v>
      </c>
      <c r="C18" s="93">
        <v>37.794833</v>
      </c>
      <c r="D18" s="93">
        <v>31.973509</v>
      </c>
      <c r="E18" s="99">
        <v>-0.15402433449037856</v>
      </c>
      <c r="F18" s="93">
        <v>6.15345</v>
      </c>
      <c r="G18" s="93">
        <v>8.144155</v>
      </c>
      <c r="H18" s="99">
        <v>0.32351038848125824</v>
      </c>
      <c r="I18" s="93">
        <v>97.828846</v>
      </c>
      <c r="J18" s="93">
        <v>92.839074</v>
      </c>
      <c r="K18" s="398">
        <v>-0.05100511969649524</v>
      </c>
      <c r="L18" s="166"/>
      <c r="M18" s="343"/>
      <c r="N18" s="343"/>
      <c r="O18" s="343"/>
    </row>
    <row r="19" spans="1:15" ht="12.75">
      <c r="A19" s="402" t="s">
        <v>17</v>
      </c>
      <c r="B19" s="93">
        <v>14.653111</v>
      </c>
      <c r="C19" s="93">
        <v>4.442277</v>
      </c>
      <c r="D19" s="93">
        <v>4.469033</v>
      </c>
      <c r="E19" s="99">
        <v>0.006023037284707877</v>
      </c>
      <c r="F19" s="93">
        <v>1.063725</v>
      </c>
      <c r="G19" s="93">
        <v>1.093278</v>
      </c>
      <c r="H19" s="99">
        <v>0.02778255658182327</v>
      </c>
      <c r="I19" s="93">
        <v>14.583816</v>
      </c>
      <c r="J19" s="93">
        <v>14.679867</v>
      </c>
      <c r="K19" s="398">
        <v>0.006586136303420087</v>
      </c>
      <c r="L19" s="166"/>
      <c r="M19" s="343"/>
      <c r="N19" s="343"/>
      <c r="O19" s="343"/>
    </row>
    <row r="20" spans="1:15" ht="12.75">
      <c r="A20" s="403" t="s">
        <v>18</v>
      </c>
      <c r="B20" s="94">
        <v>7.495222</v>
      </c>
      <c r="C20" s="94">
        <v>3.951738</v>
      </c>
      <c r="D20" s="94">
        <v>3.466409</v>
      </c>
      <c r="E20" s="100">
        <v>-0.12281406307806841</v>
      </c>
      <c r="F20" s="94">
        <v>0.850408</v>
      </c>
      <c r="G20" s="94">
        <v>1.394976</v>
      </c>
      <c r="H20" s="100">
        <v>0.640360862080319</v>
      </c>
      <c r="I20" s="94">
        <v>8.567671</v>
      </c>
      <c r="J20" s="94">
        <v>7.009893</v>
      </c>
      <c r="K20" s="399">
        <v>-0.1818204737320096</v>
      </c>
      <c r="L20" s="166"/>
      <c r="M20" s="343"/>
      <c r="N20" s="343"/>
      <c r="O20" s="343"/>
    </row>
    <row r="21" spans="1:14" ht="13.5" thickBot="1">
      <c r="A21" s="404" t="s">
        <v>125</v>
      </c>
      <c r="B21" s="101">
        <v>1702.187237</v>
      </c>
      <c r="C21" s="101">
        <v>632.665197</v>
      </c>
      <c r="D21" s="101">
        <v>692.623968</v>
      </c>
      <c r="E21" s="100">
        <v>0.09477172331323924</v>
      </c>
      <c r="F21" s="101">
        <v>138.497653</v>
      </c>
      <c r="G21" s="102">
        <v>158.972655</v>
      </c>
      <c r="H21" s="100">
        <v>0.14783645467262896</v>
      </c>
      <c r="I21" s="101">
        <v>1616.020226</v>
      </c>
      <c r="J21" s="102">
        <v>1762.146008</v>
      </c>
      <c r="K21" s="399">
        <v>0.09042323830419674</v>
      </c>
      <c r="L21" s="166"/>
      <c r="M21" s="166"/>
      <c r="N21" s="166"/>
    </row>
    <row r="22" spans="1:14" s="80" customFormat="1" ht="13.5" thickBot="1">
      <c r="A22" s="396"/>
      <c r="B22" s="453" t="s">
        <v>124</v>
      </c>
      <c r="C22" s="453"/>
      <c r="D22" s="453"/>
      <c r="E22" s="453"/>
      <c r="F22" s="453"/>
      <c r="G22" s="453"/>
      <c r="H22" s="453"/>
      <c r="I22" s="453"/>
      <c r="J22" s="453"/>
      <c r="K22" s="454"/>
      <c r="L22" s="166"/>
      <c r="M22" s="166"/>
      <c r="N22" s="166"/>
    </row>
    <row r="23" spans="1:14" ht="12.75">
      <c r="A23" s="405" t="s">
        <v>13</v>
      </c>
      <c r="B23" s="103">
        <v>3.332356206167656</v>
      </c>
      <c r="C23" s="103">
        <v>3.327385345082201</v>
      </c>
      <c r="D23" s="103">
        <v>3.301777708578875</v>
      </c>
      <c r="E23" s="98">
        <v>-0.007696023708577471</v>
      </c>
      <c r="F23" s="103">
        <v>3.315806937477278</v>
      </c>
      <c r="G23" s="103">
        <v>3.2875089976791343</v>
      </c>
      <c r="H23" s="98">
        <v>-0.008534254355494264</v>
      </c>
      <c r="I23" s="103">
        <v>3.2072274724725096</v>
      </c>
      <c r="J23" s="103">
        <v>3.322416801398243</v>
      </c>
      <c r="K23" s="406">
        <v>0.035915546968338985</v>
      </c>
      <c r="L23" s="166"/>
      <c r="M23" s="166"/>
      <c r="N23" s="166"/>
    </row>
    <row r="24" spans="1:14" ht="12.75">
      <c r="A24" s="402" t="s">
        <v>14</v>
      </c>
      <c r="B24" s="104">
        <v>1.1669583112609092</v>
      </c>
      <c r="C24" s="104">
        <v>1.1087423369508294</v>
      </c>
      <c r="D24" s="104">
        <v>1.2162202315390567</v>
      </c>
      <c r="E24" s="99">
        <v>0.09693676430161768</v>
      </c>
      <c r="F24" s="104">
        <v>1.3054118441533107</v>
      </c>
      <c r="G24" s="104">
        <v>1.3104525397592741</v>
      </c>
      <c r="H24" s="99">
        <v>0.003861383385281636</v>
      </c>
      <c r="I24" s="104">
        <v>0.9944175565819325</v>
      </c>
      <c r="J24" s="104">
        <v>1.205839373846478</v>
      </c>
      <c r="K24" s="407">
        <v>0.21260869326488607</v>
      </c>
      <c r="L24" s="166"/>
      <c r="M24" s="166"/>
      <c r="N24" s="166"/>
    </row>
    <row r="25" spans="1:14" ht="12.75">
      <c r="A25" s="402" t="s">
        <v>15</v>
      </c>
      <c r="B25" s="104">
        <v>2.433140568506372</v>
      </c>
      <c r="C25" s="104">
        <v>2.101527102642964</v>
      </c>
      <c r="D25" s="104">
        <v>2.1104106665518727</v>
      </c>
      <c r="E25" s="99">
        <v>0.004227194547115953</v>
      </c>
      <c r="F25" s="104">
        <v>2.7572101122146266</v>
      </c>
      <c r="G25" s="104">
        <v>3.0710207400822163</v>
      </c>
      <c r="H25" s="99">
        <v>0.11381454988772433</v>
      </c>
      <c r="I25" s="104">
        <v>1.9751783002189938</v>
      </c>
      <c r="J25" s="104">
        <v>2.3837889046999714</v>
      </c>
      <c r="K25" s="407">
        <v>0.206872769124526</v>
      </c>
      <c r="L25" s="166"/>
      <c r="M25" s="166"/>
      <c r="N25" s="166"/>
    </row>
    <row r="26" spans="1:14" ht="12.75">
      <c r="A26" s="402" t="s">
        <v>16</v>
      </c>
      <c r="B26" s="104">
        <v>1.9924033718049807</v>
      </c>
      <c r="C26" s="104">
        <v>1.9454399858838516</v>
      </c>
      <c r="D26" s="104">
        <v>2.0732925420886668</v>
      </c>
      <c r="E26" s="99">
        <v>0.06571909549125943</v>
      </c>
      <c r="F26" s="104">
        <v>2.178492316003791</v>
      </c>
      <c r="G26" s="104">
        <v>2.1107125955620933</v>
      </c>
      <c r="H26" s="99">
        <v>-0.031113132666922727</v>
      </c>
      <c r="I26" s="104">
        <v>1.9013533663670898</v>
      </c>
      <c r="J26" s="104">
        <v>2.0398588528395245</v>
      </c>
      <c r="K26" s="407">
        <v>0.07284573658029525</v>
      </c>
      <c r="L26" s="166"/>
      <c r="M26" s="166"/>
      <c r="N26" s="166"/>
    </row>
    <row r="27" spans="1:14" ht="12.75">
      <c r="A27" s="402" t="s">
        <v>17</v>
      </c>
      <c r="B27" s="104">
        <v>3.859185134741113</v>
      </c>
      <c r="C27" s="104">
        <v>3.841059070110088</v>
      </c>
      <c r="D27" s="104">
        <v>4.158164466332514</v>
      </c>
      <c r="E27" s="99">
        <v>0.08255676115216248</v>
      </c>
      <c r="F27" s="104">
        <v>4.031857635598681</v>
      </c>
      <c r="G27" s="104">
        <v>4.171256552892429</v>
      </c>
      <c r="H27" s="99">
        <v>0.034574364943579905</v>
      </c>
      <c r="I27" s="104">
        <v>3.8481411059165125</v>
      </c>
      <c r="J27" s="104">
        <v>3.9513191455824783</v>
      </c>
      <c r="K27" s="407">
        <v>0.02681243666125699</v>
      </c>
      <c r="L27" s="166"/>
      <c r="M27" s="166"/>
      <c r="N27" s="166"/>
    </row>
    <row r="28" spans="1:14" ht="12.75">
      <c r="A28" s="402" t="s">
        <v>18</v>
      </c>
      <c r="B28" s="104">
        <v>4.468278398585455</v>
      </c>
      <c r="C28" s="104">
        <v>4.397293793640638</v>
      </c>
      <c r="D28" s="104">
        <v>4.684779641317422</v>
      </c>
      <c r="E28" s="99">
        <v>0.065377903130454</v>
      </c>
      <c r="F28" s="104">
        <v>4.538317038808009</v>
      </c>
      <c r="G28" s="104">
        <v>4.775712260953515</v>
      </c>
      <c r="H28" s="99">
        <v>0.05230908729282113</v>
      </c>
      <c r="I28" s="104">
        <v>4.279583733560707</v>
      </c>
      <c r="J28" s="104">
        <v>4.615766474208435</v>
      </c>
      <c r="K28" s="407">
        <v>0.07855500945369198</v>
      </c>
      <c r="L28" s="166"/>
      <c r="M28" s="166"/>
      <c r="N28" s="166"/>
    </row>
    <row r="29" spans="1:14" ht="13.5" thickBot="1">
      <c r="A29" s="408" t="s">
        <v>125</v>
      </c>
      <c r="B29" s="409">
        <v>2.5492318449179967</v>
      </c>
      <c r="C29" s="409">
        <v>2.5689440450487395</v>
      </c>
      <c r="D29" s="409">
        <v>2.4120756517482524</v>
      </c>
      <c r="E29" s="410">
        <v>-0.06106337489243008</v>
      </c>
      <c r="F29" s="409">
        <v>2.7440252592498946</v>
      </c>
      <c r="G29" s="409">
        <v>2.67102835495309</v>
      </c>
      <c r="H29" s="410">
        <v>-0.02660212549091434</v>
      </c>
      <c r="I29" s="409">
        <v>2.38815860622093</v>
      </c>
      <c r="J29" s="409">
        <v>2.486800528867598</v>
      </c>
      <c r="K29" s="411">
        <v>0.04130459442254586</v>
      </c>
      <c r="L29" s="166"/>
      <c r="M29" s="166"/>
      <c r="N29" s="166"/>
    </row>
    <row r="30" spans="1:17" s="121" customFormat="1" ht="12.75">
      <c r="A30" s="124" t="s">
        <v>201</v>
      </c>
      <c r="B30" s="124"/>
      <c r="C30" s="124"/>
      <c r="D30" s="124"/>
      <c r="E30" s="124"/>
      <c r="F30" s="124"/>
      <c r="G30" s="124"/>
      <c r="H30" s="124"/>
      <c r="I30" s="124"/>
      <c r="J30" s="124"/>
      <c r="K30" s="124"/>
      <c r="L30" s="120"/>
      <c r="M30" s="120"/>
      <c r="N30" s="120"/>
      <c r="Q30" s="120"/>
    </row>
    <row r="31" spans="1:11" ht="12.75">
      <c r="A31" s="80"/>
      <c r="B31" s="80"/>
      <c r="C31" s="80"/>
      <c r="D31" s="80"/>
      <c r="E31" s="80"/>
      <c r="F31" s="80"/>
      <c r="G31" s="80"/>
      <c r="H31" s="80"/>
      <c r="I31" s="80"/>
      <c r="J31" s="80"/>
      <c r="K31" s="80"/>
    </row>
    <row r="32" spans="1:11" ht="12.75">
      <c r="A32" s="452"/>
      <c r="B32" s="452"/>
      <c r="C32" s="452"/>
      <c r="D32" s="452"/>
      <c r="E32" s="452"/>
      <c r="F32" s="452"/>
      <c r="G32" s="452"/>
      <c r="H32" s="452"/>
      <c r="I32" s="452"/>
      <c r="J32" s="452"/>
      <c r="K32" s="452"/>
    </row>
    <row r="33" spans="1:11" ht="12.75">
      <c r="A33" s="452"/>
      <c r="B33" s="452"/>
      <c r="C33" s="452"/>
      <c r="D33" s="452"/>
      <c r="E33" s="452"/>
      <c r="F33" s="452"/>
      <c r="G33" s="452"/>
      <c r="H33" s="452"/>
      <c r="I33" s="452"/>
      <c r="J33" s="452"/>
      <c r="K33" s="452"/>
    </row>
  </sheetData>
  <sheetProtection/>
  <mergeCells count="11">
    <mergeCell ref="I4:K4"/>
    <mergeCell ref="A4:A6"/>
    <mergeCell ref="A32:K32"/>
    <mergeCell ref="A33:K33"/>
    <mergeCell ref="B14:K14"/>
    <mergeCell ref="B22:K22"/>
    <mergeCell ref="A1:K1"/>
    <mergeCell ref="B6:K6"/>
    <mergeCell ref="B4:B5"/>
    <mergeCell ref="C4:E4"/>
    <mergeCell ref="F4:H4"/>
  </mergeCells>
  <printOptions/>
  <pageMargins left="0.7086614173228347" right="0.7086614173228347" top="1.299212598425197" bottom="0.7480314960629921" header="0.31496062992125984" footer="0.31496062992125984"/>
  <pageSetup fitToHeight="1" fitToWidth="1" orientation="landscape" scale="96"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T150"/>
  <sheetViews>
    <sheetView zoomScalePageLayoutView="0" workbookViewId="0" topLeftCell="A1">
      <selection activeCell="A23" sqref="A23"/>
    </sheetView>
  </sheetViews>
  <sheetFormatPr defaultColWidth="11.00390625" defaultRowHeight="14.25"/>
  <cols>
    <col min="1" max="1" width="37.75390625" style="121" customWidth="1"/>
    <col min="2" max="4" width="8.75390625" style="121" bestFit="1" customWidth="1"/>
    <col min="5" max="5" width="10.125" style="151" bestFit="1" customWidth="1"/>
    <col min="6" max="8" width="8.75390625" style="121" bestFit="1" customWidth="1"/>
    <col min="9" max="9" width="10.375" style="151" bestFit="1" customWidth="1"/>
    <col min="10" max="10" width="5.00390625" style="121" customWidth="1"/>
    <col min="11" max="11" width="5.00390625" style="120" customWidth="1"/>
    <col min="12" max="13" width="5.75390625" style="120" bestFit="1" customWidth="1"/>
    <col min="14" max="14" width="5.75390625" style="121" bestFit="1" customWidth="1"/>
    <col min="15" max="15" width="4.25390625" style="121" bestFit="1" customWidth="1"/>
    <col min="16" max="16" width="11.00390625" style="121" customWidth="1"/>
    <col min="17" max="17" width="16.25390625" style="121" bestFit="1" customWidth="1"/>
    <col min="18" max="18" width="16.875" style="121" bestFit="1" customWidth="1"/>
    <col min="19" max="20" width="16.375" style="121" bestFit="1" customWidth="1"/>
    <col min="21" max="21" width="13.625" style="121" bestFit="1" customWidth="1"/>
    <col min="22" max="24" width="13.25390625" style="121" bestFit="1" customWidth="1"/>
    <col min="25" max="16384" width="11.00390625" style="121" customWidth="1"/>
  </cols>
  <sheetData>
    <row r="1" spans="1:16" ht="19.5" customHeight="1">
      <c r="A1" s="461" t="s">
        <v>170</v>
      </c>
      <c r="B1" s="461"/>
      <c r="C1" s="461"/>
      <c r="D1" s="461"/>
      <c r="E1" s="461"/>
      <c r="F1" s="461"/>
      <c r="G1" s="461"/>
      <c r="H1" s="461"/>
      <c r="I1" s="461"/>
      <c r="J1" s="462"/>
      <c r="P1" s="120"/>
    </row>
    <row r="2" spans="1:19" s="119" customFormat="1" ht="12.75">
      <c r="A2" s="140"/>
      <c r="B2" s="463" t="s">
        <v>159</v>
      </c>
      <c r="C2" s="464"/>
      <c r="D2" s="464"/>
      <c r="E2" s="465"/>
      <c r="F2" s="466" t="s">
        <v>155</v>
      </c>
      <c r="G2" s="467"/>
      <c r="H2" s="467"/>
      <c r="I2" s="468"/>
      <c r="J2" s="122"/>
      <c r="K2" s="469"/>
      <c r="L2" s="469"/>
      <c r="M2" s="469"/>
      <c r="N2" s="123"/>
      <c r="O2" s="123"/>
      <c r="P2" s="123"/>
      <c r="Q2" s="123"/>
      <c r="R2" s="123"/>
      <c r="S2" s="123"/>
    </row>
    <row r="3" spans="1:19" s="119" customFormat="1" ht="12.75">
      <c r="A3" s="141" t="s">
        <v>156</v>
      </c>
      <c r="B3" s="459">
        <v>2011</v>
      </c>
      <c r="C3" s="470" t="s">
        <v>351</v>
      </c>
      <c r="D3" s="470"/>
      <c r="E3" s="470"/>
      <c r="F3" s="459">
        <v>2011</v>
      </c>
      <c r="G3" s="463" t="str">
        <f>C3</f>
        <v>Enero - mayo</v>
      </c>
      <c r="H3" s="464"/>
      <c r="I3" s="465"/>
      <c r="J3" s="122"/>
      <c r="K3" s="469"/>
      <c r="L3" s="469"/>
      <c r="M3" s="469"/>
      <c r="N3" s="123"/>
      <c r="O3" s="123"/>
      <c r="P3" s="123"/>
      <c r="Q3" s="123"/>
      <c r="R3" s="123"/>
      <c r="S3" s="123"/>
    </row>
    <row r="4" spans="1:13" s="119" customFormat="1" ht="12.75">
      <c r="A4" s="142"/>
      <c r="B4" s="460"/>
      <c r="C4" s="182">
        <v>2011</v>
      </c>
      <c r="D4" s="182">
        <v>2012</v>
      </c>
      <c r="E4" s="143" t="s">
        <v>279</v>
      </c>
      <c r="F4" s="460"/>
      <c r="G4" s="182">
        <v>2011</v>
      </c>
      <c r="H4" s="182">
        <v>2012</v>
      </c>
      <c r="I4" s="143" t="s">
        <v>279</v>
      </c>
      <c r="J4" s="122"/>
      <c r="K4" s="356"/>
      <c r="L4" s="356"/>
      <c r="M4" s="122"/>
    </row>
    <row r="5" spans="1:16" ht="11.25" customHeight="1">
      <c r="A5" s="147"/>
      <c r="B5" s="147"/>
      <c r="C5" s="147"/>
      <c r="D5" s="147"/>
      <c r="E5" s="255"/>
      <c r="F5" s="147"/>
      <c r="G5" s="147"/>
      <c r="H5" s="147"/>
      <c r="I5" s="255"/>
      <c r="J5" s="124"/>
      <c r="P5" s="120"/>
    </row>
    <row r="6" spans="1:20" s="125" customFormat="1" ht="12.75">
      <c r="A6" s="148" t="s">
        <v>229</v>
      </c>
      <c r="B6" s="148">
        <v>672409.769</v>
      </c>
      <c r="C6" s="148">
        <v>247939.901</v>
      </c>
      <c r="D6" s="148">
        <v>288990.18999999994</v>
      </c>
      <c r="E6" s="326">
        <v>16.556548112842833</v>
      </c>
      <c r="F6" s="148">
        <v>1721152.4500000002</v>
      </c>
      <c r="G6" s="148">
        <v>639499.9049999999</v>
      </c>
      <c r="H6" s="357">
        <v>699861.404</v>
      </c>
      <c r="I6" s="361">
        <f>(H6/G6-1)*100</f>
        <v>9.438859728994032</v>
      </c>
      <c r="K6" s="229"/>
      <c r="L6" s="229"/>
      <c r="M6" s="229"/>
      <c r="N6" s="230"/>
      <c r="O6" s="229"/>
      <c r="P6" s="229"/>
      <c r="Q6" s="229"/>
      <c r="R6" s="230"/>
      <c r="T6" s="375"/>
    </row>
    <row r="7" spans="1:20" ht="11.25" customHeight="1">
      <c r="A7" s="149"/>
      <c r="B7" s="256"/>
      <c r="C7" s="256"/>
      <c r="D7" s="256"/>
      <c r="E7" s="327"/>
      <c r="F7" s="256"/>
      <c r="G7" s="256"/>
      <c r="H7" s="358"/>
      <c r="I7" s="362"/>
      <c r="K7" s="231"/>
      <c r="L7" s="231"/>
      <c r="M7" s="231"/>
      <c r="N7" s="232"/>
      <c r="O7" s="231"/>
      <c r="P7" s="231"/>
      <c r="Q7" s="231"/>
      <c r="R7" s="232"/>
      <c r="T7" s="377"/>
    </row>
    <row r="8" spans="1:20" s="119" customFormat="1" ht="11.25" customHeight="1">
      <c r="A8" s="150" t="s">
        <v>160</v>
      </c>
      <c r="B8" s="257">
        <v>396576.148</v>
      </c>
      <c r="C8" s="257">
        <v>151425.42500000002</v>
      </c>
      <c r="D8" s="257">
        <v>154530.37999999998</v>
      </c>
      <c r="E8" s="328">
        <v>2.0504845867198185</v>
      </c>
      <c r="F8" s="257">
        <v>1321551.594</v>
      </c>
      <c r="G8" s="257">
        <v>503850.74399999995</v>
      </c>
      <c r="H8" s="359">
        <v>510224.988</v>
      </c>
      <c r="I8" s="363">
        <f aca="true" t="shared" si="0" ref="I8:I34">(H8/G8-1)*100</f>
        <v>1.2651056043692321</v>
      </c>
      <c r="K8" s="227"/>
      <c r="L8" s="227"/>
      <c r="M8" s="227"/>
      <c r="N8" s="232"/>
      <c r="O8" s="227"/>
      <c r="P8" s="227"/>
      <c r="Q8" s="227"/>
      <c r="R8" s="228"/>
      <c r="T8" s="379"/>
    </row>
    <row r="9" spans="1:20" ht="11.25" customHeight="1">
      <c r="A9" s="149"/>
      <c r="B9" s="256"/>
      <c r="C9" s="256"/>
      <c r="D9" s="256"/>
      <c r="E9" s="327"/>
      <c r="F9" s="256"/>
      <c r="G9" s="256"/>
      <c r="H9" s="358"/>
      <c r="I9" s="364"/>
      <c r="L9" s="378"/>
      <c r="M9" s="378"/>
      <c r="N9" s="378"/>
      <c r="O9" s="379"/>
      <c r="P9" s="379"/>
      <c r="Q9" s="378"/>
      <c r="R9" s="378"/>
      <c r="S9" s="378"/>
      <c r="T9" s="379"/>
    </row>
    <row r="10" spans="1:20" ht="11.25" customHeight="1">
      <c r="A10" s="149" t="s">
        <v>277</v>
      </c>
      <c r="B10" s="256">
        <v>37079.015</v>
      </c>
      <c r="C10" s="256">
        <v>14584.401</v>
      </c>
      <c r="D10" s="256">
        <v>13957.011</v>
      </c>
      <c r="E10" s="327">
        <v>-4.301787917104022</v>
      </c>
      <c r="F10" s="256">
        <v>119054.184</v>
      </c>
      <c r="G10" s="256">
        <v>46728.846</v>
      </c>
      <c r="H10" s="358">
        <v>44016.567</v>
      </c>
      <c r="I10" s="364">
        <f t="shared" si="0"/>
        <v>-5.804292706051406</v>
      </c>
      <c r="K10" s="414"/>
      <c r="L10" s="231"/>
      <c r="M10" s="231"/>
      <c r="N10" s="231"/>
      <c r="O10" s="232"/>
      <c r="P10" s="231"/>
      <c r="Q10" s="231"/>
      <c r="R10" s="231"/>
      <c r="T10" s="228"/>
    </row>
    <row r="11" spans="1:20" ht="11.25" customHeight="1">
      <c r="A11" s="149" t="s">
        <v>428</v>
      </c>
      <c r="B11" s="256">
        <v>0</v>
      </c>
      <c r="C11" s="256">
        <v>0</v>
      </c>
      <c r="D11" s="256">
        <v>0.318</v>
      </c>
      <c r="E11" s="327"/>
      <c r="F11" s="256">
        <v>0</v>
      </c>
      <c r="G11" s="256">
        <v>0</v>
      </c>
      <c r="H11" s="358">
        <v>3.033</v>
      </c>
      <c r="I11" s="364"/>
      <c r="K11" s="414"/>
      <c r="L11" s="231"/>
      <c r="M11" s="231"/>
      <c r="N11" s="231"/>
      <c r="O11" s="232"/>
      <c r="P11" s="231"/>
      <c r="Q11" s="231"/>
      <c r="R11" s="231"/>
      <c r="T11" s="228"/>
    </row>
    <row r="12" spans="1:20" ht="11.25" customHeight="1">
      <c r="A12" s="149" t="s">
        <v>235</v>
      </c>
      <c r="B12" s="256">
        <v>0</v>
      </c>
      <c r="C12" s="256">
        <v>0</v>
      </c>
      <c r="D12" s="256">
        <v>12.957</v>
      </c>
      <c r="E12" s="327"/>
      <c r="F12" s="256">
        <v>0</v>
      </c>
      <c r="G12" s="256">
        <v>0</v>
      </c>
      <c r="H12" s="358">
        <v>41.529</v>
      </c>
      <c r="I12" s="364"/>
      <c r="K12" s="414"/>
      <c r="L12" s="231"/>
      <c r="M12" s="231"/>
      <c r="N12" s="231"/>
      <c r="O12" s="232"/>
      <c r="P12" s="231"/>
      <c r="Q12" s="231"/>
      <c r="R12" s="231"/>
      <c r="T12" s="228"/>
    </row>
    <row r="13" spans="1:20" ht="11.25" customHeight="1">
      <c r="A13" s="149" t="s">
        <v>429</v>
      </c>
      <c r="B13" s="256">
        <v>0</v>
      </c>
      <c r="C13" s="256">
        <v>0</v>
      </c>
      <c r="D13" s="256">
        <v>94.041</v>
      </c>
      <c r="E13" s="327"/>
      <c r="F13" s="256">
        <v>0</v>
      </c>
      <c r="G13" s="256">
        <v>0</v>
      </c>
      <c r="H13" s="358">
        <v>294.592</v>
      </c>
      <c r="I13" s="364"/>
      <c r="K13" s="414"/>
      <c r="L13" s="231"/>
      <c r="M13" s="231"/>
      <c r="N13" s="231"/>
      <c r="O13" s="232"/>
      <c r="P13" s="231"/>
      <c r="Q13" s="231"/>
      <c r="R13" s="231"/>
      <c r="T13" s="228"/>
    </row>
    <row r="14" spans="1:20" ht="11.25" customHeight="1">
      <c r="A14" s="149" t="s">
        <v>419</v>
      </c>
      <c r="B14" s="256">
        <v>0</v>
      </c>
      <c r="C14" s="256">
        <v>0</v>
      </c>
      <c r="D14" s="256">
        <v>318.768</v>
      </c>
      <c r="E14" s="327"/>
      <c r="F14" s="256">
        <v>0</v>
      </c>
      <c r="G14" s="256">
        <v>0</v>
      </c>
      <c r="H14" s="358">
        <v>1340.371</v>
      </c>
      <c r="I14" s="364"/>
      <c r="K14" s="414"/>
      <c r="L14" s="231"/>
      <c r="M14" s="231"/>
      <c r="N14" s="231"/>
      <c r="O14" s="232"/>
      <c r="P14" s="231"/>
      <c r="Q14" s="231"/>
      <c r="R14" s="231"/>
      <c r="T14" s="228"/>
    </row>
    <row r="15" spans="1:20" ht="11.25" customHeight="1">
      <c r="A15" s="149" t="s">
        <v>430</v>
      </c>
      <c r="B15" s="256">
        <v>52872.805</v>
      </c>
      <c r="C15" s="256">
        <v>18924.693</v>
      </c>
      <c r="D15" s="256">
        <v>19489.044</v>
      </c>
      <c r="E15" s="327">
        <v>2.9820880053377863</v>
      </c>
      <c r="F15" s="256">
        <v>158176.197</v>
      </c>
      <c r="G15" s="256">
        <v>56897.591</v>
      </c>
      <c r="H15" s="358">
        <v>58053.198</v>
      </c>
      <c r="I15" s="364">
        <f t="shared" si="0"/>
        <v>2.031029749572344</v>
      </c>
      <c r="K15" s="414"/>
      <c r="L15" s="231"/>
      <c r="M15" s="231"/>
      <c r="N15" s="231"/>
      <c r="O15" s="232"/>
      <c r="P15" s="231"/>
      <c r="Q15" s="231"/>
      <c r="R15" s="231"/>
      <c r="T15" s="232"/>
    </row>
    <row r="16" spans="1:20" ht="11.25" customHeight="1">
      <c r="A16" s="149" t="s">
        <v>289</v>
      </c>
      <c r="B16" s="256">
        <v>5226.248</v>
      </c>
      <c r="C16" s="256">
        <v>1340.669</v>
      </c>
      <c r="D16" s="256">
        <v>1603.081</v>
      </c>
      <c r="E16" s="327">
        <v>19.573213074964798</v>
      </c>
      <c r="F16" s="256">
        <v>14227.023</v>
      </c>
      <c r="G16" s="256">
        <v>4727.333</v>
      </c>
      <c r="H16" s="358">
        <v>3952.653</v>
      </c>
      <c r="I16" s="364">
        <f t="shared" si="0"/>
        <v>-16.387252600990877</v>
      </c>
      <c r="K16" s="414"/>
      <c r="L16" s="231"/>
      <c r="M16" s="231"/>
      <c r="N16" s="231"/>
      <c r="O16" s="232"/>
      <c r="P16" s="231"/>
      <c r="Q16" s="231"/>
      <c r="R16" s="231"/>
      <c r="T16" s="232"/>
    </row>
    <row r="17" spans="1:20" ht="11.25" customHeight="1">
      <c r="A17" s="149" t="s">
        <v>290</v>
      </c>
      <c r="B17" s="256">
        <v>28260.649</v>
      </c>
      <c r="C17" s="256">
        <v>9503.776</v>
      </c>
      <c r="D17" s="256">
        <v>14252.912</v>
      </c>
      <c r="E17" s="327">
        <v>49.97104308855765</v>
      </c>
      <c r="F17" s="256">
        <v>77975.987</v>
      </c>
      <c r="G17" s="256">
        <v>26015.983</v>
      </c>
      <c r="H17" s="358">
        <v>42086.959</v>
      </c>
      <c r="I17" s="364">
        <f t="shared" si="0"/>
        <v>61.773472099824176</v>
      </c>
      <c r="K17" s="414"/>
      <c r="L17" s="231"/>
      <c r="M17" s="231"/>
      <c r="N17" s="231"/>
      <c r="O17" s="232"/>
      <c r="P17" s="231"/>
      <c r="Q17" s="231"/>
      <c r="R17" s="231"/>
      <c r="T17" s="232"/>
    </row>
    <row r="18" spans="1:20" ht="11.25" customHeight="1">
      <c r="A18" s="149" t="s">
        <v>421</v>
      </c>
      <c r="B18" s="256">
        <v>0</v>
      </c>
      <c r="C18" s="256">
        <v>0</v>
      </c>
      <c r="D18" s="256">
        <v>33.448</v>
      </c>
      <c r="E18" s="327"/>
      <c r="F18" s="256">
        <v>0</v>
      </c>
      <c r="G18" s="256">
        <v>0</v>
      </c>
      <c r="H18" s="358">
        <v>225.444</v>
      </c>
      <c r="I18" s="364"/>
      <c r="K18" s="414"/>
      <c r="L18" s="231"/>
      <c r="M18" s="231"/>
      <c r="N18" s="231"/>
      <c r="O18" s="232"/>
      <c r="P18" s="231"/>
      <c r="Q18" s="231"/>
      <c r="R18" s="231"/>
      <c r="T18" s="232"/>
    </row>
    <row r="19" spans="1:20" ht="11.25" customHeight="1">
      <c r="A19" s="149" t="s">
        <v>172</v>
      </c>
      <c r="B19" s="256">
        <v>80311.111</v>
      </c>
      <c r="C19" s="256">
        <v>33516.465</v>
      </c>
      <c r="D19" s="256">
        <v>29444.146</v>
      </c>
      <c r="E19" s="327">
        <v>-12.150204384621105</v>
      </c>
      <c r="F19" s="256">
        <v>286413.109</v>
      </c>
      <c r="G19" s="256">
        <v>118977.205</v>
      </c>
      <c r="H19" s="358">
        <v>101955.687</v>
      </c>
      <c r="I19" s="364">
        <f t="shared" si="0"/>
        <v>-14.306537121963824</v>
      </c>
      <c r="K19" s="414"/>
      <c r="L19" s="231"/>
      <c r="M19" s="231"/>
      <c r="N19" s="231"/>
      <c r="O19" s="232"/>
      <c r="P19" s="231"/>
      <c r="Q19" s="231"/>
      <c r="R19" s="231"/>
      <c r="T19" s="232"/>
    </row>
    <row r="20" spans="1:20" ht="11.25" customHeight="1">
      <c r="A20" s="149" t="s">
        <v>203</v>
      </c>
      <c r="B20" s="256">
        <v>21435.345</v>
      </c>
      <c r="C20" s="256">
        <v>8598.405</v>
      </c>
      <c r="D20" s="256">
        <v>7879.082</v>
      </c>
      <c r="E20" s="327">
        <v>-8.365772489200026</v>
      </c>
      <c r="F20" s="256">
        <v>82681.247</v>
      </c>
      <c r="G20" s="256">
        <v>33033.042</v>
      </c>
      <c r="H20" s="358">
        <v>30101.645</v>
      </c>
      <c r="I20" s="364">
        <f t="shared" si="0"/>
        <v>-8.874135781984593</v>
      </c>
      <c r="K20" s="414"/>
      <c r="L20" s="231"/>
      <c r="M20" s="231"/>
      <c r="N20" s="231"/>
      <c r="O20" s="232"/>
      <c r="P20" s="231"/>
      <c r="Q20" s="231"/>
      <c r="R20" s="231"/>
      <c r="T20" s="232"/>
    </row>
    <row r="21" spans="1:20" ht="11.25" customHeight="1">
      <c r="A21" s="149" t="s">
        <v>420</v>
      </c>
      <c r="B21" s="256">
        <v>0</v>
      </c>
      <c r="C21" s="256">
        <v>0</v>
      </c>
      <c r="D21" s="256">
        <v>628.114</v>
      </c>
      <c r="E21" s="327"/>
      <c r="F21" s="256">
        <v>0</v>
      </c>
      <c r="G21" s="256">
        <v>0</v>
      </c>
      <c r="H21" s="358">
        <v>3016.82</v>
      </c>
      <c r="I21" s="364"/>
      <c r="K21" s="414"/>
      <c r="L21" s="231"/>
      <c r="M21" s="231"/>
      <c r="N21" s="231"/>
      <c r="O21" s="232"/>
      <c r="P21" s="231"/>
      <c r="Q21" s="231"/>
      <c r="R21" s="231"/>
      <c r="T21" s="232"/>
    </row>
    <row r="22" spans="1:20" s="119" customFormat="1" ht="11.25" customHeight="1">
      <c r="A22" s="149" t="s">
        <v>82</v>
      </c>
      <c r="B22" s="256">
        <v>39131.08</v>
      </c>
      <c r="C22" s="256">
        <v>15340.914</v>
      </c>
      <c r="D22" s="256">
        <v>15402.822</v>
      </c>
      <c r="E22" s="327">
        <v>0.4035483153089814</v>
      </c>
      <c r="F22" s="256">
        <v>116244.439</v>
      </c>
      <c r="G22" s="256">
        <v>46554.483</v>
      </c>
      <c r="H22" s="358">
        <v>44834.911</v>
      </c>
      <c r="I22" s="364">
        <f t="shared" si="0"/>
        <v>-3.6936765037214547</v>
      </c>
      <c r="K22" s="414"/>
      <c r="L22" s="231"/>
      <c r="M22" s="231"/>
      <c r="N22" s="231"/>
      <c r="O22" s="232"/>
      <c r="P22" s="231"/>
      <c r="Q22" s="231"/>
      <c r="R22" s="231"/>
      <c r="T22" s="232"/>
    </row>
    <row r="23" spans="1:20" ht="11.25" customHeight="1">
      <c r="A23" s="149" t="s">
        <v>278</v>
      </c>
      <c r="B23" s="256">
        <v>5684.312</v>
      </c>
      <c r="C23" s="256">
        <v>2428.63</v>
      </c>
      <c r="D23" s="256">
        <v>2117.015</v>
      </c>
      <c r="E23" s="327">
        <v>-12.830896431321364</v>
      </c>
      <c r="F23" s="256">
        <v>28919.687</v>
      </c>
      <c r="G23" s="256">
        <v>12245.789</v>
      </c>
      <c r="H23" s="358">
        <v>10398.101</v>
      </c>
      <c r="I23" s="364">
        <f t="shared" si="0"/>
        <v>-15.088354045623353</v>
      </c>
      <c r="K23" s="414"/>
      <c r="L23" s="231"/>
      <c r="M23" s="231"/>
      <c r="N23" s="231"/>
      <c r="O23" s="232"/>
      <c r="P23" s="231"/>
      <c r="Q23" s="231"/>
      <c r="R23" s="231"/>
      <c r="T23" s="232"/>
    </row>
    <row r="24" spans="1:20" ht="11.25" customHeight="1">
      <c r="A24" s="149" t="s">
        <v>83</v>
      </c>
      <c r="B24" s="256">
        <v>7749.802</v>
      </c>
      <c r="C24" s="256">
        <v>2841.265</v>
      </c>
      <c r="D24" s="256">
        <v>2597.977</v>
      </c>
      <c r="E24" s="327">
        <v>-8.56266486934517</v>
      </c>
      <c r="F24" s="256">
        <v>34849.104</v>
      </c>
      <c r="G24" s="256">
        <v>12722.424</v>
      </c>
      <c r="H24" s="358">
        <v>12017.295</v>
      </c>
      <c r="I24" s="364">
        <f t="shared" si="0"/>
        <v>-5.542410785869112</v>
      </c>
      <c r="K24" s="414"/>
      <c r="L24" s="231"/>
      <c r="M24" s="231"/>
      <c r="N24" s="231"/>
      <c r="O24" s="232"/>
      <c r="P24" s="231"/>
      <c r="Q24" s="231"/>
      <c r="R24" s="231"/>
      <c r="T24" s="232"/>
    </row>
    <row r="25" spans="1:20" ht="11.25" customHeight="1">
      <c r="A25" s="149" t="s">
        <v>291</v>
      </c>
      <c r="B25" s="256">
        <v>5737.511</v>
      </c>
      <c r="C25" s="256">
        <v>2038.473</v>
      </c>
      <c r="D25" s="256">
        <v>2598.336</v>
      </c>
      <c r="E25" s="327">
        <v>27.46482293363708</v>
      </c>
      <c r="F25" s="256">
        <v>24282.151</v>
      </c>
      <c r="G25" s="256">
        <v>8930.796</v>
      </c>
      <c r="H25" s="358">
        <v>9583.191</v>
      </c>
      <c r="I25" s="364">
        <f t="shared" si="0"/>
        <v>7.305003943657429</v>
      </c>
      <c r="K25" s="414"/>
      <c r="L25" s="231"/>
      <c r="M25" s="231"/>
      <c r="N25" s="231"/>
      <c r="O25" s="232"/>
      <c r="P25" s="231"/>
      <c r="Q25" s="231"/>
      <c r="R25" s="231"/>
      <c r="T25" s="232"/>
    </row>
    <row r="26" spans="1:20" ht="11.25" customHeight="1">
      <c r="A26" s="149" t="s">
        <v>292</v>
      </c>
      <c r="B26" s="256">
        <v>102413.784</v>
      </c>
      <c r="C26" s="256">
        <v>37841.216</v>
      </c>
      <c r="D26" s="256">
        <v>40415.59</v>
      </c>
      <c r="E26" s="327">
        <v>6.80309533393428</v>
      </c>
      <c r="F26" s="256">
        <v>350679.59</v>
      </c>
      <c r="G26" s="256">
        <v>125102.686</v>
      </c>
      <c r="H26" s="358">
        <v>138029.659</v>
      </c>
      <c r="I26" s="364">
        <f t="shared" si="0"/>
        <v>10.333089890651914</v>
      </c>
      <c r="K26" s="414"/>
      <c r="L26" s="231"/>
      <c r="M26" s="231"/>
      <c r="N26" s="231"/>
      <c r="O26" s="232"/>
      <c r="P26" s="231"/>
      <c r="Q26" s="231"/>
      <c r="R26" s="231"/>
      <c r="T26" s="232"/>
    </row>
    <row r="27" spans="1:20" ht="11.25" customHeight="1">
      <c r="A27" s="149" t="s">
        <v>162</v>
      </c>
      <c r="B27" s="256">
        <v>10674.486</v>
      </c>
      <c r="C27" s="256">
        <v>4466.518</v>
      </c>
      <c r="D27" s="256">
        <v>3685.718</v>
      </c>
      <c r="E27" s="327">
        <v>-17.481178851176693</v>
      </c>
      <c r="F27" s="256">
        <v>28048.876</v>
      </c>
      <c r="G27" s="256">
        <v>11914.566</v>
      </c>
      <c r="H27" s="358">
        <v>10273.333</v>
      </c>
      <c r="I27" s="364">
        <f t="shared" si="0"/>
        <v>-13.77501287080033</v>
      </c>
      <c r="K27" s="414"/>
      <c r="L27" s="231"/>
      <c r="M27" s="231"/>
      <c r="N27" s="231"/>
      <c r="O27" s="232"/>
      <c r="P27" s="231"/>
      <c r="Q27" s="231"/>
      <c r="R27" s="231"/>
      <c r="T27" s="232"/>
    </row>
    <row r="28" spans="1:20" ht="12.75">
      <c r="A28" s="149"/>
      <c r="B28" s="256"/>
      <c r="C28" s="256"/>
      <c r="D28" s="256"/>
      <c r="E28" s="327"/>
      <c r="F28" s="256"/>
      <c r="G28" s="256"/>
      <c r="H28" s="358"/>
      <c r="I28" s="365"/>
      <c r="L28" s="376"/>
      <c r="M28" s="376"/>
      <c r="N28" s="376"/>
      <c r="O28" s="377"/>
      <c r="P28" s="377"/>
      <c r="Q28" s="376"/>
      <c r="R28" s="376"/>
      <c r="S28" s="376"/>
      <c r="T28" s="377"/>
    </row>
    <row r="29" spans="1:20" ht="12.75">
      <c r="A29" s="149" t="s">
        <v>161</v>
      </c>
      <c r="B29" s="256">
        <v>275833.621</v>
      </c>
      <c r="C29" s="256">
        <v>96514.47599999998</v>
      </c>
      <c r="D29" s="256">
        <v>134459.81</v>
      </c>
      <c r="E29" s="327">
        <v>39.31569187610782</v>
      </c>
      <c r="F29" s="256">
        <v>399600.856</v>
      </c>
      <c r="G29" s="256">
        <v>135649.161</v>
      </c>
      <c r="H29" s="256">
        <v>189636.416</v>
      </c>
      <c r="I29" s="364">
        <f t="shared" si="0"/>
        <v>39.79918091789747</v>
      </c>
      <c r="K29" s="225"/>
      <c r="L29" s="227"/>
      <c r="M29" s="227"/>
      <c r="N29" s="227"/>
      <c r="O29" s="228"/>
      <c r="P29" s="227"/>
      <c r="Q29" s="227"/>
      <c r="R29" s="227"/>
      <c r="T29" s="228"/>
    </row>
    <row r="30" spans="1:20" ht="12.75">
      <c r="A30" s="149" t="s">
        <v>162</v>
      </c>
      <c r="B30" s="256">
        <v>210154.777</v>
      </c>
      <c r="C30" s="256">
        <v>72075.911</v>
      </c>
      <c r="D30" s="256">
        <v>112965.91</v>
      </c>
      <c r="E30" s="327">
        <v>56.73185178332329</v>
      </c>
      <c r="F30" s="256">
        <v>245241.885</v>
      </c>
      <c r="G30" s="256">
        <v>79913.614</v>
      </c>
      <c r="H30" s="256">
        <v>137391.426</v>
      </c>
      <c r="I30" s="364">
        <f t="shared" si="0"/>
        <v>71.92493133898313</v>
      </c>
      <c r="K30" s="225"/>
      <c r="L30" s="231"/>
      <c r="M30" s="231"/>
      <c r="N30" s="231"/>
      <c r="O30" s="232"/>
      <c r="P30" s="231"/>
      <c r="Q30" s="231"/>
      <c r="R30" s="231"/>
      <c r="T30" s="232"/>
    </row>
    <row r="31" spans="1:20" ht="12.75">
      <c r="A31" s="149" t="s">
        <v>293</v>
      </c>
      <c r="B31" s="256">
        <v>49518.246</v>
      </c>
      <c r="C31" s="256">
        <v>19427.397</v>
      </c>
      <c r="D31" s="256">
        <v>15421.611</v>
      </c>
      <c r="E31" s="327">
        <v>-20.619262580571146</v>
      </c>
      <c r="F31" s="256">
        <v>98660.379</v>
      </c>
      <c r="G31" s="256">
        <v>37794.835</v>
      </c>
      <c r="H31" s="256">
        <v>31973.513</v>
      </c>
      <c r="I31" s="364">
        <f t="shared" si="0"/>
        <v>-15.402427342254565</v>
      </c>
      <c r="K31" s="225"/>
      <c r="L31" s="231"/>
      <c r="M31" s="231"/>
      <c r="N31" s="231"/>
      <c r="O31" s="232"/>
      <c r="P31" s="231"/>
      <c r="Q31" s="231"/>
      <c r="R31" s="231"/>
      <c r="T31" s="232"/>
    </row>
    <row r="32" spans="1:20" ht="12.75">
      <c r="A32" s="149" t="s">
        <v>33</v>
      </c>
      <c r="B32" s="256">
        <v>3796.948</v>
      </c>
      <c r="C32" s="256">
        <v>1156.526</v>
      </c>
      <c r="D32" s="256">
        <v>1074.761</v>
      </c>
      <c r="E32" s="327">
        <v>-7.069879968111408</v>
      </c>
      <c r="F32" s="256">
        <v>14653.13</v>
      </c>
      <c r="G32" s="256">
        <v>4442.279</v>
      </c>
      <c r="H32" s="256">
        <v>4469.036</v>
      </c>
      <c r="I32" s="364">
        <f t="shared" si="0"/>
        <v>0.6023259682698789</v>
      </c>
      <c r="K32" s="225"/>
      <c r="L32" s="231"/>
      <c r="M32" s="231"/>
      <c r="N32" s="231"/>
      <c r="O32" s="232"/>
      <c r="P32" s="231"/>
      <c r="Q32" s="231"/>
      <c r="R32" s="231"/>
      <c r="T32" s="232"/>
    </row>
    <row r="33" spans="1:20" ht="12.75">
      <c r="A33" s="149" t="s">
        <v>163</v>
      </c>
      <c r="B33" s="256">
        <v>327.658</v>
      </c>
      <c r="C33" s="256">
        <v>111.196</v>
      </c>
      <c r="D33" s="256">
        <v>236.874</v>
      </c>
      <c r="E33" s="327">
        <v>113.023849778769</v>
      </c>
      <c r="F33" s="256">
        <v>1715.232</v>
      </c>
      <c r="G33" s="256">
        <v>546.571</v>
      </c>
      <c r="H33" s="358">
        <v>1148.685</v>
      </c>
      <c r="I33" s="364">
        <f t="shared" si="0"/>
        <v>110.16208324261623</v>
      </c>
      <c r="K33" s="225"/>
      <c r="L33" s="231"/>
      <c r="M33" s="231"/>
      <c r="N33" s="231"/>
      <c r="O33" s="232"/>
      <c r="P33" s="231"/>
      <c r="Q33" s="231"/>
      <c r="R33" s="231"/>
      <c r="T33" s="232"/>
    </row>
    <row r="34" spans="1:20" ht="12.75">
      <c r="A34" s="325" t="s">
        <v>157</v>
      </c>
      <c r="B34" s="258">
        <v>12035.992</v>
      </c>
      <c r="C34" s="258">
        <v>3743.446</v>
      </c>
      <c r="D34" s="258">
        <v>4760.654</v>
      </c>
      <c r="E34" s="329">
        <v>27.17303789075629</v>
      </c>
      <c r="F34" s="258">
        <v>39330.23</v>
      </c>
      <c r="G34" s="258">
        <v>12951.862</v>
      </c>
      <c r="H34" s="360">
        <v>14653.756</v>
      </c>
      <c r="I34" s="366">
        <f t="shared" si="0"/>
        <v>13.140149269657142</v>
      </c>
      <c r="K34" s="225"/>
      <c r="L34" s="231"/>
      <c r="M34" s="231"/>
      <c r="N34" s="231"/>
      <c r="O34" s="232"/>
      <c r="P34" s="231"/>
      <c r="Q34" s="231"/>
      <c r="R34" s="231"/>
      <c r="T34" s="232"/>
    </row>
    <row r="35" spans="1:13" ht="12.75">
      <c r="A35" s="124" t="s">
        <v>201</v>
      </c>
      <c r="B35" s="226"/>
      <c r="C35" s="226"/>
      <c r="D35" s="226"/>
      <c r="E35" s="226"/>
      <c r="F35" s="226"/>
      <c r="G35" s="226"/>
      <c r="H35" s="226"/>
      <c r="I35" s="226"/>
      <c r="J35" s="226"/>
      <c r="K35" s="226"/>
      <c r="L35" s="121"/>
      <c r="M35" s="121"/>
    </row>
    <row r="36" spans="1:13" ht="12.75">
      <c r="A36" s="225"/>
      <c r="B36" s="225"/>
      <c r="C36" s="225"/>
      <c r="D36" s="225"/>
      <c r="E36" s="225"/>
      <c r="F36" s="225"/>
      <c r="G36" s="227"/>
      <c r="H36" s="227"/>
      <c r="I36" s="227"/>
      <c r="J36" s="228"/>
      <c r="K36" s="225"/>
      <c r="L36" s="121"/>
      <c r="M36" s="121"/>
    </row>
    <row r="37" spans="1:13" ht="12.75">
      <c r="A37" s="229"/>
      <c r="B37" s="229"/>
      <c r="C37" s="229"/>
      <c r="D37" s="229"/>
      <c r="E37" s="230"/>
      <c r="F37" s="229"/>
      <c r="G37" s="229"/>
      <c r="H37" s="229"/>
      <c r="I37" s="229"/>
      <c r="J37" s="230"/>
      <c r="K37" s="230"/>
      <c r="L37" s="121"/>
      <c r="M37" s="121"/>
    </row>
    <row r="38" spans="1:13" ht="12.75">
      <c r="A38" s="226"/>
      <c r="B38" s="231"/>
      <c r="C38" s="231"/>
      <c r="D38" s="231"/>
      <c r="E38" s="232"/>
      <c r="F38" s="231"/>
      <c r="G38" s="231"/>
      <c r="H38" s="231"/>
      <c r="I38" s="232"/>
      <c r="K38" s="233"/>
      <c r="L38" s="121"/>
      <c r="M38" s="121"/>
    </row>
    <row r="39" spans="1:13" ht="12.75">
      <c r="A39" s="225"/>
      <c r="B39" s="227"/>
      <c r="C39" s="227"/>
      <c r="D39" s="227"/>
      <c r="E39" s="228"/>
      <c r="F39" s="227"/>
      <c r="G39" s="227"/>
      <c r="H39" s="227"/>
      <c r="I39" s="228"/>
      <c r="K39" s="228"/>
      <c r="L39" s="121"/>
      <c r="M39" s="121"/>
    </row>
    <row r="40" spans="1:13" ht="12.75">
      <c r="A40" s="226"/>
      <c r="B40" s="231"/>
      <c r="C40" s="231"/>
      <c r="D40" s="231"/>
      <c r="E40" s="232"/>
      <c r="F40" s="232"/>
      <c r="G40" s="231"/>
      <c r="H40" s="231"/>
      <c r="I40" s="231"/>
      <c r="J40" s="232"/>
      <c r="K40" s="232"/>
      <c r="L40" s="121"/>
      <c r="M40" s="121"/>
    </row>
    <row r="41" spans="1:13" ht="12.75">
      <c r="A41" s="226"/>
      <c r="B41" s="231"/>
      <c r="C41" s="231"/>
      <c r="D41" s="231"/>
      <c r="E41" s="232"/>
      <c r="F41" s="232"/>
      <c r="G41" s="231"/>
      <c r="H41" s="231"/>
      <c r="I41" s="231"/>
      <c r="J41" s="232"/>
      <c r="K41" s="232"/>
      <c r="L41" s="121"/>
      <c r="M41" s="121"/>
    </row>
    <row r="42" spans="1:13" ht="12.75">
      <c r="A42" s="226"/>
      <c r="B42" s="231"/>
      <c r="C42" s="231"/>
      <c r="D42" s="231"/>
      <c r="E42" s="232"/>
      <c r="F42" s="232"/>
      <c r="G42" s="231"/>
      <c r="H42" s="231"/>
      <c r="I42" s="231"/>
      <c r="J42" s="232"/>
      <c r="K42" s="232"/>
      <c r="L42" s="121"/>
      <c r="M42" s="121"/>
    </row>
    <row r="43" spans="1:13" ht="12.75">
      <c r="A43" s="226"/>
      <c r="B43" s="231"/>
      <c r="C43" s="231"/>
      <c r="D43" s="231"/>
      <c r="E43" s="232"/>
      <c r="F43" s="232"/>
      <c r="G43" s="231"/>
      <c r="H43" s="231"/>
      <c r="I43" s="231"/>
      <c r="J43" s="232"/>
      <c r="K43" s="232"/>
      <c r="L43" s="121"/>
      <c r="M43" s="121"/>
    </row>
    <row r="44" spans="1:13" ht="12.75">
      <c r="A44" s="226"/>
      <c r="B44" s="231"/>
      <c r="C44" s="231"/>
      <c r="D44" s="231"/>
      <c r="E44" s="232"/>
      <c r="F44" s="232"/>
      <c r="G44" s="231"/>
      <c r="H44" s="231"/>
      <c r="I44" s="231"/>
      <c r="J44" s="232"/>
      <c r="K44" s="232"/>
      <c r="L44" s="121"/>
      <c r="M44" s="121"/>
    </row>
    <row r="45" spans="1:13" ht="12.75">
      <c r="A45" s="226"/>
      <c r="B45" s="231"/>
      <c r="C45" s="231"/>
      <c r="D45" s="231"/>
      <c r="E45" s="232"/>
      <c r="F45" s="232"/>
      <c r="G45" s="231"/>
      <c r="H45" s="231"/>
      <c r="I45" s="231"/>
      <c r="J45" s="232"/>
      <c r="K45" s="232"/>
      <c r="L45" s="121"/>
      <c r="M45" s="121"/>
    </row>
    <row r="46" spans="1:13" ht="12.75">
      <c r="A46" s="226"/>
      <c r="B46" s="231"/>
      <c r="C46" s="231"/>
      <c r="D46" s="231"/>
      <c r="E46" s="232"/>
      <c r="F46" s="232"/>
      <c r="G46" s="231"/>
      <c r="H46" s="231"/>
      <c r="I46" s="231"/>
      <c r="J46" s="232"/>
      <c r="K46" s="232"/>
      <c r="L46" s="121"/>
      <c r="M46" s="121"/>
    </row>
    <row r="47" spans="1:13" ht="12.75">
      <c r="A47" s="226"/>
      <c r="B47" s="231"/>
      <c r="C47" s="231"/>
      <c r="D47" s="231"/>
      <c r="E47" s="232"/>
      <c r="F47" s="232"/>
      <c r="G47" s="231"/>
      <c r="H47" s="231"/>
      <c r="I47" s="231"/>
      <c r="J47" s="232"/>
      <c r="K47" s="232"/>
      <c r="L47" s="121"/>
      <c r="M47" s="121"/>
    </row>
    <row r="48" spans="1:13" ht="12.75">
      <c r="A48" s="226"/>
      <c r="B48" s="231"/>
      <c r="C48" s="231"/>
      <c r="D48" s="231"/>
      <c r="E48" s="232"/>
      <c r="F48" s="232"/>
      <c r="G48" s="231"/>
      <c r="H48" s="231"/>
      <c r="I48" s="231"/>
      <c r="J48" s="232"/>
      <c r="K48" s="232"/>
      <c r="L48" s="121"/>
      <c r="M48" s="121"/>
    </row>
    <row r="49" spans="1:13" ht="12.75">
      <c r="A49" s="226"/>
      <c r="B49" s="231"/>
      <c r="C49" s="231"/>
      <c r="D49" s="231"/>
      <c r="E49" s="232"/>
      <c r="F49" s="232"/>
      <c r="G49" s="231"/>
      <c r="H49" s="231"/>
      <c r="I49" s="231"/>
      <c r="J49" s="232"/>
      <c r="K49" s="232"/>
      <c r="L49" s="121"/>
      <c r="M49" s="121"/>
    </row>
    <row r="50" spans="1:13" ht="12.75">
      <c r="A50" s="226"/>
      <c r="B50" s="231"/>
      <c r="C50" s="231"/>
      <c r="D50" s="231"/>
      <c r="E50" s="232"/>
      <c r="F50" s="232"/>
      <c r="G50" s="231"/>
      <c r="H50" s="231"/>
      <c r="I50" s="231"/>
      <c r="J50" s="232"/>
      <c r="K50" s="232"/>
      <c r="L50" s="121"/>
      <c r="M50" s="121"/>
    </row>
    <row r="51" spans="1:13" ht="12.75">
      <c r="A51" s="226"/>
      <c r="B51" s="231"/>
      <c r="C51" s="231"/>
      <c r="D51" s="231"/>
      <c r="E51" s="232"/>
      <c r="F51" s="232"/>
      <c r="G51" s="231"/>
      <c r="H51" s="231"/>
      <c r="I51" s="231"/>
      <c r="J51" s="232"/>
      <c r="K51" s="232"/>
      <c r="L51" s="121"/>
      <c r="M51" s="121"/>
    </row>
    <row r="52" spans="1:13" ht="12.75">
      <c r="A52" s="226"/>
      <c r="B52" s="231"/>
      <c r="C52" s="231"/>
      <c r="D52" s="231"/>
      <c r="E52" s="232"/>
      <c r="F52" s="232"/>
      <c r="G52" s="231"/>
      <c r="H52" s="231"/>
      <c r="I52" s="231"/>
      <c r="J52" s="232"/>
      <c r="K52" s="232"/>
      <c r="L52" s="121"/>
      <c r="M52" s="121"/>
    </row>
    <row r="53" spans="1:13" ht="12.75">
      <c r="A53" s="225"/>
      <c r="B53" s="227"/>
      <c r="C53" s="227"/>
      <c r="D53" s="227"/>
      <c r="E53" s="228"/>
      <c r="F53" s="228"/>
      <c r="G53" s="227"/>
      <c r="H53" s="227"/>
      <c r="I53" s="227"/>
      <c r="J53" s="228"/>
      <c r="K53" s="228"/>
      <c r="L53" s="121"/>
      <c r="M53" s="121"/>
    </row>
    <row r="54" spans="1:13" ht="12.75">
      <c r="A54" s="226"/>
      <c r="B54" s="231"/>
      <c r="C54" s="231"/>
      <c r="D54" s="231"/>
      <c r="E54" s="232"/>
      <c r="F54" s="232"/>
      <c r="G54" s="231"/>
      <c r="H54" s="231"/>
      <c r="I54" s="231"/>
      <c r="J54" s="232"/>
      <c r="K54" s="232"/>
      <c r="L54" s="121"/>
      <c r="M54" s="121"/>
    </row>
    <row r="55" spans="1:13" ht="12.75">
      <c r="A55" s="226"/>
      <c r="B55" s="231"/>
      <c r="C55" s="231"/>
      <c r="D55" s="231"/>
      <c r="E55" s="232"/>
      <c r="F55" s="232"/>
      <c r="G55" s="231"/>
      <c r="H55" s="231"/>
      <c r="I55" s="231"/>
      <c r="J55" s="232"/>
      <c r="K55" s="232"/>
      <c r="L55" s="121"/>
      <c r="M55" s="121"/>
    </row>
    <row r="56" spans="1:13" ht="12.75">
      <c r="A56" s="226"/>
      <c r="B56" s="231"/>
      <c r="C56" s="231"/>
      <c r="D56" s="231"/>
      <c r="E56" s="232"/>
      <c r="F56" s="232"/>
      <c r="G56" s="231"/>
      <c r="H56" s="231"/>
      <c r="I56" s="231"/>
      <c r="J56" s="232"/>
      <c r="K56" s="232"/>
      <c r="L56" s="121"/>
      <c r="M56" s="121"/>
    </row>
    <row r="57" spans="1:13" ht="12.75">
      <c r="A57" s="226"/>
      <c r="B57" s="231"/>
      <c r="C57" s="231"/>
      <c r="D57" s="231"/>
      <c r="E57" s="232"/>
      <c r="F57" s="232"/>
      <c r="G57" s="231"/>
      <c r="H57" s="231"/>
      <c r="I57" s="231"/>
      <c r="J57" s="232"/>
      <c r="K57" s="232"/>
      <c r="L57" s="121"/>
      <c r="M57" s="121"/>
    </row>
    <row r="58" spans="1:13" ht="12.75">
      <c r="A58" s="226"/>
      <c r="B58" s="231"/>
      <c r="C58" s="231"/>
      <c r="D58" s="231"/>
      <c r="E58" s="232"/>
      <c r="F58" s="232"/>
      <c r="G58" s="231"/>
      <c r="H58" s="231"/>
      <c r="I58" s="231"/>
      <c r="J58" s="232"/>
      <c r="K58" s="232"/>
      <c r="L58" s="121"/>
      <c r="M58" s="121"/>
    </row>
    <row r="59" spans="1:13" ht="12.75">
      <c r="A59" s="234"/>
      <c r="B59" s="235"/>
      <c r="C59" s="235"/>
      <c r="D59" s="235"/>
      <c r="E59" s="235"/>
      <c r="F59" s="235"/>
      <c r="G59" s="235"/>
      <c r="H59" s="235"/>
      <c r="I59" s="235"/>
      <c r="J59" s="234"/>
      <c r="K59" s="234"/>
      <c r="L59" s="121"/>
      <c r="M59" s="121"/>
    </row>
    <row r="60" spans="1:13" ht="12.75">
      <c r="A60" s="226"/>
      <c r="B60" s="226"/>
      <c r="C60" s="226"/>
      <c r="D60" s="226"/>
      <c r="E60" s="226"/>
      <c r="F60" s="226"/>
      <c r="G60" s="226"/>
      <c r="H60" s="226"/>
      <c r="I60" s="226"/>
      <c r="J60" s="226"/>
      <c r="K60" s="226"/>
      <c r="L60" s="121"/>
      <c r="M60" s="121"/>
    </row>
    <row r="61" spans="1:13" ht="12.75">
      <c r="A61" s="120"/>
      <c r="B61" s="152"/>
      <c r="C61" s="152"/>
      <c r="D61" s="152"/>
      <c r="E61" s="121"/>
      <c r="I61" s="121"/>
      <c r="K61" s="121"/>
      <c r="L61" s="121"/>
      <c r="M61" s="121"/>
    </row>
    <row r="62" spans="1:13" ht="12.75">
      <c r="A62" s="151"/>
      <c r="B62" s="152"/>
      <c r="D62" s="152"/>
      <c r="E62" s="121"/>
      <c r="I62" s="121"/>
      <c r="K62" s="121"/>
      <c r="L62" s="121"/>
      <c r="M62" s="121"/>
    </row>
    <row r="63" spans="1:13" ht="12.75">
      <c r="A63" s="151"/>
      <c r="B63" s="152"/>
      <c r="C63" s="152"/>
      <c r="D63" s="152"/>
      <c r="E63" s="121"/>
      <c r="I63" s="121"/>
      <c r="K63" s="121"/>
      <c r="L63" s="121"/>
      <c r="M63" s="121"/>
    </row>
    <row r="64" spans="1:13" ht="12.75">
      <c r="A64" s="152"/>
      <c r="B64" s="152"/>
      <c r="C64" s="152"/>
      <c r="D64" s="152"/>
      <c r="E64" s="121"/>
      <c r="I64" s="121"/>
      <c r="K64" s="121"/>
      <c r="L64" s="121"/>
      <c r="M64" s="121"/>
    </row>
    <row r="65" spans="2:13" ht="12.75">
      <c r="B65" s="152"/>
      <c r="C65" s="152"/>
      <c r="D65" s="152"/>
      <c r="E65" s="121"/>
      <c r="I65" s="121"/>
      <c r="K65" s="121"/>
      <c r="L65" s="121"/>
      <c r="M65" s="121"/>
    </row>
    <row r="66" spans="1:13" ht="12.75">
      <c r="A66" s="151"/>
      <c r="B66" s="152"/>
      <c r="C66" s="152"/>
      <c r="D66" s="152"/>
      <c r="E66" s="121"/>
      <c r="I66" s="121"/>
      <c r="K66" s="121"/>
      <c r="L66" s="121"/>
      <c r="M66" s="121"/>
    </row>
    <row r="67" spans="1:13" ht="12.75">
      <c r="A67" s="151"/>
      <c r="B67" s="152"/>
      <c r="C67" s="152"/>
      <c r="D67" s="152"/>
      <c r="E67" s="121"/>
      <c r="I67" s="121"/>
      <c r="K67" s="121"/>
      <c r="L67" s="121"/>
      <c r="M67" s="121"/>
    </row>
    <row r="68" spans="1:13" ht="12.75">
      <c r="A68" s="151"/>
      <c r="B68" s="152"/>
      <c r="C68" s="152"/>
      <c r="D68" s="152"/>
      <c r="E68" s="121"/>
      <c r="I68" s="121"/>
      <c r="K68" s="121"/>
      <c r="L68" s="121"/>
      <c r="M68" s="121"/>
    </row>
    <row r="69" spans="1:13" ht="12.75">
      <c r="A69" s="151"/>
      <c r="B69" s="152"/>
      <c r="D69" s="152"/>
      <c r="E69" s="121"/>
      <c r="I69" s="121"/>
      <c r="K69" s="121"/>
      <c r="L69" s="121"/>
      <c r="M69" s="121"/>
    </row>
    <row r="70" spans="1:13" ht="12.75">
      <c r="A70" s="120"/>
      <c r="B70" s="152"/>
      <c r="C70" s="152"/>
      <c r="D70" s="152"/>
      <c r="E70" s="121"/>
      <c r="I70" s="121"/>
      <c r="K70" s="121"/>
      <c r="L70" s="121"/>
      <c r="M70" s="121"/>
    </row>
    <row r="71" spans="1:13" ht="12.75">
      <c r="A71" s="120"/>
      <c r="B71" s="152"/>
      <c r="C71" s="152"/>
      <c r="D71" s="152"/>
      <c r="E71" s="121"/>
      <c r="I71" s="121"/>
      <c r="K71" s="121"/>
      <c r="L71" s="121"/>
      <c r="M71" s="121"/>
    </row>
    <row r="72" spans="1:13" ht="12.75">
      <c r="A72" s="151"/>
      <c r="B72" s="152"/>
      <c r="C72" s="152"/>
      <c r="D72" s="152"/>
      <c r="E72" s="121"/>
      <c r="I72" s="121"/>
      <c r="K72" s="121"/>
      <c r="L72" s="121"/>
      <c r="M72" s="121"/>
    </row>
    <row r="73" spans="1:13" ht="12.75">
      <c r="A73" s="151"/>
      <c r="C73" s="152"/>
      <c r="D73" s="152"/>
      <c r="E73" s="121"/>
      <c r="I73" s="121"/>
      <c r="K73" s="121"/>
      <c r="L73" s="121"/>
      <c r="M73" s="121"/>
    </row>
    <row r="74" spans="1:13" ht="12.75">
      <c r="A74" s="151"/>
      <c r="B74" s="152"/>
      <c r="C74" s="152"/>
      <c r="D74" s="152"/>
      <c r="E74" s="121"/>
      <c r="I74" s="121"/>
      <c r="K74" s="121"/>
      <c r="L74" s="121"/>
      <c r="M74" s="121"/>
    </row>
    <row r="75" spans="1:13" ht="12.75">
      <c r="A75" s="120"/>
      <c r="B75" s="152"/>
      <c r="C75" s="152"/>
      <c r="D75" s="152"/>
      <c r="E75" s="121"/>
      <c r="I75" s="121"/>
      <c r="K75" s="121"/>
      <c r="L75" s="121"/>
      <c r="M75" s="121"/>
    </row>
    <row r="76" spans="1:13" ht="12.75">
      <c r="A76" s="120"/>
      <c r="C76" s="152"/>
      <c r="D76" s="152"/>
      <c r="E76" s="121"/>
      <c r="I76" s="121"/>
      <c r="K76" s="121"/>
      <c r="L76" s="121"/>
      <c r="M76" s="121"/>
    </row>
    <row r="77" spans="1:13" ht="12.75">
      <c r="A77" s="151"/>
      <c r="B77" s="152"/>
      <c r="C77" s="152"/>
      <c r="D77" s="152"/>
      <c r="E77" s="121"/>
      <c r="I77" s="121"/>
      <c r="K77" s="121"/>
      <c r="L77" s="121"/>
      <c r="M77" s="121"/>
    </row>
    <row r="78" spans="1:13" ht="12.75">
      <c r="A78" s="151"/>
      <c r="B78" s="152"/>
      <c r="C78" s="152"/>
      <c r="D78" s="152"/>
      <c r="E78" s="121"/>
      <c r="I78" s="121"/>
      <c r="K78" s="121"/>
      <c r="L78" s="121"/>
      <c r="M78" s="121"/>
    </row>
    <row r="79" spans="1:13" ht="12.75">
      <c r="A79" s="120"/>
      <c r="B79" s="152"/>
      <c r="C79" s="152"/>
      <c r="D79" s="152"/>
      <c r="E79" s="121"/>
      <c r="I79" s="121"/>
      <c r="K79" s="121"/>
      <c r="L79" s="121"/>
      <c r="M79" s="121"/>
    </row>
    <row r="80" spans="1:13" ht="12.75">
      <c r="A80" s="151"/>
      <c r="B80" s="152"/>
      <c r="C80" s="152"/>
      <c r="D80" s="152"/>
      <c r="E80" s="121"/>
      <c r="I80" s="121"/>
      <c r="K80" s="121"/>
      <c r="L80" s="121"/>
      <c r="M80" s="121"/>
    </row>
    <row r="81" spans="1:13" ht="12.75">
      <c r="A81" s="151"/>
      <c r="D81" s="152"/>
      <c r="E81" s="121"/>
      <c r="I81" s="121"/>
      <c r="K81" s="121"/>
      <c r="L81" s="121"/>
      <c r="M81" s="121"/>
    </row>
    <row r="82" spans="1:13" ht="12.75">
      <c r="A82" s="151"/>
      <c r="D82" s="152"/>
      <c r="E82" s="121"/>
      <c r="I82" s="121"/>
      <c r="K82" s="121"/>
      <c r="L82" s="121"/>
      <c r="M82" s="121"/>
    </row>
    <row r="83" spans="1:13" ht="12.75">
      <c r="A83" s="151"/>
      <c r="B83" s="152"/>
      <c r="C83" s="152"/>
      <c r="D83" s="152"/>
      <c r="E83" s="121"/>
      <c r="I83" s="121"/>
      <c r="K83" s="121"/>
      <c r="L83" s="121"/>
      <c r="M83" s="121"/>
    </row>
    <row r="84" spans="3:13" ht="12.75">
      <c r="C84" s="152"/>
      <c r="D84" s="152"/>
      <c r="E84" s="121"/>
      <c r="I84" s="121"/>
      <c r="K84" s="121"/>
      <c r="L84" s="121"/>
      <c r="M84" s="121"/>
    </row>
    <row r="85" spans="1:13" ht="12.75">
      <c r="A85" s="151"/>
      <c r="B85" s="152"/>
      <c r="C85" s="152"/>
      <c r="D85" s="152"/>
      <c r="E85" s="121"/>
      <c r="I85" s="121"/>
      <c r="K85" s="121"/>
      <c r="L85" s="121"/>
      <c r="M85" s="121"/>
    </row>
    <row r="86" spans="1:13" ht="12.75">
      <c r="A86" s="120"/>
      <c r="C86" s="152"/>
      <c r="D86" s="152"/>
      <c r="E86" s="121"/>
      <c r="I86" s="121"/>
      <c r="K86" s="121"/>
      <c r="L86" s="121"/>
      <c r="M86" s="121"/>
    </row>
    <row r="87" spans="1:13" ht="12.75">
      <c r="A87" s="151"/>
      <c r="C87" s="152"/>
      <c r="D87" s="152"/>
      <c r="E87" s="121"/>
      <c r="I87" s="121"/>
      <c r="K87" s="121"/>
      <c r="L87" s="121"/>
      <c r="M87" s="121"/>
    </row>
    <row r="88" spans="1:13" ht="12.75">
      <c r="A88" s="151"/>
      <c r="B88" s="152"/>
      <c r="C88" s="152"/>
      <c r="D88" s="152"/>
      <c r="E88" s="121"/>
      <c r="I88" s="121"/>
      <c r="K88" s="121"/>
      <c r="L88" s="121"/>
      <c r="M88" s="121"/>
    </row>
    <row r="89" spans="1:13" ht="12.75">
      <c r="A89" s="120"/>
      <c r="B89" s="152"/>
      <c r="D89" s="152"/>
      <c r="E89" s="121"/>
      <c r="I89" s="121"/>
      <c r="K89" s="121"/>
      <c r="L89" s="121"/>
      <c r="M89" s="121"/>
    </row>
    <row r="90" spans="1:13" ht="12.75">
      <c r="A90" s="151"/>
      <c r="C90" s="152"/>
      <c r="D90" s="152"/>
      <c r="E90" s="121"/>
      <c r="I90" s="121"/>
      <c r="K90" s="121"/>
      <c r="L90" s="121"/>
      <c r="M90" s="121"/>
    </row>
    <row r="91" spans="3:13" ht="12.75">
      <c r="C91" s="120"/>
      <c r="D91" s="120"/>
      <c r="E91" s="121"/>
      <c r="I91" s="121"/>
      <c r="K91" s="121"/>
      <c r="L91" s="121"/>
      <c r="M91" s="121"/>
    </row>
    <row r="92" spans="1:13" ht="12.75">
      <c r="A92" s="152"/>
      <c r="C92" s="152"/>
      <c r="D92" s="152"/>
      <c r="E92" s="121"/>
      <c r="I92" s="121"/>
      <c r="K92" s="121"/>
      <c r="L92" s="121"/>
      <c r="M92" s="121"/>
    </row>
    <row r="93" spans="2:13" ht="12.75">
      <c r="B93" s="152"/>
      <c r="D93" s="152"/>
      <c r="E93" s="121"/>
      <c r="I93" s="121"/>
      <c r="K93" s="121"/>
      <c r="L93" s="121"/>
      <c r="M93" s="121"/>
    </row>
    <row r="94" spans="4:13" ht="12.75">
      <c r="D94" s="152"/>
      <c r="E94" s="121"/>
      <c r="I94" s="121"/>
      <c r="K94" s="121"/>
      <c r="L94" s="121"/>
      <c r="M94" s="121"/>
    </row>
    <row r="95" spans="1:13" ht="12.75">
      <c r="A95" s="151"/>
      <c r="C95" s="152"/>
      <c r="D95" s="152"/>
      <c r="E95" s="121"/>
      <c r="I95" s="121"/>
      <c r="K95" s="121"/>
      <c r="L95" s="121"/>
      <c r="M95" s="121"/>
    </row>
    <row r="96" spans="1:13" ht="12.75">
      <c r="A96" s="151"/>
      <c r="C96" s="152"/>
      <c r="D96" s="152"/>
      <c r="E96" s="121"/>
      <c r="I96" s="121"/>
      <c r="K96" s="121"/>
      <c r="L96" s="121"/>
      <c r="M96" s="121"/>
    </row>
    <row r="97" spans="1:13" ht="12.75">
      <c r="A97" s="151"/>
      <c r="D97" s="152"/>
      <c r="E97" s="121"/>
      <c r="I97" s="121"/>
      <c r="K97" s="121"/>
      <c r="L97" s="121"/>
      <c r="M97" s="121"/>
    </row>
    <row r="98" spans="1:13" ht="12.75">
      <c r="A98" s="120"/>
      <c r="D98" s="152"/>
      <c r="E98" s="121"/>
      <c r="I98" s="121"/>
      <c r="K98" s="121"/>
      <c r="L98" s="121"/>
      <c r="M98" s="121"/>
    </row>
    <row r="99" spans="3:13" ht="12.75">
      <c r="C99" s="152"/>
      <c r="D99" s="152"/>
      <c r="E99" s="121"/>
      <c r="I99" s="121"/>
      <c r="K99" s="121"/>
      <c r="L99" s="121"/>
      <c r="M99" s="121"/>
    </row>
    <row r="100" spans="1:13" ht="12.75">
      <c r="A100" s="151"/>
      <c r="C100" s="152"/>
      <c r="D100" s="152"/>
      <c r="E100" s="121"/>
      <c r="I100" s="121"/>
      <c r="K100" s="121"/>
      <c r="L100" s="121"/>
      <c r="M100" s="121"/>
    </row>
    <row r="101" spans="1:13" ht="12.75">
      <c r="A101" s="151"/>
      <c r="C101" s="152"/>
      <c r="D101" s="152"/>
      <c r="E101" s="121"/>
      <c r="I101" s="121"/>
      <c r="K101" s="121"/>
      <c r="L101" s="121"/>
      <c r="M101" s="121"/>
    </row>
    <row r="102" spans="1:13" ht="12.75">
      <c r="A102" s="151"/>
      <c r="D102" s="152"/>
      <c r="E102" s="121"/>
      <c r="I102" s="121"/>
      <c r="K102" s="121"/>
      <c r="L102" s="121"/>
      <c r="M102" s="121"/>
    </row>
    <row r="103" spans="3:13" ht="12.75">
      <c r="C103" s="152"/>
      <c r="D103" s="152"/>
      <c r="E103" s="121"/>
      <c r="I103" s="121"/>
      <c r="K103" s="121"/>
      <c r="L103" s="121"/>
      <c r="M103" s="121"/>
    </row>
    <row r="104" spans="1:13" ht="12.75">
      <c r="A104" s="151"/>
      <c r="E104" s="121"/>
      <c r="I104" s="121"/>
      <c r="K104" s="121"/>
      <c r="L104" s="121"/>
      <c r="M104" s="121"/>
    </row>
    <row r="105" spans="1:13" ht="12.75">
      <c r="A105" s="151"/>
      <c r="E105" s="121"/>
      <c r="I105" s="121"/>
      <c r="K105" s="121"/>
      <c r="L105" s="121"/>
      <c r="M105" s="121"/>
    </row>
    <row r="106" spans="1:13" ht="12.75">
      <c r="A106" s="151"/>
      <c r="C106" s="152"/>
      <c r="E106" s="121"/>
      <c r="I106" s="121"/>
      <c r="K106" s="121"/>
      <c r="L106" s="121"/>
      <c r="M106" s="121"/>
    </row>
    <row r="107" spans="1:13" ht="12.75">
      <c r="A107" s="120"/>
      <c r="E107" s="121"/>
      <c r="I107" s="121"/>
      <c r="K107" s="121"/>
      <c r="L107" s="121"/>
      <c r="M107" s="121"/>
    </row>
    <row r="108" spans="1:13" ht="12.75">
      <c r="A108" s="151"/>
      <c r="C108" s="152"/>
      <c r="E108" s="121"/>
      <c r="I108" s="121"/>
      <c r="K108" s="121"/>
      <c r="L108" s="121"/>
      <c r="M108" s="121"/>
    </row>
    <row r="109" spans="1:13" ht="12.75">
      <c r="A109" s="120"/>
      <c r="E109" s="121"/>
      <c r="I109" s="121"/>
      <c r="K109" s="121"/>
      <c r="L109" s="121"/>
      <c r="M109" s="121"/>
    </row>
    <row r="110" spans="1:13" ht="12.75">
      <c r="A110" s="151"/>
      <c r="E110" s="121"/>
      <c r="I110" s="121"/>
      <c r="K110" s="121"/>
      <c r="L110" s="121"/>
      <c r="M110" s="121"/>
    </row>
    <row r="111" spans="1:13" ht="12.75">
      <c r="A111" s="151"/>
      <c r="C111" s="152"/>
      <c r="E111" s="121"/>
      <c r="I111" s="121"/>
      <c r="K111" s="121"/>
      <c r="L111" s="121"/>
      <c r="M111" s="121"/>
    </row>
    <row r="112" spans="1:13" ht="12.75">
      <c r="A112" s="151"/>
      <c r="C112" s="152"/>
      <c r="E112" s="121"/>
      <c r="I112" s="121"/>
      <c r="K112" s="121"/>
      <c r="L112" s="121"/>
      <c r="M112" s="121"/>
    </row>
    <row r="113" spans="5:13" ht="12.75">
      <c r="E113" s="121"/>
      <c r="I113" s="121"/>
      <c r="K113" s="121"/>
      <c r="L113" s="121"/>
      <c r="M113" s="121"/>
    </row>
    <row r="114" spans="1:13" ht="12.75">
      <c r="A114" s="120"/>
      <c r="E114" s="121"/>
      <c r="I114" s="121"/>
      <c r="K114" s="121"/>
      <c r="L114" s="121"/>
      <c r="M114" s="121"/>
    </row>
    <row r="115" spans="1:13" ht="12.75">
      <c r="A115" s="151"/>
      <c r="C115" s="152"/>
      <c r="E115" s="121"/>
      <c r="I115" s="121"/>
      <c r="K115" s="121"/>
      <c r="L115" s="121"/>
      <c r="M115" s="121"/>
    </row>
    <row r="116" spans="1:13" ht="12.75">
      <c r="A116" s="151"/>
      <c r="E116" s="121"/>
      <c r="I116" s="121"/>
      <c r="K116" s="121"/>
      <c r="L116" s="121"/>
      <c r="M116" s="121"/>
    </row>
    <row r="117" spans="1:13" ht="12.75">
      <c r="A117" s="151"/>
      <c r="C117" s="152"/>
      <c r="E117" s="121"/>
      <c r="I117" s="121"/>
      <c r="K117" s="121"/>
      <c r="L117" s="121"/>
      <c r="M117" s="121"/>
    </row>
    <row r="118" spans="1:13" ht="12.75">
      <c r="A118" s="151"/>
      <c r="C118" s="152"/>
      <c r="E118" s="121"/>
      <c r="I118" s="121"/>
      <c r="K118" s="121"/>
      <c r="L118" s="121"/>
      <c r="M118" s="121"/>
    </row>
    <row r="119" spans="1:13" ht="12.75">
      <c r="A119" s="151"/>
      <c r="C119" s="152"/>
      <c r="E119" s="121"/>
      <c r="I119" s="121"/>
      <c r="K119" s="121"/>
      <c r="L119" s="121"/>
      <c r="M119" s="121"/>
    </row>
    <row r="120" spans="1:13" ht="12.75">
      <c r="A120" s="120"/>
      <c r="C120" s="152"/>
      <c r="E120" s="121"/>
      <c r="I120" s="121"/>
      <c r="K120" s="121"/>
      <c r="L120" s="121"/>
      <c r="M120" s="121"/>
    </row>
    <row r="121" spans="1:13" ht="12.75">
      <c r="A121" s="120"/>
      <c r="C121" s="152"/>
      <c r="E121" s="121"/>
      <c r="I121" s="121"/>
      <c r="K121" s="121"/>
      <c r="L121" s="121"/>
      <c r="M121" s="121"/>
    </row>
    <row r="122" spans="3:13" ht="12.75">
      <c r="C122" s="152"/>
      <c r="E122" s="121"/>
      <c r="I122" s="121"/>
      <c r="K122" s="121"/>
      <c r="L122" s="121"/>
      <c r="M122" s="121"/>
    </row>
    <row r="123" spans="3:13" ht="12.75">
      <c r="C123" s="152"/>
      <c r="E123" s="121"/>
      <c r="I123" s="121"/>
      <c r="K123" s="121"/>
      <c r="L123" s="121"/>
      <c r="M123" s="121"/>
    </row>
    <row r="124" spans="1:13" ht="12.75">
      <c r="A124" s="120"/>
      <c r="C124" s="152"/>
      <c r="E124" s="121"/>
      <c r="I124" s="121"/>
      <c r="K124" s="121"/>
      <c r="L124" s="121"/>
      <c r="M124" s="121"/>
    </row>
    <row r="125" spans="1:13" ht="12.75">
      <c r="A125" s="151"/>
      <c r="C125" s="152"/>
      <c r="E125" s="121"/>
      <c r="I125" s="121"/>
      <c r="K125" s="121"/>
      <c r="L125" s="121"/>
      <c r="M125" s="121"/>
    </row>
    <row r="126" spans="1:13" ht="12.75">
      <c r="A126" s="151"/>
      <c r="C126" s="152"/>
      <c r="E126" s="121"/>
      <c r="I126" s="121"/>
      <c r="K126" s="121"/>
      <c r="L126" s="121"/>
      <c r="M126" s="121"/>
    </row>
    <row r="127" spans="1:13" ht="12.75">
      <c r="A127" s="152"/>
      <c r="C127" s="152"/>
      <c r="E127" s="121"/>
      <c r="I127" s="121"/>
      <c r="K127" s="121"/>
      <c r="L127" s="121"/>
      <c r="M127" s="121"/>
    </row>
    <row r="128" spans="1:13" ht="12.75">
      <c r="A128" s="151"/>
      <c r="E128" s="121"/>
      <c r="I128" s="121"/>
      <c r="K128" s="121"/>
      <c r="L128" s="121"/>
      <c r="M128" s="121"/>
    </row>
    <row r="129" spans="3:13" ht="12.75">
      <c r="C129" s="120"/>
      <c r="D129" s="120"/>
      <c r="E129" s="121"/>
      <c r="I129" s="121"/>
      <c r="K129" s="121"/>
      <c r="L129" s="121"/>
      <c r="M129" s="121"/>
    </row>
    <row r="130" spans="1:13" ht="12.75">
      <c r="A130" s="151"/>
      <c r="C130" s="152"/>
      <c r="E130" s="121"/>
      <c r="I130" s="121"/>
      <c r="K130" s="121"/>
      <c r="L130" s="121"/>
      <c r="M130" s="121"/>
    </row>
    <row r="131" spans="1:13" ht="12.75">
      <c r="A131" s="120"/>
      <c r="E131" s="121"/>
      <c r="I131" s="121"/>
      <c r="K131" s="121"/>
      <c r="L131" s="121"/>
      <c r="M131" s="121"/>
    </row>
    <row r="132" spans="1:13" ht="12.75">
      <c r="A132" s="151"/>
      <c r="C132" s="152"/>
      <c r="E132" s="121"/>
      <c r="I132" s="121"/>
      <c r="K132" s="121"/>
      <c r="L132" s="121"/>
      <c r="M132" s="121"/>
    </row>
    <row r="133" spans="1:13" ht="12.75">
      <c r="A133" s="151"/>
      <c r="C133" s="152"/>
      <c r="E133" s="121"/>
      <c r="I133" s="121"/>
      <c r="K133" s="121"/>
      <c r="L133" s="121"/>
      <c r="M133" s="121"/>
    </row>
    <row r="134" spans="1:13" ht="12.75">
      <c r="A134" s="120"/>
      <c r="E134" s="121"/>
      <c r="I134" s="121"/>
      <c r="K134" s="121"/>
      <c r="L134" s="121"/>
      <c r="M134" s="121"/>
    </row>
    <row r="135" spans="1:13" ht="12.75">
      <c r="A135" s="151"/>
      <c r="C135" s="152"/>
      <c r="E135" s="121"/>
      <c r="I135" s="121"/>
      <c r="K135" s="121"/>
      <c r="L135" s="121"/>
      <c r="M135" s="121"/>
    </row>
    <row r="136" spans="1:13" ht="12.75">
      <c r="A136" s="151"/>
      <c r="C136" s="152"/>
      <c r="E136" s="120"/>
      <c r="I136" s="121"/>
      <c r="K136" s="121"/>
      <c r="L136" s="121"/>
      <c r="M136" s="121"/>
    </row>
    <row r="137" spans="1:13" ht="12.75">
      <c r="A137" s="151"/>
      <c r="C137" s="152"/>
      <c r="E137" s="120"/>
      <c r="I137" s="121"/>
      <c r="K137" s="121"/>
      <c r="L137" s="121"/>
      <c r="M137" s="121"/>
    </row>
    <row r="138" spans="1:13" ht="12.75">
      <c r="A138" s="151"/>
      <c r="C138" s="152"/>
      <c r="E138" s="120"/>
      <c r="I138" s="121"/>
      <c r="K138" s="121"/>
      <c r="L138" s="121"/>
      <c r="M138" s="121"/>
    </row>
    <row r="139" spans="1:13" ht="12.75">
      <c r="A139" s="120"/>
      <c r="C139" s="152"/>
      <c r="E139" s="120"/>
      <c r="I139" s="121"/>
      <c r="K139" s="121"/>
      <c r="L139" s="121"/>
      <c r="M139" s="121"/>
    </row>
    <row r="140" spans="1:13" ht="12.75">
      <c r="A140" s="151"/>
      <c r="C140" s="152"/>
      <c r="E140" s="120"/>
      <c r="I140" s="121"/>
      <c r="K140" s="121"/>
      <c r="L140" s="121"/>
      <c r="M140" s="121"/>
    </row>
    <row r="141" spans="1:13" ht="12.75">
      <c r="A141" s="151"/>
      <c r="E141" s="120"/>
      <c r="I141" s="121"/>
      <c r="K141" s="121"/>
      <c r="L141" s="121"/>
      <c r="M141" s="121"/>
    </row>
    <row r="142" spans="1:13" ht="12.75">
      <c r="A142" s="151"/>
      <c r="C142" s="152"/>
      <c r="E142" s="120"/>
      <c r="I142" s="121"/>
      <c r="K142" s="121"/>
      <c r="L142" s="121"/>
      <c r="M142" s="121"/>
    </row>
    <row r="143" spans="1:13" ht="12.75">
      <c r="A143" s="151"/>
      <c r="C143" s="152"/>
      <c r="E143" s="120"/>
      <c r="I143" s="121"/>
      <c r="K143" s="121"/>
      <c r="L143" s="121"/>
      <c r="M143" s="121"/>
    </row>
    <row r="144" spans="1:13" ht="12.75">
      <c r="A144" s="151"/>
      <c r="C144" s="152"/>
      <c r="E144" s="120"/>
      <c r="I144" s="121"/>
      <c r="K144" s="121"/>
      <c r="L144" s="121"/>
      <c r="M144" s="121"/>
    </row>
    <row r="145" spans="1:13" ht="12.75">
      <c r="A145" s="152"/>
      <c r="C145" s="152"/>
      <c r="E145" s="120"/>
      <c r="I145" s="121"/>
      <c r="K145" s="121"/>
      <c r="L145" s="121"/>
      <c r="M145" s="121"/>
    </row>
    <row r="146" spans="1:13" ht="12.75">
      <c r="A146" s="151"/>
      <c r="C146" s="152"/>
      <c r="E146" s="120"/>
      <c r="I146" s="121"/>
      <c r="K146" s="121"/>
      <c r="L146" s="121"/>
      <c r="M146" s="121"/>
    </row>
    <row r="147" spans="1:13" ht="12.75">
      <c r="A147" s="151"/>
      <c r="C147" s="152"/>
      <c r="E147" s="120"/>
      <c r="I147" s="121"/>
      <c r="K147" s="121"/>
      <c r="L147" s="121"/>
      <c r="M147" s="121"/>
    </row>
    <row r="148" spans="1:13" ht="12.75">
      <c r="A148" s="151"/>
      <c r="C148" s="152"/>
      <c r="E148" s="120"/>
      <c r="I148" s="121"/>
      <c r="K148" s="121"/>
      <c r="L148" s="121"/>
      <c r="M148" s="121"/>
    </row>
    <row r="149" spans="1:13" ht="12.75">
      <c r="A149" s="151"/>
      <c r="C149" s="152"/>
      <c r="E149" s="120"/>
      <c r="I149" s="121"/>
      <c r="K149" s="121"/>
      <c r="L149" s="121"/>
      <c r="M149" s="121"/>
    </row>
    <row r="150" spans="3:13" ht="12.75">
      <c r="C150" s="120"/>
      <c r="D150" s="120"/>
      <c r="E150" s="120"/>
      <c r="I150" s="121"/>
      <c r="K150" s="121"/>
      <c r="L150" s="121"/>
      <c r="M150" s="121"/>
    </row>
  </sheetData>
  <sheetProtection/>
  <mergeCells count="9">
    <mergeCell ref="F3:F4"/>
    <mergeCell ref="A1:J1"/>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orientation="landscape" paperSize="119" scale="84"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A18" sqref="A18"/>
    </sheetView>
  </sheetViews>
  <sheetFormatPr defaultColWidth="11.00390625" defaultRowHeight="14.25"/>
  <cols>
    <col min="1" max="1" width="14.625" style="12" bestFit="1" customWidth="1"/>
    <col min="2" max="4" width="9.625" style="12" customWidth="1"/>
    <col min="5" max="5" width="11.00390625" style="12" customWidth="1"/>
    <col min="6" max="8" width="9.625" style="12" customWidth="1"/>
    <col min="9" max="11" width="11.00390625" style="12" customWidth="1"/>
    <col min="12" max="12" width="11.00390625" style="174" customWidth="1"/>
    <col min="13" max="13" width="11.875" style="12" bestFit="1" customWidth="1"/>
    <col min="14" max="16384" width="11.00390625" style="12" customWidth="1"/>
  </cols>
  <sheetData>
    <row r="1" spans="1:12" ht="12.75">
      <c r="A1" s="455" t="s">
        <v>164</v>
      </c>
      <c r="B1" s="455"/>
      <c r="C1" s="455"/>
      <c r="D1" s="455"/>
      <c r="E1" s="455"/>
      <c r="F1" s="455"/>
      <c r="G1" s="455"/>
      <c r="H1" s="455"/>
      <c r="I1" s="455"/>
      <c r="J1" s="455"/>
      <c r="K1" s="70"/>
      <c r="L1" s="70"/>
    </row>
    <row r="2" spans="1:12" ht="12.75">
      <c r="A2" s="69"/>
      <c r="B2" s="69"/>
      <c r="C2" s="69"/>
      <c r="D2" s="69"/>
      <c r="E2" s="69"/>
      <c r="F2" s="69"/>
      <c r="G2" s="69"/>
      <c r="H2" s="69"/>
      <c r="I2" s="69"/>
      <c r="J2" s="69"/>
      <c r="K2" s="70"/>
      <c r="L2" s="70"/>
    </row>
    <row r="3" spans="1:10" s="71" customFormat="1" ht="12.75">
      <c r="A3" s="473" t="s">
        <v>55</v>
      </c>
      <c r="B3" s="472" t="s">
        <v>230</v>
      </c>
      <c r="C3" s="472"/>
      <c r="D3" s="472"/>
      <c r="E3" s="472"/>
      <c r="F3" s="478" t="s">
        <v>155</v>
      </c>
      <c r="G3" s="472"/>
      <c r="H3" s="472"/>
      <c r="I3" s="472"/>
      <c r="J3" s="479"/>
    </row>
    <row r="4" spans="1:10" s="71" customFormat="1" ht="12.75">
      <c r="A4" s="480"/>
      <c r="B4" s="473">
        <v>2011</v>
      </c>
      <c r="C4" s="475" t="s">
        <v>387</v>
      </c>
      <c r="D4" s="476"/>
      <c r="E4" s="477"/>
      <c r="F4" s="473">
        <v>2011</v>
      </c>
      <c r="G4" s="478" t="str">
        <f>C4</f>
        <v>Enero-mayo</v>
      </c>
      <c r="H4" s="472"/>
      <c r="I4" s="472"/>
      <c r="J4" s="479"/>
    </row>
    <row r="5" spans="1:19" s="71" customFormat="1" ht="12.75">
      <c r="A5" s="474"/>
      <c r="B5" s="474"/>
      <c r="C5" s="72">
        <v>2011</v>
      </c>
      <c r="D5" s="72">
        <v>2012</v>
      </c>
      <c r="E5" s="72" t="s">
        <v>279</v>
      </c>
      <c r="F5" s="474"/>
      <c r="G5" s="324">
        <v>2011</v>
      </c>
      <c r="H5" s="324">
        <v>2012</v>
      </c>
      <c r="I5" s="324" t="s">
        <v>279</v>
      </c>
      <c r="J5" s="73" t="s">
        <v>422</v>
      </c>
      <c r="O5" s="272"/>
      <c r="P5" s="272"/>
      <c r="Q5" s="272"/>
      <c r="R5" s="272"/>
      <c r="S5" s="272"/>
    </row>
    <row r="6" spans="1:19" ht="12.75">
      <c r="A6" s="24" t="s">
        <v>0</v>
      </c>
      <c r="B6" s="74">
        <v>84331</v>
      </c>
      <c r="C6" s="74">
        <v>30001</v>
      </c>
      <c r="D6" s="74">
        <v>28885</v>
      </c>
      <c r="E6" s="248" t="s">
        <v>352</v>
      </c>
      <c r="F6" s="74">
        <v>210497</v>
      </c>
      <c r="G6" s="74">
        <v>75633</v>
      </c>
      <c r="H6" s="74">
        <v>72426</v>
      </c>
      <c r="I6" s="248" t="s">
        <v>353</v>
      </c>
      <c r="J6" s="248" t="s">
        <v>354</v>
      </c>
      <c r="L6" s="166"/>
      <c r="M6" s="166"/>
      <c r="O6" s="278" t="s">
        <v>0</v>
      </c>
      <c r="P6" s="273">
        <v>2.18798803009687</v>
      </c>
      <c r="Q6" s="273">
        <v>2.2934283590933964</v>
      </c>
      <c r="R6" s="273">
        <v>2.496095966675539</v>
      </c>
      <c r="S6" s="274">
        <v>0.08836884168566672</v>
      </c>
    </row>
    <row r="7" spans="1:19" ht="12.75">
      <c r="A7" s="20" t="s">
        <v>423</v>
      </c>
      <c r="B7" s="74">
        <v>43911</v>
      </c>
      <c r="C7" s="74">
        <v>17214</v>
      </c>
      <c r="D7" s="74">
        <v>16289</v>
      </c>
      <c r="E7" s="248" t="s">
        <v>355</v>
      </c>
      <c r="F7" s="74">
        <v>169226</v>
      </c>
      <c r="G7" s="74">
        <v>69402</v>
      </c>
      <c r="H7" s="74">
        <v>62768</v>
      </c>
      <c r="I7" s="248" t="s">
        <v>315</v>
      </c>
      <c r="J7" s="248" t="s">
        <v>356</v>
      </c>
      <c r="K7" s="246"/>
      <c r="L7" s="166"/>
      <c r="M7" s="166"/>
      <c r="O7" s="278" t="s">
        <v>135</v>
      </c>
      <c r="P7" s="273">
        <v>3.8396143716559075</v>
      </c>
      <c r="Q7" s="273">
        <v>3.8120459793605823</v>
      </c>
      <c r="R7" s="273">
        <v>3.8538678187862927</v>
      </c>
      <c r="S7" s="274">
        <v>0.010970969304185951</v>
      </c>
    </row>
    <row r="8" spans="1:19" ht="12.75">
      <c r="A8" s="20" t="s">
        <v>2</v>
      </c>
      <c r="B8" s="74">
        <v>22969</v>
      </c>
      <c r="C8" s="74">
        <v>10221</v>
      </c>
      <c r="D8" s="74">
        <v>14221</v>
      </c>
      <c r="E8" s="248" t="s">
        <v>357</v>
      </c>
      <c r="F8" s="74">
        <v>70265</v>
      </c>
      <c r="G8" s="74">
        <v>30602</v>
      </c>
      <c r="H8" s="74">
        <v>42517</v>
      </c>
      <c r="I8" s="248" t="s">
        <v>358</v>
      </c>
      <c r="J8" s="248" t="s">
        <v>359</v>
      </c>
      <c r="K8" s="246"/>
      <c r="L8" s="166"/>
      <c r="M8" s="166"/>
      <c r="O8" s="278" t="s">
        <v>1</v>
      </c>
      <c r="P8" s="273">
        <v>3.1347663836654744</v>
      </c>
      <c r="Q8" s="273">
        <v>2.990940375663155</v>
      </c>
      <c r="R8" s="273">
        <v>3.20216809269442</v>
      </c>
      <c r="S8" s="274">
        <v>0.07062251014764254</v>
      </c>
    </row>
    <row r="9" spans="1:19" ht="12.75">
      <c r="A9" s="20" t="s">
        <v>1</v>
      </c>
      <c r="B9" s="74">
        <v>28224</v>
      </c>
      <c r="C9" s="74">
        <v>10941</v>
      </c>
      <c r="D9" s="74">
        <v>11528</v>
      </c>
      <c r="E9" s="248" t="s">
        <v>360</v>
      </c>
      <c r="F9" s="74">
        <v>90388</v>
      </c>
      <c r="G9" s="74">
        <v>33772</v>
      </c>
      <c r="H9" s="74">
        <v>35304</v>
      </c>
      <c r="I9" s="248" t="s">
        <v>361</v>
      </c>
      <c r="J9" s="248" t="s">
        <v>362</v>
      </c>
      <c r="K9" s="246"/>
      <c r="L9" s="166"/>
      <c r="M9" s="166"/>
      <c r="O9" s="278" t="s">
        <v>2</v>
      </c>
      <c r="P9" s="273">
        <v>2.8789898854384437</v>
      </c>
      <c r="Q9" s="273">
        <v>2.8888609138137555</v>
      </c>
      <c r="R9" s="273">
        <v>3.2149426108732566</v>
      </c>
      <c r="S9" s="274">
        <v>0.11287552664798306</v>
      </c>
    </row>
    <row r="10" spans="1:19" ht="12.75">
      <c r="A10" s="20" t="s">
        <v>4</v>
      </c>
      <c r="B10" s="74">
        <v>27582</v>
      </c>
      <c r="C10" s="74">
        <v>9011</v>
      </c>
      <c r="D10" s="74">
        <v>10706</v>
      </c>
      <c r="E10" s="248" t="s">
        <v>363</v>
      </c>
      <c r="F10" s="74">
        <v>88674</v>
      </c>
      <c r="G10" s="74">
        <v>28500</v>
      </c>
      <c r="H10" s="74">
        <v>32958</v>
      </c>
      <c r="I10" s="248" t="s">
        <v>364</v>
      </c>
      <c r="J10" s="248" t="s">
        <v>365</v>
      </c>
      <c r="K10" s="246"/>
      <c r="L10" s="166"/>
      <c r="M10" s="166"/>
      <c r="O10" s="278" t="s">
        <v>3</v>
      </c>
      <c r="P10" s="273">
        <v>2.999138937341091</v>
      </c>
      <c r="Q10" s="273">
        <v>2.9643223430516685</v>
      </c>
      <c r="R10" s="273">
        <v>3.059134111570329</v>
      </c>
      <c r="S10" s="274">
        <v>0.03198429777412648</v>
      </c>
    </row>
    <row r="11" spans="1:19" ht="12.75">
      <c r="A11" s="20" t="s">
        <v>3</v>
      </c>
      <c r="B11" s="74">
        <v>12871</v>
      </c>
      <c r="C11" s="74">
        <v>5338</v>
      </c>
      <c r="D11" s="74">
        <v>5308</v>
      </c>
      <c r="E11" s="248" t="s">
        <v>366</v>
      </c>
      <c r="F11" s="74">
        <v>69056</v>
      </c>
      <c r="G11" s="74">
        <v>29245</v>
      </c>
      <c r="H11" s="74">
        <v>28352</v>
      </c>
      <c r="I11" s="248" t="s">
        <v>318</v>
      </c>
      <c r="J11" s="248" t="s">
        <v>367</v>
      </c>
      <c r="K11" s="246"/>
      <c r="L11" s="166"/>
      <c r="M11" s="166"/>
      <c r="O11" s="278" t="s">
        <v>4</v>
      </c>
      <c r="P11" s="273">
        <v>4.440811217309204</v>
      </c>
      <c r="Q11" s="273">
        <v>4.895130065524549</v>
      </c>
      <c r="R11" s="273">
        <v>5.365227815062864</v>
      </c>
      <c r="S11" s="274">
        <v>0.09603376074705805</v>
      </c>
    </row>
    <row r="12" spans="1:19" ht="12.75">
      <c r="A12" s="20" t="s">
        <v>5</v>
      </c>
      <c r="B12" s="74">
        <v>16839</v>
      </c>
      <c r="C12" s="74">
        <v>5847</v>
      </c>
      <c r="D12" s="74">
        <v>6540</v>
      </c>
      <c r="E12" s="248" t="s">
        <v>368</v>
      </c>
      <c r="F12" s="74">
        <v>64244</v>
      </c>
      <c r="G12" s="74">
        <v>21182</v>
      </c>
      <c r="H12" s="74">
        <v>24937</v>
      </c>
      <c r="I12" s="248" t="s">
        <v>369</v>
      </c>
      <c r="J12" s="248" t="s">
        <v>370</v>
      </c>
      <c r="K12" s="246"/>
      <c r="L12" s="166"/>
      <c r="M12" s="166"/>
      <c r="O12" s="278" t="s">
        <v>5</v>
      </c>
      <c r="P12" s="273">
        <v>3.257397810164199</v>
      </c>
      <c r="Q12" s="273">
        <v>3.4001082533573905</v>
      </c>
      <c r="R12" s="273">
        <v>3.8152570073199903</v>
      </c>
      <c r="S12" s="274">
        <v>0.12209868716758265</v>
      </c>
    </row>
    <row r="13" spans="1:19" ht="12.75">
      <c r="A13" s="20" t="s">
        <v>317</v>
      </c>
      <c r="B13" s="74">
        <v>12907</v>
      </c>
      <c r="C13" s="74">
        <v>4513</v>
      </c>
      <c r="D13" s="74">
        <v>4889</v>
      </c>
      <c r="E13" s="248" t="s">
        <v>359</v>
      </c>
      <c r="F13" s="74">
        <v>45005</v>
      </c>
      <c r="G13" s="74">
        <v>15546</v>
      </c>
      <c r="H13" s="74">
        <v>16931</v>
      </c>
      <c r="I13" s="248" t="s">
        <v>371</v>
      </c>
      <c r="J13" s="248" t="s">
        <v>372</v>
      </c>
      <c r="K13" s="246"/>
      <c r="L13" s="166"/>
      <c r="M13" s="166"/>
      <c r="O13" s="278" t="s">
        <v>7</v>
      </c>
      <c r="P13" s="273">
        <v>3.4760842203927154</v>
      </c>
      <c r="Q13" s="273">
        <v>3.288034244513578</v>
      </c>
      <c r="R13" s="273">
        <v>3.486712519768621</v>
      </c>
      <c r="S13" s="274">
        <v>0.06042463687431421</v>
      </c>
    </row>
    <row r="14" spans="1:19" ht="12.75">
      <c r="A14" s="20" t="s">
        <v>8</v>
      </c>
      <c r="B14" s="74">
        <v>11129</v>
      </c>
      <c r="C14" s="74">
        <v>4900</v>
      </c>
      <c r="D14" s="74">
        <v>3726</v>
      </c>
      <c r="E14" s="248" t="s">
        <v>373</v>
      </c>
      <c r="F14" s="74">
        <v>42985</v>
      </c>
      <c r="G14" s="74">
        <v>18106</v>
      </c>
      <c r="H14" s="74">
        <v>13797</v>
      </c>
      <c r="I14" s="248" t="s">
        <v>374</v>
      </c>
      <c r="J14" s="248" t="s">
        <v>375</v>
      </c>
      <c r="K14" s="246"/>
      <c r="L14" s="166"/>
      <c r="M14" s="166"/>
      <c r="O14" s="278" t="s">
        <v>8</v>
      </c>
      <c r="P14" s="273">
        <v>3.7608988067975173</v>
      </c>
      <c r="Q14" s="273">
        <v>3.621473934060223</v>
      </c>
      <c r="R14" s="273">
        <v>3.8623028814208844</v>
      </c>
      <c r="S14" s="274">
        <v>0.06650025700741558</v>
      </c>
    </row>
    <row r="15" spans="1:19" ht="12.75">
      <c r="A15" s="20" t="s">
        <v>376</v>
      </c>
      <c r="B15" s="74">
        <v>5956</v>
      </c>
      <c r="C15" s="74">
        <v>2394</v>
      </c>
      <c r="D15" s="74">
        <v>3755</v>
      </c>
      <c r="E15" s="248" t="s">
        <v>377</v>
      </c>
      <c r="F15" s="74">
        <v>18652</v>
      </c>
      <c r="G15" s="74">
        <v>7539</v>
      </c>
      <c r="H15" s="74">
        <v>12560</v>
      </c>
      <c r="I15" s="248" t="s">
        <v>378</v>
      </c>
      <c r="J15" s="248" t="s">
        <v>379</v>
      </c>
      <c r="K15" s="246"/>
      <c r="L15" s="166"/>
      <c r="M15" s="166"/>
      <c r="O15" s="278" t="s">
        <v>6</v>
      </c>
      <c r="P15" s="273">
        <v>3.0984853563717993</v>
      </c>
      <c r="Q15" s="273">
        <v>3.018772359048662</v>
      </c>
      <c r="R15" s="273">
        <v>3.370165275086655</v>
      </c>
      <c r="S15" s="274">
        <v>0.11640258828550132</v>
      </c>
    </row>
    <row r="16" spans="1:19" ht="12.75">
      <c r="A16" s="20" t="s">
        <v>314</v>
      </c>
      <c r="B16" s="74">
        <v>266719</v>
      </c>
      <c r="C16" s="74">
        <v>100380</v>
      </c>
      <c r="D16" s="74">
        <v>105847</v>
      </c>
      <c r="E16" s="248" t="s">
        <v>360</v>
      </c>
      <c r="F16" s="74">
        <v>868992</v>
      </c>
      <c r="G16" s="74">
        <v>329527</v>
      </c>
      <c r="H16" s="74">
        <v>342550</v>
      </c>
      <c r="I16" s="248" t="s">
        <v>380</v>
      </c>
      <c r="J16" s="248" t="s">
        <v>381</v>
      </c>
      <c r="K16" s="246"/>
      <c r="L16" s="166"/>
      <c r="M16" s="166"/>
      <c r="O16" s="278" t="s">
        <v>168</v>
      </c>
      <c r="P16" s="273">
        <v>2.9824544492884173</v>
      </c>
      <c r="Q16" s="273">
        <v>3.027027965319248</v>
      </c>
      <c r="R16" s="273">
        <v>3.2655947376368673</v>
      </c>
      <c r="S16" s="274">
        <v>0.07881221285395634</v>
      </c>
    </row>
    <row r="17" spans="1:19" ht="12.75">
      <c r="A17" s="20" t="s">
        <v>167</v>
      </c>
      <c r="B17" s="74">
        <v>129857</v>
      </c>
      <c r="C17" s="74">
        <v>51045</v>
      </c>
      <c r="D17" s="74">
        <v>48683</v>
      </c>
      <c r="E17" s="248" t="s">
        <v>382</v>
      </c>
      <c r="F17" s="74">
        <v>452560</v>
      </c>
      <c r="G17" s="74">
        <v>174324</v>
      </c>
      <c r="H17" s="74">
        <v>167675</v>
      </c>
      <c r="I17" s="248" t="s">
        <v>383</v>
      </c>
      <c r="J17" s="248" t="s">
        <v>384</v>
      </c>
      <c r="K17" s="246"/>
      <c r="L17" s="166"/>
      <c r="M17" s="166"/>
      <c r="O17" s="278" t="s">
        <v>167</v>
      </c>
      <c r="P17" s="273">
        <v>3.2784956942823764</v>
      </c>
      <c r="Q17" s="273">
        <v>3.2710254169929587</v>
      </c>
      <c r="R17" s="273">
        <v>3.4787777440205954</v>
      </c>
      <c r="S17" s="274">
        <v>0.06351290514233376</v>
      </c>
    </row>
    <row r="18" spans="1:19" ht="12.75">
      <c r="A18" s="20" t="s">
        <v>9</v>
      </c>
      <c r="B18" s="74">
        <v>396576</v>
      </c>
      <c r="C18" s="74">
        <v>151425</v>
      </c>
      <c r="D18" s="74">
        <v>154530</v>
      </c>
      <c r="E18" s="248" t="s">
        <v>385</v>
      </c>
      <c r="F18" s="74">
        <v>1321552</v>
      </c>
      <c r="G18" s="74">
        <v>503851</v>
      </c>
      <c r="H18" s="74">
        <v>510225</v>
      </c>
      <c r="I18" s="248" t="s">
        <v>386</v>
      </c>
      <c r="J18" s="248" t="s">
        <v>281</v>
      </c>
      <c r="K18" s="246"/>
      <c r="L18" s="166"/>
      <c r="M18" s="166"/>
      <c r="O18" s="278" t="s">
        <v>169</v>
      </c>
      <c r="P18" s="273">
        <v>3.0685483124726853</v>
      </c>
      <c r="Q18" s="273">
        <v>3.101434514048148</v>
      </c>
      <c r="R18" s="273">
        <v>3.332356403585792</v>
      </c>
      <c r="S18" s="274">
        <v>0.07445647763693497</v>
      </c>
    </row>
    <row r="19" spans="1:19" s="121" customFormat="1" ht="12.75">
      <c r="A19" s="124" t="s">
        <v>201</v>
      </c>
      <c r="B19" s="124"/>
      <c r="C19" s="124"/>
      <c r="D19" s="124"/>
      <c r="E19" s="124"/>
      <c r="F19" s="124"/>
      <c r="G19" s="124"/>
      <c r="H19" s="124"/>
      <c r="I19" s="124"/>
      <c r="J19" s="124"/>
      <c r="K19" s="124"/>
      <c r="L19" s="124"/>
      <c r="M19" s="120"/>
      <c r="N19" s="120"/>
      <c r="O19" s="275"/>
      <c r="P19" s="276"/>
      <c r="Q19" s="276"/>
      <c r="R19" s="275"/>
      <c r="S19" s="276"/>
    </row>
    <row r="20" spans="1:19" ht="12.75">
      <c r="A20" s="68"/>
      <c r="B20" s="68"/>
      <c r="C20" s="68"/>
      <c r="D20" s="68"/>
      <c r="O20" s="277"/>
      <c r="P20" s="277"/>
      <c r="Q20" s="277"/>
      <c r="R20" s="277"/>
      <c r="S20" s="277"/>
    </row>
    <row r="21" spans="1:10" ht="12.75">
      <c r="A21" s="471"/>
      <c r="B21" s="471"/>
      <c r="C21" s="471"/>
      <c r="D21" s="471"/>
      <c r="E21" s="471"/>
      <c r="F21" s="471"/>
      <c r="G21" s="471"/>
      <c r="H21" s="471"/>
      <c r="I21" s="471"/>
      <c r="J21" s="471"/>
    </row>
    <row r="22" spans="6:8" ht="12.75">
      <c r="F22" s="167"/>
      <c r="G22" s="167"/>
      <c r="H22" s="167"/>
    </row>
    <row r="23" ht="12.75">
      <c r="E23" s="75"/>
    </row>
    <row r="24" ht="12.75">
      <c r="E24" s="75"/>
    </row>
    <row r="25" ht="12.75">
      <c r="E25" s="75"/>
    </row>
    <row r="26" ht="12.75">
      <c r="E26" s="75"/>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300" verticalDpi="3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61">
      <selection activeCell="J49" sqref="J49"/>
    </sheetView>
  </sheetViews>
  <sheetFormatPr defaultColWidth="11.00390625" defaultRowHeight="14.25"/>
  <cols>
    <col min="7" max="7" width="13.75390625" style="0" customWidth="1"/>
    <col min="20" max="20" width="11.00390625" style="91" customWidth="1"/>
    <col min="21" max="21" width="6.875" style="91" bestFit="1" customWidth="1"/>
    <col min="22" max="33" width="11.00390625" style="91" customWidth="1"/>
  </cols>
  <sheetData>
    <row r="3" ht="14.25">
      <c r="V3" s="91" t="s">
        <v>19</v>
      </c>
    </row>
    <row r="4" spans="22:33" ht="14.25">
      <c r="V4" s="91" t="s">
        <v>20</v>
      </c>
      <c r="W4" s="91" t="s">
        <v>21</v>
      </c>
      <c r="X4" s="91" t="s">
        <v>22</v>
      </c>
      <c r="Y4" s="91" t="s">
        <v>23</v>
      </c>
      <c r="Z4" s="91" t="s">
        <v>24</v>
      </c>
      <c r="AA4" s="91" t="s">
        <v>25</v>
      </c>
      <c r="AB4" s="91" t="s">
        <v>26</v>
      </c>
      <c r="AC4" s="91" t="s">
        <v>27</v>
      </c>
      <c r="AD4" s="91" t="s">
        <v>28</v>
      </c>
      <c r="AE4" s="91" t="s">
        <v>29</v>
      </c>
      <c r="AF4" s="91" t="s">
        <v>30</v>
      </c>
      <c r="AG4" s="91" t="s">
        <v>31</v>
      </c>
    </row>
    <row r="5" spans="20:33" ht="14.25">
      <c r="T5" s="91" t="s">
        <v>36</v>
      </c>
      <c r="U5" s="91">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91"/>
      <c r="T6" s="91" t="s">
        <v>36</v>
      </c>
      <c r="U6" s="91">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91" t="s">
        <v>36</v>
      </c>
      <c r="U7" s="91">
        <v>2011</v>
      </c>
      <c r="V7" s="2">
        <v>30.865767</v>
      </c>
      <c r="W7" s="2">
        <v>24.687385</v>
      </c>
      <c r="X7" s="2">
        <v>31.152663</v>
      </c>
      <c r="Y7" s="2">
        <v>30.82392</v>
      </c>
      <c r="Z7" s="2">
        <v>33.895693</v>
      </c>
      <c r="AA7" s="2">
        <v>31.222189</v>
      </c>
      <c r="AB7" s="2">
        <v>30.669917</v>
      </c>
      <c r="AC7" s="2">
        <v>34.028028</v>
      </c>
      <c r="AD7" s="2">
        <v>36.462873</v>
      </c>
      <c r="AE7" s="2">
        <v>38.170371</v>
      </c>
      <c r="AF7" s="2">
        <v>42.0041</v>
      </c>
      <c r="AG7" s="2">
        <v>30.424</v>
      </c>
      <c r="AH7" s="2"/>
    </row>
    <row r="8" spans="20:34" ht="14.25">
      <c r="T8" s="91" t="s">
        <v>36</v>
      </c>
      <c r="U8" s="91">
        <v>2012</v>
      </c>
      <c r="V8" s="2">
        <v>30.157481</v>
      </c>
      <c r="W8" s="2">
        <v>22.334294</v>
      </c>
      <c r="X8" s="2">
        <v>30.83998</v>
      </c>
      <c r="Y8" s="2">
        <v>32.951272</v>
      </c>
      <c r="Z8" s="2">
        <v>38.247363</v>
      </c>
      <c r="AA8" s="2"/>
      <c r="AB8" s="2"/>
      <c r="AC8" s="2"/>
      <c r="AD8" s="2"/>
      <c r="AE8" s="2"/>
      <c r="AF8" s="2"/>
      <c r="AG8" s="2"/>
      <c r="AH8" s="2"/>
    </row>
    <row r="9" spans="20:33" ht="14.25">
      <c r="T9" s="91" t="s">
        <v>37</v>
      </c>
      <c r="U9" s="91">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91" t="s">
        <v>37</v>
      </c>
      <c r="U10" s="91">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91" t="s">
        <v>37</v>
      </c>
      <c r="U11" s="91">
        <v>2011</v>
      </c>
      <c r="V11" s="2">
        <v>100.392259</v>
      </c>
      <c r="W11" s="2">
        <v>81.434405</v>
      </c>
      <c r="X11" s="2">
        <v>103.791883</v>
      </c>
      <c r="Y11" s="2">
        <v>105.840629</v>
      </c>
      <c r="Z11" s="2">
        <v>112.391574</v>
      </c>
      <c r="AA11" s="2">
        <v>103.146642</v>
      </c>
      <c r="AB11" s="2">
        <v>101.86018</v>
      </c>
      <c r="AC11" s="2">
        <v>117.17364</v>
      </c>
      <c r="AD11" s="2">
        <v>119.504679</v>
      </c>
      <c r="AE11" s="2">
        <v>126.870639</v>
      </c>
      <c r="AF11" s="2">
        <v>137.1662</v>
      </c>
      <c r="AG11" s="2">
        <v>104.3745</v>
      </c>
    </row>
    <row r="12" spans="20:26" ht="14.25">
      <c r="T12" s="91" t="s">
        <v>37</v>
      </c>
      <c r="U12" s="91">
        <v>2012</v>
      </c>
      <c r="V12" s="2">
        <v>101.821304</v>
      </c>
      <c r="W12" s="2">
        <v>72.734895</v>
      </c>
      <c r="X12" s="2">
        <v>101.974823</v>
      </c>
      <c r="Y12" s="2">
        <v>107.955425</v>
      </c>
      <c r="Z12" s="2">
        <v>125.73855</v>
      </c>
    </row>
    <row r="14" ht="14.25">
      <c r="V14" s="91" t="s">
        <v>34</v>
      </c>
    </row>
    <row r="15" ht="14.25">
      <c r="V15" s="91" t="s">
        <v>19</v>
      </c>
    </row>
    <row r="16" spans="22:33" ht="14.25">
      <c r="V16" s="91" t="s">
        <v>20</v>
      </c>
      <c r="W16" s="91" t="s">
        <v>21</v>
      </c>
      <c r="X16" s="91" t="s">
        <v>22</v>
      </c>
      <c r="Y16" s="91" t="s">
        <v>23</v>
      </c>
      <c r="Z16" s="91" t="s">
        <v>24</v>
      </c>
      <c r="AA16" s="91" t="s">
        <v>25</v>
      </c>
      <c r="AB16" s="91" t="s">
        <v>26</v>
      </c>
      <c r="AC16" s="91" t="s">
        <v>27</v>
      </c>
      <c r="AD16" s="91" t="s">
        <v>28</v>
      </c>
      <c r="AE16" s="91" t="s">
        <v>29</v>
      </c>
      <c r="AF16" s="91" t="s">
        <v>30</v>
      </c>
      <c r="AG16" s="91" t="s">
        <v>31</v>
      </c>
    </row>
    <row r="17" spans="21:33" ht="14.25">
      <c r="U17" s="91">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91">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91">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91">
        <v>2012</v>
      </c>
      <c r="V20" s="4">
        <v>3.376319925394299</v>
      </c>
      <c r="W20" s="4">
        <v>3.256646258887789</v>
      </c>
      <c r="X20" s="4">
        <v>3.3065787656152823</v>
      </c>
      <c r="Y20" s="4">
        <v>3.276214192884572</v>
      </c>
      <c r="Z20" s="4">
        <v>3.2875089976791343</v>
      </c>
      <c r="AA20" s="4"/>
      <c r="AB20" s="4"/>
      <c r="AC20" s="4"/>
      <c r="AD20" s="4"/>
      <c r="AE20" s="4"/>
      <c r="AF20" s="4"/>
      <c r="AG20" s="4"/>
    </row>
    <row r="21" spans="22:33" ht="14.25">
      <c r="V21" s="2"/>
      <c r="W21" s="2"/>
      <c r="X21" s="2"/>
      <c r="Y21" s="2"/>
      <c r="Z21" s="2"/>
      <c r="AA21" s="2"/>
      <c r="AB21" s="2"/>
      <c r="AC21" s="2"/>
      <c r="AD21" s="2"/>
      <c r="AE21" s="2"/>
      <c r="AF21" s="2"/>
      <c r="AG21" s="2"/>
    </row>
    <row r="22" ht="14.25">
      <c r="V22" s="91" t="s">
        <v>35</v>
      </c>
    </row>
    <row r="23" ht="14.25">
      <c r="V23" s="91" t="s">
        <v>19</v>
      </c>
    </row>
    <row r="24" spans="22:33" ht="14.25">
      <c r="V24" s="91" t="s">
        <v>20</v>
      </c>
      <c r="W24" s="91" t="s">
        <v>21</v>
      </c>
      <c r="X24" s="91" t="s">
        <v>22</v>
      </c>
      <c r="Y24" s="91" t="s">
        <v>23</v>
      </c>
      <c r="Z24" s="91" t="s">
        <v>24</v>
      </c>
      <c r="AA24" s="91" t="s">
        <v>25</v>
      </c>
      <c r="AB24" s="91" t="s">
        <v>26</v>
      </c>
      <c r="AC24" s="91" t="s">
        <v>27</v>
      </c>
      <c r="AD24" s="91" t="s">
        <v>28</v>
      </c>
      <c r="AE24" s="91" t="s">
        <v>29</v>
      </c>
      <c r="AF24" s="91" t="s">
        <v>30</v>
      </c>
      <c r="AG24" s="91" t="s">
        <v>31</v>
      </c>
    </row>
    <row r="25" spans="21:33" ht="14.25">
      <c r="U25" s="91">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91">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91">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91">
        <v>2012</v>
      </c>
      <c r="V28" s="1">
        <v>1692.6842313971779</v>
      </c>
      <c r="W28" s="1">
        <v>1568.0426071918814</v>
      </c>
      <c r="X28" s="1">
        <v>1605.0133328296579</v>
      </c>
      <c r="Y28" s="1">
        <v>1592.240097741902</v>
      </c>
      <c r="Z28" s="1">
        <v>1634.1878476563209</v>
      </c>
      <c r="AA28" s="2"/>
      <c r="AB28" s="2"/>
      <c r="AC28" s="2"/>
      <c r="AD28" s="2"/>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B30" s="2"/>
      <c r="AC30" s="2"/>
      <c r="AD30" s="2"/>
      <c r="AE30" s="2"/>
      <c r="AF30" s="2"/>
      <c r="AG30" s="2"/>
    </row>
    <row r="31" spans="22:33" ht="14.25">
      <c r="V31" s="2"/>
      <c r="W31" s="2"/>
      <c r="X31" s="2"/>
      <c r="Y31" s="2"/>
      <c r="Z31" s="2"/>
      <c r="AA31" s="2"/>
      <c r="AB31" s="2"/>
      <c r="AC31" s="2"/>
      <c r="AD31" s="2"/>
      <c r="AE31" s="2"/>
      <c r="AF31" s="2"/>
      <c r="AG31" s="2"/>
    </row>
    <row r="34" s="91"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202"/>
      <c r="I48" s="202"/>
    </row>
    <row r="49" spans="10:33" ht="14.25">
      <c r="J49" s="91"/>
      <c r="V49" s="4"/>
      <c r="W49" s="4"/>
      <c r="X49" s="4"/>
      <c r="Y49" s="4"/>
      <c r="Z49" s="4"/>
      <c r="AA49" s="4"/>
      <c r="AB49" s="4"/>
      <c r="AC49" s="4"/>
      <c r="AD49" s="4"/>
      <c r="AE49" s="4"/>
      <c r="AF49" s="4"/>
      <c r="AG49" s="4"/>
    </row>
    <row r="50" spans="22:33" s="91"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91"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O2:AH149"/>
  <sheetViews>
    <sheetView zoomScalePageLayoutView="0" workbookViewId="0" topLeftCell="G1">
      <selection activeCell="L12" sqref="L12"/>
    </sheetView>
  </sheetViews>
  <sheetFormatPr defaultColWidth="11.00390625" defaultRowHeight="14.25"/>
  <cols>
    <col min="1" max="7" width="11.00390625" style="30" customWidth="1"/>
    <col min="8" max="8" width="1.625" style="30" customWidth="1"/>
    <col min="9" max="14" width="11.00390625" style="30" customWidth="1"/>
    <col min="15" max="15" width="11.00390625" style="91" customWidth="1"/>
    <col min="16" max="16" width="6.875" style="91" bestFit="1" customWidth="1"/>
    <col min="17" max="28" width="11.00390625" style="91" customWidth="1"/>
    <col min="29" max="16384" width="11.00390625" style="30" customWidth="1"/>
  </cols>
  <sheetData>
    <row r="2" spans="15:31" ht="14.25">
      <c r="O2" s="279"/>
      <c r="P2" s="279"/>
      <c r="Q2" s="279" t="s">
        <v>32</v>
      </c>
      <c r="R2" s="279"/>
      <c r="S2" s="279"/>
      <c r="T2" s="279"/>
      <c r="U2" s="279"/>
      <c r="V2" s="279"/>
      <c r="W2" s="279"/>
      <c r="X2" s="279"/>
      <c r="Y2" s="279"/>
      <c r="Z2" s="279"/>
      <c r="AA2" s="279"/>
      <c r="AB2" s="279"/>
      <c r="AC2" s="279"/>
      <c r="AD2" s="279"/>
      <c r="AE2" s="279"/>
    </row>
    <row r="3" spans="15:31" ht="14.25">
      <c r="O3" s="279"/>
      <c r="P3" s="279"/>
      <c r="Q3" s="279" t="s">
        <v>20</v>
      </c>
      <c r="R3" s="279" t="s">
        <v>21</v>
      </c>
      <c r="S3" s="279" t="s">
        <v>22</v>
      </c>
      <c r="T3" s="279" t="s">
        <v>23</v>
      </c>
      <c r="U3" s="279" t="s">
        <v>24</v>
      </c>
      <c r="V3" s="279" t="s">
        <v>25</v>
      </c>
      <c r="W3" s="279" t="s">
        <v>26</v>
      </c>
      <c r="X3" s="279" t="s">
        <v>27</v>
      </c>
      <c r="Y3" s="279" t="s">
        <v>28</v>
      </c>
      <c r="Z3" s="279" t="s">
        <v>29</v>
      </c>
      <c r="AA3" s="279" t="s">
        <v>30</v>
      </c>
      <c r="AB3" s="279" t="s">
        <v>31</v>
      </c>
      <c r="AC3" s="279"/>
      <c r="AD3" s="279"/>
      <c r="AE3" s="279"/>
    </row>
    <row r="4" spans="15:31" ht="14.25">
      <c r="O4" s="279" t="s">
        <v>36</v>
      </c>
      <c r="P4" s="279">
        <v>2009</v>
      </c>
      <c r="Q4" s="280">
        <v>14.96895</v>
      </c>
      <c r="R4" s="280">
        <v>18.852096</v>
      </c>
      <c r="S4" s="280">
        <v>22.431362</v>
      </c>
      <c r="T4" s="280">
        <v>22.457754</v>
      </c>
      <c r="U4" s="280">
        <v>21.414444</v>
      </c>
      <c r="V4" s="280">
        <v>17.678349</v>
      </c>
      <c r="W4" s="280">
        <v>20.223638</v>
      </c>
      <c r="X4" s="280">
        <v>31.671548</v>
      </c>
      <c r="Y4" s="280">
        <v>25.104729</v>
      </c>
      <c r="Z4" s="280">
        <v>26.39087</v>
      </c>
      <c r="AA4" s="280">
        <v>32.376876</v>
      </c>
      <c r="AB4" s="280">
        <v>36.049037</v>
      </c>
      <c r="AC4" s="279"/>
      <c r="AD4" s="279"/>
      <c r="AE4" s="279"/>
    </row>
    <row r="5" spans="15:31" ht="14.25">
      <c r="O5" s="279" t="s">
        <v>36</v>
      </c>
      <c r="P5" s="279">
        <v>2010</v>
      </c>
      <c r="Q5" s="280">
        <v>25.67394</v>
      </c>
      <c r="R5" s="280">
        <v>38.562138</v>
      </c>
      <c r="S5" s="280">
        <v>28.312339</v>
      </c>
      <c r="T5" s="280">
        <v>28.687036</v>
      </c>
      <c r="U5" s="280">
        <v>22.163762</v>
      </c>
      <c r="V5" s="280">
        <v>15.685329</v>
      </c>
      <c r="W5" s="280">
        <v>17.30459</v>
      </c>
      <c r="X5" s="280">
        <v>20.033513</v>
      </c>
      <c r="Y5" s="280">
        <v>21.60666</v>
      </c>
      <c r="Z5" s="280">
        <v>24.549099</v>
      </c>
      <c r="AA5" s="280">
        <v>21.493321</v>
      </c>
      <c r="AB5" s="280">
        <v>26.852728</v>
      </c>
      <c r="AC5" s="279"/>
      <c r="AD5" s="279"/>
      <c r="AE5" s="279"/>
    </row>
    <row r="6" spans="15:31" ht="14.25">
      <c r="O6" s="279" t="s">
        <v>36</v>
      </c>
      <c r="P6" s="279">
        <v>2011</v>
      </c>
      <c r="Q6" s="280">
        <v>15.910937</v>
      </c>
      <c r="R6" s="280">
        <v>16.168987</v>
      </c>
      <c r="S6" s="280">
        <v>16.314374</v>
      </c>
      <c r="T6" s="280">
        <v>10.845896</v>
      </c>
      <c r="U6" s="280">
        <v>12.835717</v>
      </c>
      <c r="V6" s="280">
        <v>12.552058</v>
      </c>
      <c r="W6" s="280">
        <v>12.015444</v>
      </c>
      <c r="X6" s="280">
        <v>20.755624</v>
      </c>
      <c r="Y6" s="280">
        <v>19.939882</v>
      </c>
      <c r="Z6" s="280">
        <v>23.160742</v>
      </c>
      <c r="AA6" s="280">
        <v>21.4892</v>
      </c>
      <c r="AB6" s="280">
        <v>28.1659</v>
      </c>
      <c r="AC6" s="280">
        <f>SUM(Q6:AB6)</f>
        <v>210.154761</v>
      </c>
      <c r="AD6" s="279"/>
      <c r="AE6" s="279"/>
    </row>
    <row r="7" spans="15:31" ht="14.25">
      <c r="O7" s="279" t="s">
        <v>36</v>
      </c>
      <c r="P7" s="279">
        <v>2012</v>
      </c>
      <c r="Q7" s="280">
        <v>27.922406</v>
      </c>
      <c r="R7" s="280">
        <v>22.511683</v>
      </c>
      <c r="S7" s="280">
        <v>23.087792</v>
      </c>
      <c r="T7" s="280">
        <v>22.876887</v>
      </c>
      <c r="U7" s="280">
        <v>16.567141</v>
      </c>
      <c r="V7" s="280"/>
      <c r="W7" s="280"/>
      <c r="X7" s="280"/>
      <c r="Y7" s="280"/>
      <c r="Z7" s="280"/>
      <c r="AA7" s="280"/>
      <c r="AB7" s="280"/>
      <c r="AC7" s="280"/>
      <c r="AD7" s="279"/>
      <c r="AE7" s="279"/>
    </row>
    <row r="8" spans="15:31" ht="14.25">
      <c r="O8" s="279" t="s">
        <v>37</v>
      </c>
      <c r="P8" s="279">
        <v>2009</v>
      </c>
      <c r="Q8" s="280">
        <v>13.384342</v>
      </c>
      <c r="R8" s="280">
        <v>15.678588</v>
      </c>
      <c r="S8" s="280">
        <v>17.378714</v>
      </c>
      <c r="T8" s="280">
        <v>17.205691</v>
      </c>
      <c r="U8" s="280">
        <v>16.917663</v>
      </c>
      <c r="V8" s="280">
        <v>14.418303</v>
      </c>
      <c r="W8" s="280">
        <v>14.931202</v>
      </c>
      <c r="X8" s="280">
        <v>22.416735</v>
      </c>
      <c r="Y8" s="280">
        <v>17.247929</v>
      </c>
      <c r="Z8" s="280">
        <v>17.541607</v>
      </c>
      <c r="AA8" s="280">
        <v>21.964699</v>
      </c>
      <c r="AB8" s="280">
        <v>22.12552</v>
      </c>
      <c r="AC8" s="279"/>
      <c r="AD8" s="279"/>
      <c r="AE8" s="279"/>
    </row>
    <row r="9" spans="15:31" ht="14.25">
      <c r="O9" s="279" t="s">
        <v>37</v>
      </c>
      <c r="P9" s="279">
        <v>2010</v>
      </c>
      <c r="Q9" s="280">
        <v>17.28542</v>
      </c>
      <c r="R9" s="280">
        <v>27.124827</v>
      </c>
      <c r="S9" s="280">
        <v>20.128148</v>
      </c>
      <c r="T9" s="280">
        <v>20.906231</v>
      </c>
      <c r="U9" s="280">
        <v>19.349125</v>
      </c>
      <c r="V9" s="280">
        <v>14.827993</v>
      </c>
      <c r="W9" s="280">
        <v>15.793384</v>
      </c>
      <c r="X9" s="280">
        <v>18.296516</v>
      </c>
      <c r="Y9" s="280">
        <v>19.218446</v>
      </c>
      <c r="Z9" s="280">
        <v>22.559501</v>
      </c>
      <c r="AA9" s="280">
        <v>20.188305</v>
      </c>
      <c r="AB9" s="280">
        <v>27.577481</v>
      </c>
      <c r="AC9" s="279"/>
      <c r="AD9" s="279"/>
      <c r="AE9" s="279"/>
    </row>
    <row r="10" spans="15:31" ht="14.25">
      <c r="O10" s="279" t="s">
        <v>37</v>
      </c>
      <c r="P10" s="279">
        <v>2011</v>
      </c>
      <c r="Q10" s="280">
        <v>15.71898</v>
      </c>
      <c r="R10" s="280">
        <v>15.385627</v>
      </c>
      <c r="S10" s="280">
        <v>18.298686</v>
      </c>
      <c r="T10" s="280">
        <v>13.754424</v>
      </c>
      <c r="U10" s="280">
        <v>16.755897</v>
      </c>
      <c r="V10" s="280">
        <v>16.371628</v>
      </c>
      <c r="W10" s="280">
        <v>15.090611</v>
      </c>
      <c r="X10" s="280">
        <v>25.247621</v>
      </c>
      <c r="Y10" s="280">
        <v>22.260161</v>
      </c>
      <c r="Z10" s="280">
        <v>27.14351</v>
      </c>
      <c r="AA10" s="280">
        <v>25.8135</v>
      </c>
      <c r="AB10" s="280">
        <v>33.401199999999996</v>
      </c>
      <c r="AC10" s="280">
        <f>SUM(Q10:AB10)</f>
        <v>245.241845</v>
      </c>
      <c r="AD10" s="279"/>
      <c r="AE10" s="279"/>
    </row>
    <row r="11" spans="15:31" ht="14.25">
      <c r="O11" s="279" t="s">
        <v>37</v>
      </c>
      <c r="P11" s="279">
        <v>2012</v>
      </c>
      <c r="Q11" s="280">
        <v>35.230023</v>
      </c>
      <c r="R11" s="280">
        <v>25.563029</v>
      </c>
      <c r="S11" s="280">
        <v>26.971621</v>
      </c>
      <c r="T11" s="280">
        <v>27.916299</v>
      </c>
      <c r="U11" s="280">
        <v>21.710452</v>
      </c>
      <c r="V11" s="280"/>
      <c r="W11" s="280"/>
      <c r="X11" s="280"/>
      <c r="Y11" s="280"/>
      <c r="Z11" s="280"/>
      <c r="AA11" s="280"/>
      <c r="AB11" s="280"/>
      <c r="AC11" s="280"/>
      <c r="AD11" s="279"/>
      <c r="AE11" s="279"/>
    </row>
    <row r="12" spans="15:31" ht="14.25">
      <c r="O12" s="279"/>
      <c r="P12" s="279"/>
      <c r="Q12" s="280"/>
      <c r="R12" s="280"/>
      <c r="S12" s="280"/>
      <c r="T12" s="280"/>
      <c r="U12" s="280"/>
      <c r="V12" s="429"/>
      <c r="W12" s="280"/>
      <c r="X12" s="280"/>
      <c r="Y12" s="280"/>
      <c r="Z12" s="280"/>
      <c r="AA12" s="280"/>
      <c r="AB12" s="280"/>
      <c r="AC12" s="279"/>
      <c r="AD12" s="279"/>
      <c r="AE12" s="279"/>
    </row>
    <row r="13" spans="15:31" ht="14.25">
      <c r="O13" s="279"/>
      <c r="P13" s="279"/>
      <c r="Q13" s="279" t="s">
        <v>34</v>
      </c>
      <c r="R13" s="279"/>
      <c r="S13" s="279"/>
      <c r="T13" s="279"/>
      <c r="U13" s="279"/>
      <c r="V13" s="430"/>
      <c r="W13" s="279"/>
      <c r="X13" s="279"/>
      <c r="Y13" s="279"/>
      <c r="Z13" s="279"/>
      <c r="AA13" s="279"/>
      <c r="AB13" s="279"/>
      <c r="AC13" s="279"/>
      <c r="AD13" s="279"/>
      <c r="AE13" s="279"/>
    </row>
    <row r="14" spans="15:31" ht="14.25">
      <c r="O14" s="279"/>
      <c r="P14" s="279"/>
      <c r="Q14" s="279" t="s">
        <v>14</v>
      </c>
      <c r="R14" s="279"/>
      <c r="S14" s="279"/>
      <c r="T14" s="279"/>
      <c r="U14" s="279"/>
      <c r="V14" s="279"/>
      <c r="W14" s="279"/>
      <c r="X14" s="279"/>
      <c r="Y14" s="279"/>
      <c r="Z14" s="279"/>
      <c r="AA14" s="279"/>
      <c r="AB14" s="279"/>
      <c r="AC14" s="279"/>
      <c r="AD14" s="279"/>
      <c r="AE14" s="279"/>
    </row>
    <row r="15" spans="15:31" ht="14.25">
      <c r="O15" s="279"/>
      <c r="P15" s="279"/>
      <c r="Q15" s="279" t="s">
        <v>20</v>
      </c>
      <c r="R15" s="279" t="s">
        <v>21</v>
      </c>
      <c r="S15" s="279" t="s">
        <v>22</v>
      </c>
      <c r="T15" s="279" t="s">
        <v>23</v>
      </c>
      <c r="U15" s="279" t="s">
        <v>24</v>
      </c>
      <c r="V15" s="279" t="s">
        <v>25</v>
      </c>
      <c r="W15" s="279" t="s">
        <v>26</v>
      </c>
      <c r="X15" s="279" t="s">
        <v>27</v>
      </c>
      <c r="Y15" s="279" t="s">
        <v>28</v>
      </c>
      <c r="Z15" s="279" t="s">
        <v>29</v>
      </c>
      <c r="AA15" s="279" t="s">
        <v>30</v>
      </c>
      <c r="AB15" s="279" t="s">
        <v>31</v>
      </c>
      <c r="AC15" s="279"/>
      <c r="AD15" s="279"/>
      <c r="AE15" s="279"/>
    </row>
    <row r="16" spans="15:31" ht="14.25">
      <c r="O16" s="279"/>
      <c r="P16" s="279">
        <v>2009</v>
      </c>
      <c r="Q16" s="429">
        <v>0.8941403371645974</v>
      </c>
      <c r="R16" s="429">
        <v>0.8316628559498106</v>
      </c>
      <c r="S16" s="429">
        <v>0.7747507262376666</v>
      </c>
      <c r="T16" s="429">
        <v>0.766135874495731</v>
      </c>
      <c r="U16" s="429">
        <v>0.7900117789656366</v>
      </c>
      <c r="V16" s="429">
        <v>0.8155910373757187</v>
      </c>
      <c r="W16" s="429">
        <v>0.7383044534321669</v>
      </c>
      <c r="X16" s="429">
        <v>0.7077877911114416</v>
      </c>
      <c r="Y16" s="429">
        <v>0.6870390435204459</v>
      </c>
      <c r="Z16" s="429">
        <v>0.6646846807248112</v>
      </c>
      <c r="AA16" s="429">
        <v>0.6784069902235162</v>
      </c>
      <c r="AB16" s="429">
        <v>0.6137617490309104</v>
      </c>
      <c r="AC16" s="279"/>
      <c r="AD16" s="279"/>
      <c r="AE16" s="279"/>
    </row>
    <row r="17" spans="15:33" s="91" customFormat="1" ht="14.25">
      <c r="O17" s="279"/>
      <c r="P17" s="279">
        <v>2010</v>
      </c>
      <c r="Q17" s="429">
        <v>0.6732671339108839</v>
      </c>
      <c r="R17" s="429">
        <v>0.7034056825376228</v>
      </c>
      <c r="S17" s="429">
        <v>0.7109320074190973</v>
      </c>
      <c r="T17" s="429">
        <v>0.728769294952605</v>
      </c>
      <c r="U17" s="429">
        <v>0.8730072539129414</v>
      </c>
      <c r="V17" s="429">
        <v>0.9453415353927227</v>
      </c>
      <c r="W17" s="429">
        <v>0.9126702221780463</v>
      </c>
      <c r="X17" s="429">
        <v>0.9132954365018258</v>
      </c>
      <c r="Y17" s="429">
        <v>0.8894686175466268</v>
      </c>
      <c r="Z17" s="429">
        <v>0.9189543371836173</v>
      </c>
      <c r="AA17" s="429">
        <v>0.9392827195015604</v>
      </c>
      <c r="AB17" s="429">
        <v>1.0269899207261177</v>
      </c>
      <c r="AC17" s="279"/>
      <c r="AD17" s="280"/>
      <c r="AE17" s="280"/>
      <c r="AF17" s="2"/>
      <c r="AG17" s="2"/>
    </row>
    <row r="18" spans="15:31" ht="14.25">
      <c r="O18" s="279"/>
      <c r="P18" s="279">
        <v>2011</v>
      </c>
      <c r="Q18" s="429">
        <v>0.987935531389509</v>
      </c>
      <c r="R18" s="429">
        <v>0.9515516958483545</v>
      </c>
      <c r="S18" s="429">
        <v>1.1216296745434424</v>
      </c>
      <c r="T18" s="429">
        <v>1.2681685312121747</v>
      </c>
      <c r="U18" s="429">
        <v>1.3054118441533107</v>
      </c>
      <c r="V18" s="429">
        <v>1.304298307098326</v>
      </c>
      <c r="W18" s="429">
        <v>1.2559345289279364</v>
      </c>
      <c r="X18" s="429">
        <v>1.216423124643229</v>
      </c>
      <c r="Y18" s="429">
        <v>1.1163637277291811</v>
      </c>
      <c r="Z18" s="429">
        <v>1.1719620209058932</v>
      </c>
      <c r="AA18" s="429">
        <v>1.2012313161960426</v>
      </c>
      <c r="AB18" s="429">
        <v>1.185873698337351</v>
      </c>
      <c r="AC18" s="279"/>
      <c r="AD18" s="279"/>
      <c r="AE18" s="279"/>
    </row>
    <row r="19" spans="15:31" ht="14.25">
      <c r="O19" s="279"/>
      <c r="P19" s="279">
        <v>2012</v>
      </c>
      <c r="Q19" s="429">
        <v>1.261711580298632</v>
      </c>
      <c r="R19" s="429">
        <v>1.1355449967912217</v>
      </c>
      <c r="S19" s="429">
        <v>1.168220027276753</v>
      </c>
      <c r="T19" s="429">
        <v>1.220283992310667</v>
      </c>
      <c r="U19" s="429">
        <v>1.3104525397592741</v>
      </c>
      <c r="V19" s="429"/>
      <c r="W19" s="429"/>
      <c r="X19" s="429"/>
      <c r="Y19" s="429"/>
      <c r="Z19" s="429"/>
      <c r="AA19" s="429"/>
      <c r="AB19" s="429"/>
      <c r="AC19" s="280"/>
      <c r="AD19" s="279"/>
      <c r="AE19" s="279"/>
    </row>
    <row r="20" spans="15:31" ht="14.25">
      <c r="O20" s="279"/>
      <c r="P20" s="279"/>
      <c r="Q20" s="279"/>
      <c r="R20" s="279"/>
      <c r="S20" s="279"/>
      <c r="T20" s="279"/>
      <c r="U20" s="279"/>
      <c r="V20" s="279"/>
      <c r="W20" s="279"/>
      <c r="X20" s="279"/>
      <c r="Y20" s="279"/>
      <c r="Z20" s="279"/>
      <c r="AA20" s="279"/>
      <c r="AB20" s="279"/>
      <c r="AC20" s="279"/>
      <c r="AD20" s="279"/>
      <c r="AE20" s="279"/>
    </row>
    <row r="21" spans="15:31" ht="14.25">
      <c r="O21" s="279"/>
      <c r="P21" s="279"/>
      <c r="Q21" s="279" t="s">
        <v>14</v>
      </c>
      <c r="R21" s="279"/>
      <c r="S21" s="279"/>
      <c r="T21" s="279"/>
      <c r="U21" s="279"/>
      <c r="V21" s="279"/>
      <c r="W21" s="279"/>
      <c r="X21" s="279"/>
      <c r="Y21" s="279"/>
      <c r="Z21" s="279"/>
      <c r="AA21" s="279"/>
      <c r="AB21" s="279"/>
      <c r="AC21" s="279"/>
      <c r="AD21" s="279"/>
      <c r="AE21" s="279"/>
    </row>
    <row r="22" spans="15:31" ht="14.25">
      <c r="O22" s="279"/>
      <c r="P22" s="279"/>
      <c r="Q22" s="279" t="s">
        <v>20</v>
      </c>
      <c r="R22" s="279" t="s">
        <v>21</v>
      </c>
      <c r="S22" s="279" t="s">
        <v>22</v>
      </c>
      <c r="T22" s="279" t="s">
        <v>23</v>
      </c>
      <c r="U22" s="279" t="s">
        <v>24</v>
      </c>
      <c r="V22" s="279" t="s">
        <v>25</v>
      </c>
      <c r="W22" s="279" t="s">
        <v>26</v>
      </c>
      <c r="X22" s="279" t="s">
        <v>27</v>
      </c>
      <c r="Y22" s="279" t="s">
        <v>28</v>
      </c>
      <c r="Z22" s="279" t="s">
        <v>29</v>
      </c>
      <c r="AA22" s="279" t="s">
        <v>30</v>
      </c>
      <c r="AB22" s="279" t="s">
        <v>31</v>
      </c>
      <c r="AC22" s="279"/>
      <c r="AD22" s="279"/>
      <c r="AE22" s="279"/>
    </row>
    <row r="23" spans="15:31" ht="14.25">
      <c r="O23" s="279"/>
      <c r="P23" s="279">
        <v>2009</v>
      </c>
      <c r="Q23" s="430">
        <v>557.0583714569158</v>
      </c>
      <c r="R23" s="430">
        <v>503.98769070558524</v>
      </c>
      <c r="S23" s="430">
        <v>459.37294810809965</v>
      </c>
      <c r="T23" s="430">
        <v>446.7951192884203</v>
      </c>
      <c r="U23" s="430">
        <v>446.92546359643995</v>
      </c>
      <c r="V23" s="430">
        <v>451.08709095176255</v>
      </c>
      <c r="W23" s="430">
        <v>398.9944927238116</v>
      </c>
      <c r="X23" s="430">
        <v>387.0749872030252</v>
      </c>
      <c r="Y23" s="430">
        <v>377.23252762577124</v>
      </c>
      <c r="Z23" s="430">
        <v>362.80483928002377</v>
      </c>
      <c r="AA23" s="430">
        <v>344.48150149569705</v>
      </c>
      <c r="AB23" s="430">
        <v>307.77082905155004</v>
      </c>
      <c r="AC23" s="279"/>
      <c r="AD23" s="279"/>
      <c r="AE23" s="279"/>
    </row>
    <row r="24" spans="15:31" ht="14.25">
      <c r="O24" s="279"/>
      <c r="P24" s="279">
        <v>2010</v>
      </c>
      <c r="Q24" s="430">
        <v>337.07792326382315</v>
      </c>
      <c r="R24" s="430">
        <v>374.6057302922364</v>
      </c>
      <c r="S24" s="430">
        <v>371.93118900137495</v>
      </c>
      <c r="T24" s="430">
        <v>379.41187033822524</v>
      </c>
      <c r="U24" s="430">
        <v>465.4961978589195</v>
      </c>
      <c r="V24" s="430">
        <v>507.3364417992125</v>
      </c>
      <c r="W24" s="430">
        <v>485.2850105365108</v>
      </c>
      <c r="X24" s="430">
        <v>465.1596317191099</v>
      </c>
      <c r="Y24" s="430">
        <v>439.33523426480537</v>
      </c>
      <c r="Z24" s="430">
        <v>444.8106573703581</v>
      </c>
      <c r="AA24" s="430">
        <v>453.0348412699926</v>
      </c>
      <c r="AB24" s="430">
        <v>487.59427456234613</v>
      </c>
      <c r="AC24" s="279"/>
      <c r="AD24" s="279"/>
      <c r="AE24" s="279"/>
    </row>
    <row r="25" spans="15:31" ht="14.25">
      <c r="O25" s="279"/>
      <c r="P25" s="279">
        <v>2011</v>
      </c>
      <c r="Q25" s="430">
        <v>483.5351664832813</v>
      </c>
      <c r="R25" s="430">
        <v>452.6436261981038</v>
      </c>
      <c r="S25" s="430">
        <v>537.9896733947621</v>
      </c>
      <c r="T25" s="430">
        <v>597.7131921309222</v>
      </c>
      <c r="U25" s="430">
        <v>610.580281865828</v>
      </c>
      <c r="V25" s="430">
        <v>612.2506683350252</v>
      </c>
      <c r="W25" s="430">
        <v>581.4223308218989</v>
      </c>
      <c r="X25" s="430">
        <v>567.8141503522129</v>
      </c>
      <c r="Y25" s="430">
        <v>539.9739714653276</v>
      </c>
      <c r="Z25" s="431">
        <v>599.7398445783817</v>
      </c>
      <c r="AA25" s="430">
        <v>610.7540504067159</v>
      </c>
      <c r="AB25" s="430">
        <v>613.2983005691277</v>
      </c>
      <c r="AC25" s="279"/>
      <c r="AD25" s="279"/>
      <c r="AE25" s="279"/>
    </row>
    <row r="26" spans="15:31" ht="14.25">
      <c r="O26" s="279"/>
      <c r="P26" s="279">
        <v>2012</v>
      </c>
      <c r="Q26" s="430">
        <v>632.5464836669162</v>
      </c>
      <c r="R26" s="430">
        <v>546.7535605050053</v>
      </c>
      <c r="S26" s="430">
        <v>567.0540012401358</v>
      </c>
      <c r="T26" s="430">
        <v>593.0580202629842</v>
      </c>
      <c r="U26" s="430">
        <v>651.4128529889375</v>
      </c>
      <c r="V26" s="430"/>
      <c r="W26" s="430"/>
      <c r="X26" s="430"/>
      <c r="Y26" s="430"/>
      <c r="Z26" s="430"/>
      <c r="AA26" s="430"/>
      <c r="AB26" s="430"/>
      <c r="AC26" s="279"/>
      <c r="AD26" s="279"/>
      <c r="AE26" s="279"/>
    </row>
    <row r="27" spans="15:31" ht="14.25">
      <c r="O27" s="279"/>
      <c r="P27" s="279"/>
      <c r="Q27" s="430"/>
      <c r="R27" s="430"/>
      <c r="S27" s="430"/>
      <c r="T27" s="430"/>
      <c r="U27" s="280"/>
      <c r="V27" s="280"/>
      <c r="W27" s="280"/>
      <c r="X27" s="280"/>
      <c r="Y27" s="280"/>
      <c r="Z27" s="280"/>
      <c r="AA27" s="280"/>
      <c r="AB27" s="280"/>
      <c r="AC27" s="279"/>
      <c r="AD27" s="279"/>
      <c r="AE27" s="279"/>
    </row>
    <row r="28" spans="15:31" ht="14.25">
      <c r="O28" s="279"/>
      <c r="P28" s="279"/>
      <c r="Q28" s="280"/>
      <c r="R28" s="280"/>
      <c r="S28" s="280"/>
      <c r="T28" s="280"/>
      <c r="U28" s="280"/>
      <c r="V28" s="280"/>
      <c r="W28" s="280"/>
      <c r="X28" s="280"/>
      <c r="Y28" s="280"/>
      <c r="Z28" s="280"/>
      <c r="AA28" s="280"/>
      <c r="AB28" s="280"/>
      <c r="AC28" s="279"/>
      <c r="AD28" s="279"/>
      <c r="AE28" s="279"/>
    </row>
    <row r="29" spans="15:31" ht="14.25">
      <c r="O29" s="279"/>
      <c r="P29" s="279"/>
      <c r="Q29" s="432"/>
      <c r="R29" s="432"/>
      <c r="S29" s="432"/>
      <c r="T29" s="432"/>
      <c r="U29" s="432"/>
      <c r="V29" s="432"/>
      <c r="W29" s="432"/>
      <c r="X29" s="432"/>
      <c r="Y29" s="432"/>
      <c r="Z29" s="432"/>
      <c r="AA29" s="432"/>
      <c r="AB29" s="432"/>
      <c r="AC29" s="279"/>
      <c r="AD29" s="279"/>
      <c r="AE29" s="279"/>
    </row>
    <row r="30" spans="15:31" ht="14.25">
      <c r="O30" s="279"/>
      <c r="P30" s="279"/>
      <c r="Q30" s="280"/>
      <c r="R30" s="280"/>
      <c r="S30" s="280"/>
      <c r="T30" s="280"/>
      <c r="U30" s="280"/>
      <c r="V30" s="280"/>
      <c r="W30" s="280"/>
      <c r="X30" s="280"/>
      <c r="Y30" s="280"/>
      <c r="Z30" s="280"/>
      <c r="AA30" s="280"/>
      <c r="AB30" s="280"/>
      <c r="AC30" s="279"/>
      <c r="AD30" s="279"/>
      <c r="AE30" s="279"/>
    </row>
    <row r="31" spans="15:31" ht="14.25">
      <c r="O31" s="279"/>
      <c r="P31" s="279"/>
      <c r="Q31" s="280"/>
      <c r="R31" s="280"/>
      <c r="S31" s="280"/>
      <c r="T31" s="280"/>
      <c r="U31" s="280"/>
      <c r="V31" s="280"/>
      <c r="W31" s="280"/>
      <c r="X31" s="280"/>
      <c r="Y31" s="280"/>
      <c r="Z31" s="280"/>
      <c r="AA31" s="280"/>
      <c r="AB31" s="280"/>
      <c r="AC31" s="279"/>
      <c r="AD31" s="279"/>
      <c r="AE31" s="279"/>
    </row>
    <row r="32" spans="15:31" ht="14.25">
      <c r="O32" s="279"/>
      <c r="P32" s="279"/>
      <c r="Q32" s="279"/>
      <c r="R32" s="279"/>
      <c r="S32" s="279"/>
      <c r="T32" s="279"/>
      <c r="U32" s="279"/>
      <c r="V32" s="279"/>
      <c r="W32" s="279"/>
      <c r="X32" s="279"/>
      <c r="Y32" s="279"/>
      <c r="Z32" s="279"/>
      <c r="AA32" s="279"/>
      <c r="AB32" s="279"/>
      <c r="AC32" s="279"/>
      <c r="AD32" s="279"/>
      <c r="AE32" s="279"/>
    </row>
    <row r="33" spans="15:31" ht="14.25">
      <c r="O33" s="279"/>
      <c r="P33" s="279"/>
      <c r="Q33" s="279"/>
      <c r="R33" s="279"/>
      <c r="S33" s="279"/>
      <c r="T33" s="279"/>
      <c r="U33" s="279"/>
      <c r="V33" s="279"/>
      <c r="W33" s="279"/>
      <c r="X33" s="279"/>
      <c r="Y33" s="279"/>
      <c r="Z33" s="279"/>
      <c r="AA33" s="279"/>
      <c r="AB33" s="279"/>
      <c r="AC33" s="279"/>
      <c r="AD33" s="279"/>
      <c r="AE33" s="279"/>
    </row>
    <row r="34" spans="15:34" s="91" customFormat="1" ht="14.25">
      <c r="O34" s="279"/>
      <c r="P34" s="279"/>
      <c r="Q34" s="279"/>
      <c r="R34" s="279"/>
      <c r="S34" s="279"/>
      <c r="T34" s="279"/>
      <c r="U34" s="279"/>
      <c r="V34" s="279"/>
      <c r="W34" s="279"/>
      <c r="X34" s="279"/>
      <c r="Y34" s="279"/>
      <c r="Z34" s="279"/>
      <c r="AA34" s="279"/>
      <c r="AB34" s="279"/>
      <c r="AC34" s="279"/>
      <c r="AD34" s="433"/>
      <c r="AE34" s="433"/>
      <c r="AF34" s="198"/>
      <c r="AG34" s="198"/>
      <c r="AH34" s="197"/>
    </row>
    <row r="35" spans="15:34" ht="14.25">
      <c r="O35" s="279"/>
      <c r="P35" s="279"/>
      <c r="Q35" s="279"/>
      <c r="R35" s="279"/>
      <c r="S35" s="279"/>
      <c r="T35" s="279"/>
      <c r="U35" s="279"/>
      <c r="V35" s="279"/>
      <c r="W35" s="279"/>
      <c r="X35" s="279"/>
      <c r="Y35" s="279"/>
      <c r="Z35" s="279"/>
      <c r="AA35" s="279"/>
      <c r="AB35" s="279"/>
      <c r="AC35" s="279"/>
      <c r="AD35" s="434"/>
      <c r="AE35" s="434"/>
      <c r="AF35" s="197"/>
      <c r="AG35" s="197"/>
      <c r="AH35" s="197"/>
    </row>
    <row r="36" spans="15:34" ht="14.25">
      <c r="O36" s="279"/>
      <c r="P36" s="279"/>
      <c r="Q36" s="279"/>
      <c r="R36" s="279"/>
      <c r="S36" s="279"/>
      <c r="T36" s="279"/>
      <c r="U36" s="279"/>
      <c r="V36" s="279"/>
      <c r="W36" s="279"/>
      <c r="X36" s="279"/>
      <c r="Y36" s="279"/>
      <c r="Z36" s="279"/>
      <c r="AA36" s="279"/>
      <c r="AB36" s="279"/>
      <c r="AC36" s="433"/>
      <c r="AD36" s="434"/>
      <c r="AE36" s="434"/>
      <c r="AF36" s="197"/>
      <c r="AG36" s="197"/>
      <c r="AH36" s="197"/>
    </row>
    <row r="37" spans="15:34" ht="14.25">
      <c r="O37" s="279"/>
      <c r="P37" s="434"/>
      <c r="Q37" s="434"/>
      <c r="R37" s="434"/>
      <c r="S37" s="434"/>
      <c r="T37" s="434"/>
      <c r="U37" s="434"/>
      <c r="V37" s="434"/>
      <c r="W37" s="434"/>
      <c r="X37" s="434"/>
      <c r="Y37" s="434"/>
      <c r="Z37" s="434"/>
      <c r="AA37" s="434"/>
      <c r="AB37" s="434"/>
      <c r="AC37" s="434"/>
      <c r="AD37" s="434"/>
      <c r="AE37" s="434"/>
      <c r="AF37" s="197"/>
      <c r="AG37" s="197"/>
      <c r="AH37" s="197"/>
    </row>
    <row r="38" spans="15:34" ht="14.25">
      <c r="O38" s="279"/>
      <c r="P38" s="434"/>
      <c r="Q38" s="434"/>
      <c r="R38" s="434"/>
      <c r="S38" s="434"/>
      <c r="T38" s="434"/>
      <c r="U38" s="434"/>
      <c r="V38" s="434"/>
      <c r="W38" s="434"/>
      <c r="X38" s="434"/>
      <c r="Y38" s="434"/>
      <c r="Z38" s="434"/>
      <c r="AA38" s="434"/>
      <c r="AB38" s="434"/>
      <c r="AC38" s="434"/>
      <c r="AD38" s="434"/>
      <c r="AE38" s="434"/>
      <c r="AF38" s="197"/>
      <c r="AG38" s="197"/>
      <c r="AH38" s="197"/>
    </row>
    <row r="39" spans="15:34" ht="14.25">
      <c r="O39" s="279"/>
      <c r="P39" s="434"/>
      <c r="Q39" s="435"/>
      <c r="R39" s="435"/>
      <c r="S39" s="435"/>
      <c r="T39" s="435"/>
      <c r="U39" s="435"/>
      <c r="V39" s="435"/>
      <c r="W39" s="435"/>
      <c r="X39" s="435"/>
      <c r="Y39" s="435"/>
      <c r="Z39" s="435"/>
      <c r="AA39" s="435"/>
      <c r="AB39" s="435"/>
      <c r="AC39" s="434"/>
      <c r="AD39" s="434"/>
      <c r="AE39" s="434"/>
      <c r="AF39" s="197"/>
      <c r="AG39" s="197"/>
      <c r="AH39" s="197"/>
    </row>
    <row r="40" spans="15:34" ht="14.25">
      <c r="O40" s="279"/>
      <c r="P40" s="434"/>
      <c r="Q40" s="435"/>
      <c r="R40" s="435"/>
      <c r="S40" s="435"/>
      <c r="T40" s="435"/>
      <c r="U40" s="435"/>
      <c r="V40" s="435"/>
      <c r="W40" s="435"/>
      <c r="X40" s="435"/>
      <c r="Y40" s="435"/>
      <c r="Z40" s="435"/>
      <c r="AA40" s="435"/>
      <c r="AB40" s="435"/>
      <c r="AC40" s="434"/>
      <c r="AD40" s="434"/>
      <c r="AE40" s="434"/>
      <c r="AF40" s="197"/>
      <c r="AG40" s="197"/>
      <c r="AH40" s="197"/>
    </row>
    <row r="41" spans="15:34" ht="14.25">
      <c r="O41" s="279"/>
      <c r="P41" s="434"/>
      <c r="Q41" s="435"/>
      <c r="R41" s="435"/>
      <c r="S41" s="435"/>
      <c r="T41" s="435"/>
      <c r="U41" s="435"/>
      <c r="V41" s="435"/>
      <c r="W41" s="435"/>
      <c r="X41" s="435"/>
      <c r="Y41" s="435"/>
      <c r="Z41" s="435"/>
      <c r="AA41" s="435"/>
      <c r="AB41" s="435"/>
      <c r="AC41" s="434"/>
      <c r="AD41" s="434"/>
      <c r="AE41" s="434"/>
      <c r="AF41" s="197"/>
      <c r="AG41" s="197"/>
      <c r="AH41" s="197"/>
    </row>
    <row r="42" spans="15:34" ht="14.25">
      <c r="O42" s="279"/>
      <c r="P42" s="434"/>
      <c r="Q42" s="434"/>
      <c r="R42" s="434"/>
      <c r="S42" s="434"/>
      <c r="T42" s="434"/>
      <c r="U42" s="434"/>
      <c r="V42" s="434"/>
      <c r="W42" s="434"/>
      <c r="X42" s="434"/>
      <c r="Y42" s="434"/>
      <c r="Z42" s="434"/>
      <c r="AA42" s="434"/>
      <c r="AB42" s="434"/>
      <c r="AC42" s="434"/>
      <c r="AD42" s="434"/>
      <c r="AE42" s="434"/>
      <c r="AF42" s="197"/>
      <c r="AG42" s="197"/>
      <c r="AH42" s="197"/>
    </row>
    <row r="43" spans="15:34" ht="14.25">
      <c r="O43" s="279"/>
      <c r="P43" s="434"/>
      <c r="Q43" s="434"/>
      <c r="R43" s="434"/>
      <c r="S43" s="434"/>
      <c r="T43" s="434"/>
      <c r="U43" s="434"/>
      <c r="V43" s="434"/>
      <c r="W43" s="434"/>
      <c r="X43" s="434"/>
      <c r="Y43" s="434"/>
      <c r="Z43" s="434"/>
      <c r="AA43" s="434"/>
      <c r="AB43" s="434"/>
      <c r="AC43" s="434"/>
      <c r="AD43" s="434"/>
      <c r="AE43" s="434"/>
      <c r="AF43" s="197"/>
      <c r="AG43" s="197"/>
      <c r="AH43" s="197"/>
    </row>
    <row r="44" spans="15:34" ht="14.25">
      <c r="O44" s="279"/>
      <c r="P44" s="434"/>
      <c r="Q44" s="434"/>
      <c r="R44" s="434"/>
      <c r="S44" s="434"/>
      <c r="T44" s="434"/>
      <c r="U44" s="434"/>
      <c r="V44" s="434"/>
      <c r="W44" s="434"/>
      <c r="X44" s="434"/>
      <c r="Y44" s="434"/>
      <c r="Z44" s="434"/>
      <c r="AA44" s="434"/>
      <c r="AB44" s="434"/>
      <c r="AC44" s="434"/>
      <c r="AD44" s="434"/>
      <c r="AE44" s="434"/>
      <c r="AF44" s="197"/>
      <c r="AG44" s="197"/>
      <c r="AH44" s="197"/>
    </row>
    <row r="45" spans="15:34" ht="14.25">
      <c r="O45" s="279"/>
      <c r="P45" s="434"/>
      <c r="Q45" s="434"/>
      <c r="R45" s="434"/>
      <c r="S45" s="434"/>
      <c r="T45" s="434"/>
      <c r="U45" s="434"/>
      <c r="V45" s="434"/>
      <c r="W45" s="434"/>
      <c r="X45" s="434"/>
      <c r="Y45" s="434"/>
      <c r="Z45" s="434"/>
      <c r="AA45" s="434"/>
      <c r="AB45" s="434"/>
      <c r="AC45" s="434"/>
      <c r="AD45" s="434"/>
      <c r="AE45" s="434"/>
      <c r="AF45" s="197"/>
      <c r="AG45" s="197"/>
      <c r="AH45" s="197"/>
    </row>
    <row r="46" spans="15:34" ht="14.25">
      <c r="O46" s="279"/>
      <c r="P46" s="434"/>
      <c r="Q46" s="434"/>
      <c r="R46" s="434"/>
      <c r="S46" s="434"/>
      <c r="T46" s="434"/>
      <c r="U46" s="434"/>
      <c r="V46" s="434"/>
      <c r="W46" s="434"/>
      <c r="X46" s="434"/>
      <c r="Y46" s="434"/>
      <c r="Z46" s="434"/>
      <c r="AA46" s="434"/>
      <c r="AB46" s="434"/>
      <c r="AC46" s="434"/>
      <c r="AD46" s="434"/>
      <c r="AE46" s="434"/>
      <c r="AF46" s="197"/>
      <c r="AG46" s="197"/>
      <c r="AH46" s="197"/>
    </row>
    <row r="47" spans="15:34" ht="14.25">
      <c r="O47" s="279"/>
      <c r="P47" s="434"/>
      <c r="Q47" s="434"/>
      <c r="R47" s="434"/>
      <c r="S47" s="434"/>
      <c r="T47" s="434"/>
      <c r="U47" s="434"/>
      <c r="V47" s="434"/>
      <c r="W47" s="434"/>
      <c r="X47" s="434"/>
      <c r="Y47" s="434"/>
      <c r="Z47" s="434"/>
      <c r="AA47" s="434"/>
      <c r="AB47" s="434"/>
      <c r="AC47" s="434"/>
      <c r="AD47" s="434"/>
      <c r="AE47" s="434"/>
      <c r="AF47" s="197"/>
      <c r="AG47" s="197"/>
      <c r="AH47" s="197"/>
    </row>
    <row r="48" spans="15:34" ht="14.25">
      <c r="O48" s="279"/>
      <c r="P48" s="434"/>
      <c r="Q48" s="434"/>
      <c r="R48" s="434"/>
      <c r="S48" s="434"/>
      <c r="T48" s="434"/>
      <c r="U48" s="434"/>
      <c r="V48" s="434"/>
      <c r="W48" s="434"/>
      <c r="X48" s="434"/>
      <c r="Y48" s="434"/>
      <c r="Z48" s="434"/>
      <c r="AA48" s="434"/>
      <c r="AB48" s="434"/>
      <c r="AC48" s="434"/>
      <c r="AD48" s="434"/>
      <c r="AE48" s="434"/>
      <c r="AF48" s="197"/>
      <c r="AG48" s="197"/>
      <c r="AH48" s="197"/>
    </row>
    <row r="49" spans="15:34" ht="14.25">
      <c r="O49" s="279"/>
      <c r="P49" s="434"/>
      <c r="Q49" s="435"/>
      <c r="R49" s="435"/>
      <c r="S49" s="435"/>
      <c r="T49" s="435"/>
      <c r="U49" s="435"/>
      <c r="V49" s="435"/>
      <c r="W49" s="435"/>
      <c r="X49" s="435"/>
      <c r="Y49" s="435"/>
      <c r="Z49" s="435"/>
      <c r="AA49" s="435"/>
      <c r="AB49" s="435"/>
      <c r="AC49" s="434"/>
      <c r="AD49" s="434"/>
      <c r="AE49" s="434"/>
      <c r="AF49" s="197"/>
      <c r="AG49" s="197"/>
      <c r="AH49" s="197"/>
    </row>
    <row r="50" spans="15:34" ht="14.25">
      <c r="O50" s="279"/>
      <c r="P50" s="434"/>
      <c r="Q50" s="435"/>
      <c r="R50" s="435"/>
      <c r="S50" s="435"/>
      <c r="T50" s="435"/>
      <c r="U50" s="435"/>
      <c r="V50" s="435"/>
      <c r="W50" s="435"/>
      <c r="X50" s="435"/>
      <c r="Y50" s="435"/>
      <c r="Z50" s="435"/>
      <c r="AA50" s="435"/>
      <c r="AB50" s="435"/>
      <c r="AC50" s="434"/>
      <c r="AD50" s="434"/>
      <c r="AE50" s="434"/>
      <c r="AF50" s="197"/>
      <c r="AG50" s="197"/>
      <c r="AH50" s="197"/>
    </row>
    <row r="51" spans="15:34" s="91" customFormat="1" ht="14.25">
      <c r="O51" s="279"/>
      <c r="P51" s="434"/>
      <c r="Q51" s="435"/>
      <c r="R51" s="435"/>
      <c r="S51" s="435"/>
      <c r="T51" s="435"/>
      <c r="U51" s="435"/>
      <c r="V51" s="435"/>
      <c r="W51" s="435"/>
      <c r="X51" s="435"/>
      <c r="Y51" s="435"/>
      <c r="Z51" s="435"/>
      <c r="AA51" s="435"/>
      <c r="AB51" s="435"/>
      <c r="AC51" s="434"/>
      <c r="AD51" s="433"/>
      <c r="AE51" s="433"/>
      <c r="AF51" s="198"/>
      <c r="AG51" s="198"/>
      <c r="AH51" s="197"/>
    </row>
    <row r="52" spans="15:34" ht="14.25">
      <c r="O52" s="279"/>
      <c r="P52" s="434"/>
      <c r="Q52" s="435"/>
      <c r="R52" s="435"/>
      <c r="S52" s="435"/>
      <c r="T52" s="434"/>
      <c r="U52" s="434"/>
      <c r="V52" s="434"/>
      <c r="W52" s="434"/>
      <c r="X52" s="434"/>
      <c r="Y52" s="434"/>
      <c r="Z52" s="434"/>
      <c r="AA52" s="434"/>
      <c r="AB52" s="434"/>
      <c r="AC52" s="434"/>
      <c r="AD52" s="434"/>
      <c r="AE52" s="434"/>
      <c r="AF52" s="197"/>
      <c r="AG52" s="197"/>
      <c r="AH52" s="197"/>
    </row>
    <row r="53" spans="15:34" ht="14.25">
      <c r="O53" s="279"/>
      <c r="P53" s="434"/>
      <c r="Q53" s="434"/>
      <c r="R53" s="434"/>
      <c r="S53" s="434"/>
      <c r="T53" s="434"/>
      <c r="U53" s="434"/>
      <c r="V53" s="434"/>
      <c r="W53" s="434"/>
      <c r="X53" s="434"/>
      <c r="Y53" s="434"/>
      <c r="Z53" s="434"/>
      <c r="AA53" s="434"/>
      <c r="AB53" s="434"/>
      <c r="AC53" s="433"/>
      <c r="AD53" s="434"/>
      <c r="AE53" s="434"/>
      <c r="AF53" s="197"/>
      <c r="AG53" s="197"/>
      <c r="AH53" s="197"/>
    </row>
    <row r="54" spans="15:34" ht="14.25">
      <c r="O54" s="279"/>
      <c r="P54" s="434"/>
      <c r="Q54" s="436"/>
      <c r="R54" s="436"/>
      <c r="S54" s="436"/>
      <c r="T54" s="436"/>
      <c r="U54" s="436"/>
      <c r="V54" s="434"/>
      <c r="W54" s="434"/>
      <c r="X54" s="434"/>
      <c r="Y54" s="434"/>
      <c r="Z54" s="434"/>
      <c r="AA54" s="434"/>
      <c r="AB54" s="434"/>
      <c r="AC54" s="434"/>
      <c r="AD54" s="434"/>
      <c r="AE54" s="434"/>
      <c r="AF54" s="197"/>
      <c r="AG54" s="197"/>
      <c r="AH54" s="197"/>
    </row>
    <row r="55" spans="15:34" ht="14.25">
      <c r="O55" s="279"/>
      <c r="P55" s="434"/>
      <c r="Q55" s="436"/>
      <c r="R55" s="436"/>
      <c r="S55" s="436"/>
      <c r="T55" s="436"/>
      <c r="U55" s="436"/>
      <c r="V55" s="434"/>
      <c r="W55" s="434"/>
      <c r="X55" s="434"/>
      <c r="Y55" s="434"/>
      <c r="Z55" s="434"/>
      <c r="AA55" s="434"/>
      <c r="AB55" s="434"/>
      <c r="AC55" s="434"/>
      <c r="AD55" s="434"/>
      <c r="AE55" s="434"/>
      <c r="AF55" s="197"/>
      <c r="AG55" s="197"/>
      <c r="AH55" s="197"/>
    </row>
    <row r="56" spans="15:34" ht="14.25">
      <c r="O56" s="279"/>
      <c r="P56" s="434"/>
      <c r="Q56" s="436"/>
      <c r="R56" s="436"/>
      <c r="S56" s="436"/>
      <c r="T56" s="436"/>
      <c r="U56" s="436"/>
      <c r="V56" s="434"/>
      <c r="W56" s="434"/>
      <c r="X56" s="434"/>
      <c r="Y56" s="434"/>
      <c r="Z56" s="434"/>
      <c r="AA56" s="434"/>
      <c r="AB56" s="434"/>
      <c r="AC56" s="434"/>
      <c r="AD56" s="434"/>
      <c r="AE56" s="434"/>
      <c r="AF56" s="197"/>
      <c r="AG56" s="197"/>
      <c r="AH56" s="197"/>
    </row>
    <row r="57" spans="15:34" ht="15">
      <c r="O57" s="279"/>
      <c r="P57" s="434"/>
      <c r="Q57" s="434"/>
      <c r="R57" s="437"/>
      <c r="S57" s="437"/>
      <c r="T57" s="437"/>
      <c r="U57" s="437"/>
      <c r="V57" s="437"/>
      <c r="W57" s="434"/>
      <c r="X57" s="434"/>
      <c r="Y57" s="434"/>
      <c r="Z57" s="434"/>
      <c r="AA57" s="434"/>
      <c r="AB57" s="434"/>
      <c r="AC57" s="434"/>
      <c r="AD57" s="434"/>
      <c r="AE57" s="434"/>
      <c r="AF57" s="197"/>
      <c r="AG57" s="197"/>
      <c r="AH57" s="197"/>
    </row>
    <row r="58" spans="15:34" ht="14.25">
      <c r="O58" s="279"/>
      <c r="P58" s="434"/>
      <c r="Q58" s="434"/>
      <c r="R58" s="434"/>
      <c r="S58" s="434"/>
      <c r="T58" s="434"/>
      <c r="U58" s="434"/>
      <c r="V58" s="434"/>
      <c r="W58" s="434"/>
      <c r="X58" s="434"/>
      <c r="Y58" s="434"/>
      <c r="Z58" s="434"/>
      <c r="AA58" s="434"/>
      <c r="AB58" s="434"/>
      <c r="AC58" s="434"/>
      <c r="AD58" s="434"/>
      <c r="AE58" s="434"/>
      <c r="AF58" s="197"/>
      <c r="AG58" s="197"/>
      <c r="AH58" s="197"/>
    </row>
    <row r="59" spans="15:34" ht="14.25">
      <c r="O59" s="279"/>
      <c r="P59" s="434"/>
      <c r="Q59" s="434"/>
      <c r="R59" s="434"/>
      <c r="S59" s="434"/>
      <c r="T59" s="434"/>
      <c r="U59" s="434"/>
      <c r="V59" s="434"/>
      <c r="W59" s="434"/>
      <c r="X59" s="434"/>
      <c r="Y59" s="434"/>
      <c r="Z59" s="434"/>
      <c r="AA59" s="434"/>
      <c r="AB59" s="434"/>
      <c r="AC59" s="434"/>
      <c r="AD59" s="434"/>
      <c r="AE59" s="434"/>
      <c r="AF59" s="197"/>
      <c r="AG59" s="197"/>
      <c r="AH59" s="197"/>
    </row>
    <row r="60" spans="15:34" ht="14.25">
      <c r="O60" s="279"/>
      <c r="P60" s="434"/>
      <c r="Q60" s="434"/>
      <c r="R60" s="434"/>
      <c r="S60" s="434"/>
      <c r="T60" s="434"/>
      <c r="U60" s="434"/>
      <c r="V60" s="434"/>
      <c r="W60" s="434"/>
      <c r="X60" s="434"/>
      <c r="Y60" s="434"/>
      <c r="Z60" s="434"/>
      <c r="AA60" s="434"/>
      <c r="AB60" s="434"/>
      <c r="AC60" s="434"/>
      <c r="AD60" s="434"/>
      <c r="AE60" s="434"/>
      <c r="AF60" s="197"/>
      <c r="AG60" s="197"/>
      <c r="AH60" s="197"/>
    </row>
    <row r="61" spans="15:34" ht="14.25">
      <c r="O61" s="279"/>
      <c r="P61" s="434"/>
      <c r="Q61" s="438"/>
      <c r="R61" s="438"/>
      <c r="S61" s="438"/>
      <c r="T61" s="438"/>
      <c r="U61" s="438"/>
      <c r="V61" s="438"/>
      <c r="W61" s="438"/>
      <c r="X61" s="438"/>
      <c r="Y61" s="438"/>
      <c r="Z61" s="438"/>
      <c r="AA61" s="438"/>
      <c r="AB61" s="438"/>
      <c r="AC61" s="434"/>
      <c r="AD61" s="434"/>
      <c r="AE61" s="434"/>
      <c r="AF61" s="197"/>
      <c r="AG61" s="197"/>
      <c r="AH61" s="197"/>
    </row>
    <row r="62" spans="15:34" ht="14.25">
      <c r="O62" s="279"/>
      <c r="P62" s="434"/>
      <c r="Q62" s="438"/>
      <c r="R62" s="438"/>
      <c r="S62" s="438"/>
      <c r="T62" s="438"/>
      <c r="U62" s="438"/>
      <c r="V62" s="438"/>
      <c r="W62" s="438"/>
      <c r="X62" s="438"/>
      <c r="Y62" s="438"/>
      <c r="Z62" s="438"/>
      <c r="AA62" s="438"/>
      <c r="AB62" s="438"/>
      <c r="AC62" s="434"/>
      <c r="AD62" s="434"/>
      <c r="AE62" s="434"/>
      <c r="AF62" s="197"/>
      <c r="AG62" s="197"/>
      <c r="AH62" s="197"/>
    </row>
    <row r="63" spans="15:34" ht="14.25">
      <c r="O63" s="279"/>
      <c r="P63" s="434"/>
      <c r="Q63" s="438"/>
      <c r="R63" s="438"/>
      <c r="S63" s="438"/>
      <c r="T63" s="438"/>
      <c r="U63" s="438"/>
      <c r="V63" s="438"/>
      <c r="W63" s="438"/>
      <c r="X63" s="438"/>
      <c r="Y63" s="438"/>
      <c r="Z63" s="438"/>
      <c r="AA63" s="438"/>
      <c r="AB63" s="438"/>
      <c r="AC63" s="434"/>
      <c r="AD63" s="434"/>
      <c r="AE63" s="434"/>
      <c r="AF63" s="197"/>
      <c r="AG63" s="197"/>
      <c r="AH63" s="197"/>
    </row>
    <row r="64" spans="15:34" ht="14.25">
      <c r="O64" s="279"/>
      <c r="P64" s="434"/>
      <c r="Q64" s="439"/>
      <c r="R64" s="439"/>
      <c r="S64" s="439"/>
      <c r="T64" s="439"/>
      <c r="U64" s="439"/>
      <c r="V64" s="434"/>
      <c r="W64" s="434"/>
      <c r="X64" s="434"/>
      <c r="Y64" s="434"/>
      <c r="Z64" s="434"/>
      <c r="AA64" s="434"/>
      <c r="AB64" s="434"/>
      <c r="AC64" s="434"/>
      <c r="AD64" s="434"/>
      <c r="AE64" s="434"/>
      <c r="AF64" s="197"/>
      <c r="AG64" s="197"/>
      <c r="AH64" s="197"/>
    </row>
    <row r="65" spans="15:34" ht="14.25">
      <c r="O65" s="279"/>
      <c r="P65" s="434"/>
      <c r="Q65" s="434"/>
      <c r="R65" s="434"/>
      <c r="S65" s="434"/>
      <c r="T65" s="434"/>
      <c r="U65" s="434"/>
      <c r="V65" s="434"/>
      <c r="W65" s="434"/>
      <c r="X65" s="434"/>
      <c r="Y65" s="434"/>
      <c r="Z65" s="434"/>
      <c r="AA65" s="434"/>
      <c r="AB65" s="434"/>
      <c r="AC65" s="434"/>
      <c r="AD65" s="434"/>
      <c r="AE65" s="434"/>
      <c r="AF65" s="197"/>
      <c r="AG65" s="197"/>
      <c r="AH65" s="197"/>
    </row>
    <row r="66" spans="15:34" ht="14.25">
      <c r="O66" s="279"/>
      <c r="P66" s="434"/>
      <c r="Q66" s="434"/>
      <c r="R66" s="434"/>
      <c r="S66" s="434"/>
      <c r="T66" s="434"/>
      <c r="U66" s="434"/>
      <c r="V66" s="434"/>
      <c r="W66" s="434"/>
      <c r="X66" s="434"/>
      <c r="Y66" s="434"/>
      <c r="Z66" s="434"/>
      <c r="AA66" s="434"/>
      <c r="AB66" s="434"/>
      <c r="AC66" s="434"/>
      <c r="AD66" s="434"/>
      <c r="AE66" s="434"/>
      <c r="AF66" s="197"/>
      <c r="AG66" s="197"/>
      <c r="AH66" s="197"/>
    </row>
    <row r="67" spans="15:34" ht="14.25">
      <c r="O67" s="279"/>
      <c r="P67" s="434"/>
      <c r="Q67" s="434"/>
      <c r="R67" s="434"/>
      <c r="S67" s="434"/>
      <c r="T67" s="434"/>
      <c r="U67" s="434"/>
      <c r="V67" s="434"/>
      <c r="W67" s="434"/>
      <c r="X67" s="434"/>
      <c r="Y67" s="434"/>
      <c r="Z67" s="434"/>
      <c r="AA67" s="434"/>
      <c r="AB67" s="434"/>
      <c r="AC67" s="434"/>
      <c r="AD67" s="434"/>
      <c r="AE67" s="434"/>
      <c r="AF67" s="197"/>
      <c r="AG67" s="197"/>
      <c r="AH67" s="197"/>
    </row>
    <row r="68" spans="15:34" s="91" customFormat="1" ht="14.25">
      <c r="O68" s="279"/>
      <c r="P68" s="434"/>
      <c r="Q68" s="434"/>
      <c r="R68" s="434"/>
      <c r="S68" s="434"/>
      <c r="T68" s="434"/>
      <c r="U68" s="434"/>
      <c r="V68" s="434"/>
      <c r="W68" s="434"/>
      <c r="X68" s="434"/>
      <c r="Y68" s="434"/>
      <c r="Z68" s="434"/>
      <c r="AA68" s="434"/>
      <c r="AB68" s="434"/>
      <c r="AC68" s="434"/>
      <c r="AD68" s="433"/>
      <c r="AE68" s="433"/>
      <c r="AF68" s="198"/>
      <c r="AG68" s="198"/>
      <c r="AH68" s="197"/>
    </row>
    <row r="69" spans="15:34" ht="14.25">
      <c r="O69" s="279"/>
      <c r="P69" s="434"/>
      <c r="Q69" s="434"/>
      <c r="R69" s="434"/>
      <c r="S69" s="434"/>
      <c r="T69" s="434"/>
      <c r="U69" s="434"/>
      <c r="V69" s="434"/>
      <c r="W69" s="434"/>
      <c r="X69" s="434"/>
      <c r="Y69" s="434"/>
      <c r="Z69" s="434"/>
      <c r="AA69" s="434"/>
      <c r="AB69" s="434"/>
      <c r="AC69" s="434"/>
      <c r="AD69" s="434"/>
      <c r="AE69" s="434"/>
      <c r="AF69" s="197"/>
      <c r="AG69" s="197"/>
      <c r="AH69" s="197"/>
    </row>
    <row r="70" spans="15:34" ht="14.25">
      <c r="O70" s="279"/>
      <c r="P70" s="434"/>
      <c r="Q70" s="434"/>
      <c r="R70" s="434"/>
      <c r="S70" s="434"/>
      <c r="T70" s="434"/>
      <c r="U70" s="434"/>
      <c r="V70" s="434"/>
      <c r="W70" s="434"/>
      <c r="X70" s="434"/>
      <c r="Y70" s="434"/>
      <c r="Z70" s="434"/>
      <c r="AA70" s="434"/>
      <c r="AB70" s="434"/>
      <c r="AC70" s="433"/>
      <c r="AD70" s="434"/>
      <c r="AE70" s="434"/>
      <c r="AF70" s="197"/>
      <c r="AG70" s="197"/>
      <c r="AH70" s="197"/>
    </row>
    <row r="71" spans="15:34" ht="14.25">
      <c r="O71" s="279"/>
      <c r="P71" s="434"/>
      <c r="Q71" s="434"/>
      <c r="R71" s="434"/>
      <c r="S71" s="434"/>
      <c r="T71" s="434"/>
      <c r="U71" s="434"/>
      <c r="V71" s="434"/>
      <c r="W71" s="434"/>
      <c r="X71" s="434"/>
      <c r="Y71" s="434"/>
      <c r="Z71" s="434"/>
      <c r="AA71" s="434"/>
      <c r="AB71" s="434"/>
      <c r="AC71" s="434"/>
      <c r="AD71" s="434"/>
      <c r="AE71" s="434"/>
      <c r="AF71" s="197"/>
      <c r="AG71" s="197"/>
      <c r="AH71" s="197"/>
    </row>
    <row r="72" spans="15:34" ht="14.25">
      <c r="O72" s="279"/>
      <c r="P72" s="434"/>
      <c r="Q72" s="434"/>
      <c r="R72" s="434"/>
      <c r="S72" s="434"/>
      <c r="T72" s="434"/>
      <c r="U72" s="434"/>
      <c r="V72" s="434"/>
      <c r="W72" s="434"/>
      <c r="X72" s="434"/>
      <c r="Y72" s="434"/>
      <c r="Z72" s="434"/>
      <c r="AA72" s="434"/>
      <c r="AB72" s="434"/>
      <c r="AC72" s="434"/>
      <c r="AD72" s="434"/>
      <c r="AE72" s="434"/>
      <c r="AF72" s="197"/>
      <c r="AG72" s="197"/>
      <c r="AH72" s="197"/>
    </row>
    <row r="73" spans="15:34" ht="14.25">
      <c r="O73" s="279"/>
      <c r="P73" s="434"/>
      <c r="Q73" s="438"/>
      <c r="R73" s="438"/>
      <c r="S73" s="438"/>
      <c r="T73" s="438"/>
      <c r="U73" s="438"/>
      <c r="V73" s="438"/>
      <c r="W73" s="438"/>
      <c r="X73" s="438"/>
      <c r="Y73" s="438"/>
      <c r="Z73" s="438"/>
      <c r="AA73" s="438"/>
      <c r="AB73" s="438"/>
      <c r="AC73" s="434"/>
      <c r="AD73" s="434"/>
      <c r="AE73" s="434"/>
      <c r="AF73" s="197"/>
      <c r="AG73" s="197"/>
      <c r="AH73" s="197"/>
    </row>
    <row r="74" spans="15:34" ht="14.25">
      <c r="O74" s="279"/>
      <c r="P74" s="434"/>
      <c r="Q74" s="438"/>
      <c r="R74" s="438"/>
      <c r="S74" s="438"/>
      <c r="T74" s="438"/>
      <c r="U74" s="438"/>
      <c r="V74" s="438"/>
      <c r="W74" s="438"/>
      <c r="X74" s="438"/>
      <c r="Y74" s="438"/>
      <c r="Z74" s="438"/>
      <c r="AA74" s="438"/>
      <c r="AB74" s="438"/>
      <c r="AC74" s="434"/>
      <c r="AD74" s="434"/>
      <c r="AE74" s="434"/>
      <c r="AF74" s="197"/>
      <c r="AG74" s="197"/>
      <c r="AH74" s="197"/>
    </row>
    <row r="75" spans="15:34" ht="14.25">
      <c r="O75" s="279"/>
      <c r="P75" s="434"/>
      <c r="Q75" s="438"/>
      <c r="R75" s="438"/>
      <c r="S75" s="438"/>
      <c r="T75" s="438"/>
      <c r="U75" s="438"/>
      <c r="V75" s="438"/>
      <c r="W75" s="438"/>
      <c r="X75" s="438"/>
      <c r="Y75" s="438"/>
      <c r="Z75" s="438"/>
      <c r="AA75" s="438"/>
      <c r="AB75" s="438"/>
      <c r="AC75" s="434"/>
      <c r="AD75" s="434"/>
      <c r="AE75" s="434"/>
      <c r="AF75" s="197"/>
      <c r="AG75" s="197"/>
      <c r="AH75" s="197"/>
    </row>
    <row r="76" spans="15:34" ht="14.25">
      <c r="O76" s="279"/>
      <c r="P76" s="434"/>
      <c r="Q76" s="434"/>
      <c r="R76" s="434"/>
      <c r="S76" s="434"/>
      <c r="T76" s="434"/>
      <c r="U76" s="434"/>
      <c r="V76" s="434"/>
      <c r="W76" s="434"/>
      <c r="X76" s="434"/>
      <c r="Y76" s="434"/>
      <c r="Z76" s="434"/>
      <c r="AA76" s="434"/>
      <c r="AB76" s="434"/>
      <c r="AC76" s="434"/>
      <c r="AD76" s="434"/>
      <c r="AE76" s="434"/>
      <c r="AF76" s="197"/>
      <c r="AG76" s="197"/>
      <c r="AH76" s="197"/>
    </row>
    <row r="77" spans="15:34" ht="14.25">
      <c r="O77" s="279"/>
      <c r="P77" s="434"/>
      <c r="Q77" s="434"/>
      <c r="R77" s="434"/>
      <c r="S77" s="434"/>
      <c r="T77" s="434"/>
      <c r="U77" s="434"/>
      <c r="V77" s="434"/>
      <c r="W77" s="434"/>
      <c r="X77" s="434"/>
      <c r="Y77" s="434"/>
      <c r="Z77" s="434"/>
      <c r="AA77" s="434"/>
      <c r="AB77" s="434"/>
      <c r="AC77" s="434"/>
      <c r="AD77" s="434"/>
      <c r="AE77" s="434"/>
      <c r="AF77" s="197"/>
      <c r="AG77" s="197"/>
      <c r="AH77" s="197"/>
    </row>
    <row r="78" spans="15:34" ht="14.25">
      <c r="O78" s="279"/>
      <c r="P78" s="434"/>
      <c r="Q78" s="434"/>
      <c r="R78" s="434"/>
      <c r="S78" s="434"/>
      <c r="T78" s="434"/>
      <c r="U78" s="434"/>
      <c r="V78" s="434"/>
      <c r="W78" s="434"/>
      <c r="X78" s="434"/>
      <c r="Y78" s="434"/>
      <c r="Z78" s="434"/>
      <c r="AA78" s="434"/>
      <c r="AB78" s="434"/>
      <c r="AC78" s="434"/>
      <c r="AD78" s="434"/>
      <c r="AE78" s="434"/>
      <c r="AF78" s="197"/>
      <c r="AG78" s="197"/>
      <c r="AH78" s="197"/>
    </row>
    <row r="79" spans="15:34" ht="14.25">
      <c r="O79" s="279"/>
      <c r="P79" s="434"/>
      <c r="Q79" s="434"/>
      <c r="R79" s="434"/>
      <c r="S79" s="434"/>
      <c r="T79" s="434"/>
      <c r="U79" s="434"/>
      <c r="V79" s="434"/>
      <c r="W79" s="434"/>
      <c r="X79" s="434"/>
      <c r="Y79" s="434"/>
      <c r="Z79" s="434"/>
      <c r="AA79" s="434"/>
      <c r="AB79" s="434"/>
      <c r="AC79" s="434"/>
      <c r="AD79" s="434"/>
      <c r="AE79" s="434"/>
      <c r="AF79" s="197"/>
      <c r="AG79" s="197"/>
      <c r="AH79" s="197"/>
    </row>
    <row r="80" spans="15:34" ht="14.25">
      <c r="O80" s="279"/>
      <c r="P80" s="434"/>
      <c r="Q80" s="434"/>
      <c r="R80" s="434"/>
      <c r="S80" s="434"/>
      <c r="T80" s="434"/>
      <c r="U80" s="434"/>
      <c r="V80" s="434"/>
      <c r="W80" s="434"/>
      <c r="X80" s="434"/>
      <c r="Y80" s="434"/>
      <c r="Z80" s="434"/>
      <c r="AA80" s="434"/>
      <c r="AB80" s="434"/>
      <c r="AC80" s="434"/>
      <c r="AD80" s="434"/>
      <c r="AE80" s="434"/>
      <c r="AF80" s="197"/>
      <c r="AG80" s="197"/>
      <c r="AH80" s="197"/>
    </row>
    <row r="81" spans="15:34" ht="14.25">
      <c r="O81" s="279"/>
      <c r="P81" s="434"/>
      <c r="Q81" s="434"/>
      <c r="R81" s="434"/>
      <c r="S81" s="434"/>
      <c r="T81" s="434"/>
      <c r="U81" s="434"/>
      <c r="V81" s="434"/>
      <c r="W81" s="434"/>
      <c r="X81" s="434"/>
      <c r="Y81" s="434"/>
      <c r="Z81" s="434"/>
      <c r="AA81" s="434"/>
      <c r="AB81" s="434"/>
      <c r="AC81" s="434"/>
      <c r="AD81" s="434"/>
      <c r="AE81" s="434"/>
      <c r="AF81" s="197"/>
      <c r="AG81" s="197"/>
      <c r="AH81" s="197"/>
    </row>
    <row r="82" spans="15:34" ht="14.25">
      <c r="O82" s="279"/>
      <c r="P82" s="434"/>
      <c r="Q82" s="434"/>
      <c r="R82" s="434"/>
      <c r="S82" s="434"/>
      <c r="T82" s="434"/>
      <c r="U82" s="434"/>
      <c r="V82" s="434"/>
      <c r="W82" s="434"/>
      <c r="X82" s="434"/>
      <c r="Y82" s="434"/>
      <c r="Z82" s="434"/>
      <c r="AA82" s="434"/>
      <c r="AB82" s="434"/>
      <c r="AC82" s="434"/>
      <c r="AD82" s="434"/>
      <c r="AE82" s="434"/>
      <c r="AF82" s="197"/>
      <c r="AG82" s="197"/>
      <c r="AH82" s="197"/>
    </row>
    <row r="83" spans="15:34" ht="14.25">
      <c r="O83" s="279"/>
      <c r="P83" s="434"/>
      <c r="Q83" s="438"/>
      <c r="R83" s="438"/>
      <c r="S83" s="438"/>
      <c r="T83" s="438"/>
      <c r="U83" s="440"/>
      <c r="V83" s="434"/>
      <c r="W83" s="434"/>
      <c r="X83" s="434"/>
      <c r="Y83" s="434"/>
      <c r="Z83" s="434"/>
      <c r="AA83" s="434"/>
      <c r="AB83" s="434"/>
      <c r="AC83" s="434"/>
      <c r="AD83" s="434"/>
      <c r="AE83" s="434"/>
      <c r="AF83" s="197"/>
      <c r="AG83" s="197"/>
      <c r="AH83" s="197"/>
    </row>
    <row r="84" spans="15:34" ht="14.25">
      <c r="O84" s="279"/>
      <c r="P84" s="434"/>
      <c r="Q84" s="438"/>
      <c r="R84" s="438"/>
      <c r="S84" s="438"/>
      <c r="T84" s="438"/>
      <c r="U84" s="440"/>
      <c r="V84" s="434"/>
      <c r="W84" s="434"/>
      <c r="X84" s="434"/>
      <c r="Y84" s="434"/>
      <c r="Z84" s="434"/>
      <c r="AA84" s="434"/>
      <c r="AB84" s="434"/>
      <c r="AC84" s="434"/>
      <c r="AD84" s="434"/>
      <c r="AE84" s="434"/>
      <c r="AF84" s="197"/>
      <c r="AG84" s="197"/>
      <c r="AH84" s="197"/>
    </row>
    <row r="85" spans="15:34" ht="14.25">
      <c r="O85" s="279"/>
      <c r="P85" s="434"/>
      <c r="Q85" s="438"/>
      <c r="R85" s="438"/>
      <c r="S85" s="438"/>
      <c r="T85" s="438"/>
      <c r="U85" s="440"/>
      <c r="V85" s="434"/>
      <c r="W85" s="434"/>
      <c r="X85" s="434"/>
      <c r="Y85" s="434"/>
      <c r="Z85" s="434"/>
      <c r="AA85" s="434"/>
      <c r="AB85" s="434"/>
      <c r="AC85" s="434"/>
      <c r="AD85" s="434"/>
      <c r="AE85" s="434"/>
      <c r="AF85" s="197"/>
      <c r="AG85" s="197"/>
      <c r="AH85" s="197"/>
    </row>
    <row r="86" spans="15:34" ht="14.25">
      <c r="O86" s="279"/>
      <c r="P86" s="434"/>
      <c r="Q86" s="438"/>
      <c r="R86" s="438"/>
      <c r="S86" s="438"/>
      <c r="T86" s="438"/>
      <c r="U86" s="440"/>
      <c r="V86" s="434"/>
      <c r="W86" s="434"/>
      <c r="X86" s="434"/>
      <c r="Y86" s="434"/>
      <c r="Z86" s="434"/>
      <c r="AA86" s="434"/>
      <c r="AB86" s="434"/>
      <c r="AC86" s="434"/>
      <c r="AD86" s="434"/>
      <c r="AE86" s="434"/>
      <c r="AF86" s="197"/>
      <c r="AG86" s="197"/>
      <c r="AH86" s="197"/>
    </row>
    <row r="87" spans="15:34" ht="14.25">
      <c r="O87" s="279"/>
      <c r="P87" s="434"/>
      <c r="Q87" s="438"/>
      <c r="R87" s="438"/>
      <c r="S87" s="438"/>
      <c r="T87" s="438"/>
      <c r="U87" s="440"/>
      <c r="V87" s="434"/>
      <c r="W87" s="434"/>
      <c r="X87" s="434"/>
      <c r="Y87" s="434"/>
      <c r="Z87" s="434"/>
      <c r="AA87" s="434"/>
      <c r="AB87" s="434"/>
      <c r="AC87" s="434"/>
      <c r="AD87" s="434"/>
      <c r="AE87" s="434"/>
      <c r="AF87" s="197"/>
      <c r="AG87" s="197"/>
      <c r="AH87" s="197"/>
    </row>
    <row r="88" spans="15:34" ht="14.25">
      <c r="O88" s="279"/>
      <c r="P88" s="434"/>
      <c r="Q88" s="438"/>
      <c r="R88" s="438"/>
      <c r="S88" s="438"/>
      <c r="T88" s="438"/>
      <c r="U88" s="440"/>
      <c r="V88" s="434"/>
      <c r="W88" s="434"/>
      <c r="X88" s="434"/>
      <c r="Y88" s="434"/>
      <c r="Z88" s="434"/>
      <c r="AA88" s="434"/>
      <c r="AB88" s="434"/>
      <c r="AC88" s="434"/>
      <c r="AD88" s="434"/>
      <c r="AE88" s="434"/>
      <c r="AF88" s="197"/>
      <c r="AG88" s="197"/>
      <c r="AH88" s="197"/>
    </row>
    <row r="89" spans="15:34" ht="14.25">
      <c r="O89" s="279"/>
      <c r="P89" s="434"/>
      <c r="Q89" s="438"/>
      <c r="R89" s="438"/>
      <c r="S89" s="438"/>
      <c r="T89" s="438"/>
      <c r="U89" s="440"/>
      <c r="V89" s="434"/>
      <c r="W89" s="434"/>
      <c r="X89" s="434"/>
      <c r="Y89" s="434"/>
      <c r="Z89" s="434"/>
      <c r="AA89" s="434"/>
      <c r="AB89" s="434"/>
      <c r="AC89" s="434"/>
      <c r="AD89" s="434"/>
      <c r="AE89" s="434"/>
      <c r="AF89" s="197"/>
      <c r="AG89" s="197"/>
      <c r="AH89" s="197"/>
    </row>
    <row r="90" spans="15:34" ht="14.25">
      <c r="O90" s="279"/>
      <c r="P90" s="434"/>
      <c r="Q90" s="438"/>
      <c r="R90" s="438"/>
      <c r="S90" s="438"/>
      <c r="T90" s="438"/>
      <c r="U90" s="440"/>
      <c r="V90" s="434"/>
      <c r="W90" s="434"/>
      <c r="X90" s="434"/>
      <c r="Y90" s="434"/>
      <c r="Z90" s="434"/>
      <c r="AA90" s="434"/>
      <c r="AB90" s="434"/>
      <c r="AC90" s="434"/>
      <c r="AD90" s="434"/>
      <c r="AE90" s="434"/>
      <c r="AF90" s="197"/>
      <c r="AG90" s="197"/>
      <c r="AH90" s="197"/>
    </row>
    <row r="91" spans="16:34" ht="14.25">
      <c r="P91" s="197"/>
      <c r="Q91" s="200"/>
      <c r="R91" s="200"/>
      <c r="S91" s="200"/>
      <c r="T91" s="200"/>
      <c r="U91" s="201"/>
      <c r="V91" s="197"/>
      <c r="W91" s="197"/>
      <c r="X91" s="197"/>
      <c r="Y91" s="197"/>
      <c r="Z91" s="197"/>
      <c r="AA91" s="197"/>
      <c r="AB91" s="197"/>
      <c r="AC91" s="197"/>
      <c r="AD91" s="197"/>
      <c r="AE91" s="197"/>
      <c r="AF91" s="197"/>
      <c r="AG91" s="197"/>
      <c r="AH91" s="197"/>
    </row>
    <row r="92" spans="16:34" ht="14.25">
      <c r="P92" s="197"/>
      <c r="Q92" s="200"/>
      <c r="R92" s="200"/>
      <c r="S92" s="200"/>
      <c r="T92" s="200"/>
      <c r="U92" s="201"/>
      <c r="V92" s="197"/>
      <c r="W92" s="197"/>
      <c r="X92" s="197"/>
      <c r="Y92" s="197"/>
      <c r="Z92" s="197"/>
      <c r="AA92" s="197"/>
      <c r="AB92" s="197"/>
      <c r="AC92" s="197"/>
      <c r="AD92" s="197"/>
      <c r="AE92" s="197"/>
      <c r="AF92" s="197"/>
      <c r="AG92" s="197"/>
      <c r="AH92" s="197"/>
    </row>
    <row r="93" spans="16:34" ht="14.25">
      <c r="P93" s="197"/>
      <c r="Q93" s="200"/>
      <c r="R93" s="200"/>
      <c r="S93" s="200"/>
      <c r="T93" s="200"/>
      <c r="U93" s="201"/>
      <c r="V93" s="197"/>
      <c r="W93" s="197"/>
      <c r="X93" s="197"/>
      <c r="Y93" s="197"/>
      <c r="Z93" s="197"/>
      <c r="AA93" s="197"/>
      <c r="AB93" s="197"/>
      <c r="AC93" s="197"/>
      <c r="AD93" s="197"/>
      <c r="AE93" s="197"/>
      <c r="AF93" s="197"/>
      <c r="AG93" s="197"/>
      <c r="AH93" s="197"/>
    </row>
    <row r="94" spans="16:34" ht="14.25">
      <c r="P94" s="197"/>
      <c r="Q94" s="200"/>
      <c r="R94" s="200"/>
      <c r="S94" s="200"/>
      <c r="T94" s="200"/>
      <c r="U94" s="201"/>
      <c r="V94" s="197"/>
      <c r="W94" s="197"/>
      <c r="X94" s="197"/>
      <c r="Y94" s="197"/>
      <c r="Z94" s="197"/>
      <c r="AA94" s="197"/>
      <c r="AB94" s="197"/>
      <c r="AC94" s="197"/>
      <c r="AD94" s="197"/>
      <c r="AE94" s="197"/>
      <c r="AF94" s="197"/>
      <c r="AG94" s="197"/>
      <c r="AH94" s="197"/>
    </row>
    <row r="95" spans="16:34" ht="14.25">
      <c r="P95" s="197"/>
      <c r="Q95" s="200"/>
      <c r="R95" s="200"/>
      <c r="S95" s="200"/>
      <c r="T95" s="200"/>
      <c r="U95" s="201"/>
      <c r="V95" s="197"/>
      <c r="W95" s="197"/>
      <c r="X95" s="197"/>
      <c r="Y95" s="197"/>
      <c r="Z95" s="197"/>
      <c r="AA95" s="197"/>
      <c r="AB95" s="197"/>
      <c r="AC95" s="197"/>
      <c r="AD95" s="197"/>
      <c r="AE95" s="197"/>
      <c r="AF95" s="197"/>
      <c r="AG95" s="197"/>
      <c r="AH95" s="197"/>
    </row>
    <row r="96" spans="16:34" ht="14.25">
      <c r="P96" s="197"/>
      <c r="Q96" s="200"/>
      <c r="R96" s="200"/>
      <c r="S96" s="200"/>
      <c r="T96" s="200"/>
      <c r="U96" s="201"/>
      <c r="V96" s="197"/>
      <c r="W96" s="197"/>
      <c r="X96" s="197"/>
      <c r="Y96" s="197"/>
      <c r="Z96" s="197"/>
      <c r="AA96" s="197"/>
      <c r="AB96" s="197"/>
      <c r="AC96" s="197"/>
      <c r="AD96" s="197"/>
      <c r="AE96" s="197"/>
      <c r="AF96" s="197"/>
      <c r="AG96" s="197"/>
      <c r="AH96" s="197"/>
    </row>
    <row r="97" spans="16:34" ht="14.25">
      <c r="P97" s="197"/>
      <c r="Q97" s="200"/>
      <c r="R97" s="200"/>
      <c r="S97" s="200"/>
      <c r="T97" s="200"/>
      <c r="U97" s="201"/>
      <c r="V97" s="197"/>
      <c r="W97" s="197"/>
      <c r="X97" s="197"/>
      <c r="Y97" s="197"/>
      <c r="Z97" s="197"/>
      <c r="AA97" s="197"/>
      <c r="AB97" s="197"/>
      <c r="AC97" s="197"/>
      <c r="AD97" s="197"/>
      <c r="AE97" s="197"/>
      <c r="AF97" s="197"/>
      <c r="AG97" s="197"/>
      <c r="AH97" s="197"/>
    </row>
    <row r="98" spans="16:34" ht="14.25">
      <c r="P98" s="197"/>
      <c r="Q98" s="200"/>
      <c r="R98" s="200"/>
      <c r="S98" s="200"/>
      <c r="T98" s="200"/>
      <c r="U98" s="201"/>
      <c r="V98" s="197"/>
      <c r="W98" s="197"/>
      <c r="X98" s="197"/>
      <c r="Y98" s="197"/>
      <c r="Z98" s="197"/>
      <c r="AA98" s="197"/>
      <c r="AB98" s="197"/>
      <c r="AC98" s="197"/>
      <c r="AD98" s="197"/>
      <c r="AE98" s="197"/>
      <c r="AF98" s="197"/>
      <c r="AG98" s="197"/>
      <c r="AH98" s="197"/>
    </row>
    <row r="99" spans="16:34" ht="14.25">
      <c r="P99" s="197"/>
      <c r="Q99" s="200"/>
      <c r="R99" s="200"/>
      <c r="S99" s="200"/>
      <c r="T99" s="200"/>
      <c r="U99" s="201"/>
      <c r="V99" s="197"/>
      <c r="W99" s="197"/>
      <c r="X99" s="197"/>
      <c r="Y99" s="197"/>
      <c r="Z99" s="197"/>
      <c r="AA99" s="197"/>
      <c r="AB99" s="197"/>
      <c r="AC99" s="197"/>
      <c r="AD99" s="197"/>
      <c r="AE99" s="197"/>
      <c r="AF99" s="197"/>
      <c r="AG99" s="197"/>
      <c r="AH99" s="197"/>
    </row>
    <row r="100" spans="16:34" ht="14.25">
      <c r="P100" s="197"/>
      <c r="Q100" s="200"/>
      <c r="R100" s="200"/>
      <c r="S100" s="200"/>
      <c r="T100" s="200"/>
      <c r="U100" s="201"/>
      <c r="V100" s="197"/>
      <c r="W100" s="197"/>
      <c r="X100" s="197"/>
      <c r="Y100" s="197"/>
      <c r="Z100" s="197"/>
      <c r="AA100" s="197"/>
      <c r="AB100" s="197"/>
      <c r="AC100" s="197"/>
      <c r="AD100" s="197"/>
      <c r="AE100" s="197"/>
      <c r="AF100" s="197"/>
      <c r="AG100" s="197"/>
      <c r="AH100" s="197"/>
    </row>
    <row r="101" spans="16:34" ht="14.25">
      <c r="P101" s="197"/>
      <c r="Q101" s="200"/>
      <c r="R101" s="200"/>
      <c r="S101" s="200"/>
      <c r="T101" s="200"/>
      <c r="U101" s="201"/>
      <c r="V101" s="197"/>
      <c r="W101" s="197"/>
      <c r="X101" s="197"/>
      <c r="Y101" s="197"/>
      <c r="Z101" s="197"/>
      <c r="AA101" s="197"/>
      <c r="AB101" s="197"/>
      <c r="AC101" s="197"/>
      <c r="AD101" s="197"/>
      <c r="AE101" s="197"/>
      <c r="AF101" s="197"/>
      <c r="AG101" s="197"/>
      <c r="AH101" s="197"/>
    </row>
    <row r="102" spans="16:34" ht="14.25">
      <c r="P102" s="197"/>
      <c r="Q102" s="200"/>
      <c r="R102" s="200"/>
      <c r="S102" s="200"/>
      <c r="T102" s="200"/>
      <c r="U102" s="201"/>
      <c r="V102" s="197"/>
      <c r="W102" s="197"/>
      <c r="X102" s="197"/>
      <c r="Y102" s="197"/>
      <c r="Z102" s="197"/>
      <c r="AA102" s="197"/>
      <c r="AB102" s="197"/>
      <c r="AC102" s="197"/>
      <c r="AD102" s="197"/>
      <c r="AE102" s="197"/>
      <c r="AF102" s="197"/>
      <c r="AG102" s="197"/>
      <c r="AH102" s="197"/>
    </row>
    <row r="103" spans="16:34" ht="14.25">
      <c r="P103" s="197"/>
      <c r="Q103" s="200"/>
      <c r="R103" s="200"/>
      <c r="S103" s="200"/>
      <c r="T103" s="200"/>
      <c r="U103" s="201"/>
      <c r="V103" s="197"/>
      <c r="W103" s="197"/>
      <c r="X103" s="197"/>
      <c r="Y103" s="197"/>
      <c r="Z103" s="197"/>
      <c r="AA103" s="197"/>
      <c r="AB103" s="197"/>
      <c r="AC103" s="197"/>
      <c r="AD103" s="197"/>
      <c r="AE103" s="197"/>
      <c r="AF103" s="197"/>
      <c r="AG103" s="197"/>
      <c r="AH103" s="197"/>
    </row>
    <row r="104" spans="16:34" ht="14.25">
      <c r="P104" s="197"/>
      <c r="Q104" s="200"/>
      <c r="R104" s="200"/>
      <c r="S104" s="200"/>
      <c r="T104" s="200"/>
      <c r="U104" s="201"/>
      <c r="V104" s="197"/>
      <c r="W104" s="197"/>
      <c r="X104" s="197"/>
      <c r="Y104" s="197"/>
      <c r="Z104" s="197"/>
      <c r="AA104" s="197"/>
      <c r="AB104" s="197"/>
      <c r="AC104" s="197"/>
      <c r="AD104" s="197"/>
      <c r="AE104" s="197"/>
      <c r="AF104" s="197"/>
      <c r="AG104" s="197"/>
      <c r="AH104" s="197"/>
    </row>
    <row r="105" spans="16:34" ht="14.25">
      <c r="P105" s="197"/>
      <c r="Q105" s="197"/>
      <c r="R105" s="200"/>
      <c r="S105" s="197"/>
      <c r="T105" s="200"/>
      <c r="U105" s="201"/>
      <c r="V105" s="197"/>
      <c r="W105" s="197"/>
      <c r="X105" s="197"/>
      <c r="Y105" s="197"/>
      <c r="Z105" s="197"/>
      <c r="AA105" s="197"/>
      <c r="AB105" s="197"/>
      <c r="AC105" s="197"/>
      <c r="AD105" s="197"/>
      <c r="AE105" s="197"/>
      <c r="AF105" s="197"/>
      <c r="AG105" s="197"/>
      <c r="AH105" s="197"/>
    </row>
    <row r="106" spans="16:34" ht="14.25">
      <c r="P106" s="197"/>
      <c r="Q106" s="197"/>
      <c r="R106" s="200"/>
      <c r="S106" s="197"/>
      <c r="T106" s="200"/>
      <c r="U106" s="201"/>
      <c r="V106" s="197"/>
      <c r="W106" s="197"/>
      <c r="X106" s="197"/>
      <c r="Y106" s="197"/>
      <c r="Z106" s="197"/>
      <c r="AA106" s="197"/>
      <c r="AB106" s="197"/>
      <c r="AC106" s="197"/>
      <c r="AD106" s="197"/>
      <c r="AE106" s="197"/>
      <c r="AF106" s="197"/>
      <c r="AG106" s="197"/>
      <c r="AH106" s="197"/>
    </row>
    <row r="107" spans="16:34" ht="14.25">
      <c r="P107" s="197"/>
      <c r="Q107" s="200"/>
      <c r="R107" s="200"/>
      <c r="S107" s="200"/>
      <c r="T107" s="200"/>
      <c r="U107" s="201"/>
      <c r="V107" s="197"/>
      <c r="W107" s="197"/>
      <c r="X107" s="197"/>
      <c r="Y107" s="197"/>
      <c r="Z107" s="197"/>
      <c r="AA107" s="197"/>
      <c r="AB107" s="197"/>
      <c r="AC107" s="197"/>
      <c r="AD107" s="197"/>
      <c r="AE107" s="197"/>
      <c r="AF107" s="197"/>
      <c r="AG107" s="197"/>
      <c r="AH107" s="197"/>
    </row>
    <row r="108" spans="16:34" ht="14.25">
      <c r="P108" s="197"/>
      <c r="Q108" s="200"/>
      <c r="R108" s="200"/>
      <c r="S108" s="200"/>
      <c r="T108" s="200"/>
      <c r="U108" s="201"/>
      <c r="V108" s="197"/>
      <c r="W108" s="197"/>
      <c r="X108" s="197"/>
      <c r="Y108" s="197"/>
      <c r="Z108" s="197"/>
      <c r="AA108" s="197"/>
      <c r="AB108" s="197"/>
      <c r="AC108" s="197"/>
      <c r="AD108" s="197"/>
      <c r="AE108" s="197"/>
      <c r="AF108" s="197"/>
      <c r="AG108" s="197"/>
      <c r="AH108" s="197"/>
    </row>
    <row r="109" spans="16:34" ht="14.25">
      <c r="P109" s="197"/>
      <c r="Q109" s="200"/>
      <c r="R109" s="200"/>
      <c r="S109" s="200"/>
      <c r="T109" s="200"/>
      <c r="U109" s="201"/>
      <c r="V109" s="197"/>
      <c r="W109" s="197"/>
      <c r="X109" s="197"/>
      <c r="Y109" s="197"/>
      <c r="Z109" s="197"/>
      <c r="AA109" s="197"/>
      <c r="AB109" s="197"/>
      <c r="AC109" s="197"/>
      <c r="AD109" s="197"/>
      <c r="AE109" s="197"/>
      <c r="AF109" s="197"/>
      <c r="AG109" s="197"/>
      <c r="AH109" s="197"/>
    </row>
    <row r="110" spans="16:34" ht="14.25">
      <c r="P110" s="197"/>
      <c r="Q110" s="200"/>
      <c r="R110" s="200"/>
      <c r="S110" s="200"/>
      <c r="T110" s="200"/>
      <c r="U110" s="201"/>
      <c r="V110" s="197"/>
      <c r="W110" s="197"/>
      <c r="X110" s="197"/>
      <c r="Y110" s="197"/>
      <c r="Z110" s="197"/>
      <c r="AA110" s="197"/>
      <c r="AB110" s="197"/>
      <c r="AC110" s="197"/>
      <c r="AD110" s="197"/>
      <c r="AE110" s="197"/>
      <c r="AF110" s="197"/>
      <c r="AG110" s="197"/>
      <c r="AH110" s="197"/>
    </row>
    <row r="111" spans="16:34" ht="14.25">
      <c r="P111" s="197"/>
      <c r="Q111" s="197"/>
      <c r="R111" s="200"/>
      <c r="S111" s="197"/>
      <c r="T111" s="200"/>
      <c r="U111" s="201"/>
      <c r="V111" s="197"/>
      <c r="W111" s="197"/>
      <c r="X111" s="197"/>
      <c r="Y111" s="197"/>
      <c r="Z111" s="197"/>
      <c r="AA111" s="197"/>
      <c r="AB111" s="197"/>
      <c r="AC111" s="197"/>
      <c r="AD111" s="197"/>
      <c r="AE111" s="197"/>
      <c r="AF111" s="197"/>
      <c r="AG111" s="197"/>
      <c r="AH111" s="197"/>
    </row>
    <row r="112" spans="16:34" ht="14.25">
      <c r="P112" s="197"/>
      <c r="Q112" s="197"/>
      <c r="R112" s="200"/>
      <c r="S112" s="197"/>
      <c r="T112" s="200"/>
      <c r="U112" s="201"/>
      <c r="V112" s="197"/>
      <c r="W112" s="197"/>
      <c r="X112" s="197"/>
      <c r="Y112" s="197"/>
      <c r="Z112" s="197"/>
      <c r="AA112" s="197"/>
      <c r="AB112" s="197"/>
      <c r="AC112" s="197"/>
      <c r="AD112" s="197"/>
      <c r="AE112" s="197"/>
      <c r="AF112" s="197"/>
      <c r="AG112" s="197"/>
      <c r="AH112" s="197"/>
    </row>
    <row r="113" spans="16:34" ht="14.25">
      <c r="P113" s="197"/>
      <c r="Q113" s="200"/>
      <c r="R113" s="200"/>
      <c r="S113" s="200"/>
      <c r="T113" s="200"/>
      <c r="U113" s="201"/>
      <c r="V113" s="197"/>
      <c r="W113" s="197"/>
      <c r="X113" s="197"/>
      <c r="Y113" s="197"/>
      <c r="Z113" s="197"/>
      <c r="AA113" s="197"/>
      <c r="AB113" s="197"/>
      <c r="AC113" s="197"/>
      <c r="AD113" s="197"/>
      <c r="AE113" s="197"/>
      <c r="AF113" s="197"/>
      <c r="AG113" s="197"/>
      <c r="AH113" s="197"/>
    </row>
    <row r="114" spans="16:34" ht="14.25">
      <c r="P114" s="197"/>
      <c r="Q114" s="197"/>
      <c r="R114" s="200"/>
      <c r="S114" s="197"/>
      <c r="T114" s="200"/>
      <c r="U114" s="201"/>
      <c r="V114" s="197"/>
      <c r="W114" s="197"/>
      <c r="X114" s="197"/>
      <c r="Y114" s="197"/>
      <c r="Z114" s="197"/>
      <c r="AA114" s="197"/>
      <c r="AB114" s="197"/>
      <c r="AC114" s="197"/>
      <c r="AD114" s="197"/>
      <c r="AE114" s="197"/>
      <c r="AF114" s="197"/>
      <c r="AG114" s="197"/>
      <c r="AH114" s="197"/>
    </row>
    <row r="115" spans="16:34" ht="14.25">
      <c r="P115" s="197"/>
      <c r="Q115" s="200"/>
      <c r="R115" s="200"/>
      <c r="S115" s="200"/>
      <c r="T115" s="200"/>
      <c r="U115" s="201"/>
      <c r="V115" s="197"/>
      <c r="W115" s="197"/>
      <c r="X115" s="197"/>
      <c r="Y115" s="197"/>
      <c r="Z115" s="197"/>
      <c r="AA115" s="197"/>
      <c r="AB115" s="197"/>
      <c r="AC115" s="197"/>
      <c r="AD115" s="197"/>
      <c r="AE115" s="197"/>
      <c r="AF115" s="197"/>
      <c r="AG115" s="197"/>
      <c r="AH115" s="197"/>
    </row>
    <row r="116" spans="16:34" ht="14.25">
      <c r="P116" s="197"/>
      <c r="Q116" s="200"/>
      <c r="R116" s="200"/>
      <c r="S116" s="200"/>
      <c r="T116" s="200"/>
      <c r="U116" s="201"/>
      <c r="V116" s="197"/>
      <c r="W116" s="197"/>
      <c r="X116" s="197"/>
      <c r="Y116" s="197"/>
      <c r="Z116" s="197"/>
      <c r="AA116" s="197"/>
      <c r="AB116" s="197"/>
      <c r="AC116" s="197"/>
      <c r="AD116" s="197"/>
      <c r="AE116" s="197"/>
      <c r="AF116" s="197"/>
      <c r="AG116" s="197"/>
      <c r="AH116" s="197"/>
    </row>
    <row r="117" spans="16:34" ht="14.25">
      <c r="P117" s="197"/>
      <c r="Q117" s="197"/>
      <c r="R117" s="200"/>
      <c r="S117" s="197"/>
      <c r="T117" s="200"/>
      <c r="U117" s="201"/>
      <c r="V117" s="197"/>
      <c r="W117" s="197"/>
      <c r="X117" s="197"/>
      <c r="Y117" s="197"/>
      <c r="Z117" s="197"/>
      <c r="AA117" s="197"/>
      <c r="AB117" s="197"/>
      <c r="AC117" s="197"/>
      <c r="AD117" s="197"/>
      <c r="AE117" s="197"/>
      <c r="AF117" s="197"/>
      <c r="AG117" s="197"/>
      <c r="AH117" s="197"/>
    </row>
    <row r="118" spans="16:34" ht="14.25">
      <c r="P118" s="197"/>
      <c r="Q118" s="200"/>
      <c r="R118" s="200"/>
      <c r="S118" s="200"/>
      <c r="T118" s="200"/>
      <c r="U118" s="201"/>
      <c r="V118" s="197"/>
      <c r="W118" s="197"/>
      <c r="X118" s="197"/>
      <c r="Y118" s="197"/>
      <c r="Z118" s="197"/>
      <c r="AA118" s="197"/>
      <c r="AB118" s="197"/>
      <c r="AC118" s="197"/>
      <c r="AD118" s="197"/>
      <c r="AE118" s="197"/>
      <c r="AF118" s="197"/>
      <c r="AG118" s="197"/>
      <c r="AH118" s="197"/>
    </row>
    <row r="119" spans="16:34" ht="14.25">
      <c r="P119" s="197"/>
      <c r="Q119" s="197"/>
      <c r="R119" s="200"/>
      <c r="S119" s="200"/>
      <c r="T119" s="200"/>
      <c r="U119" s="201"/>
      <c r="V119" s="197"/>
      <c r="W119" s="197"/>
      <c r="X119" s="197"/>
      <c r="Y119" s="197"/>
      <c r="Z119" s="197"/>
      <c r="AA119" s="197"/>
      <c r="AB119" s="197"/>
      <c r="AC119" s="197"/>
      <c r="AD119" s="197"/>
      <c r="AE119" s="197"/>
      <c r="AF119" s="197"/>
      <c r="AG119" s="197"/>
      <c r="AH119" s="197"/>
    </row>
    <row r="120" spans="16:34" ht="14.25">
      <c r="P120" s="197"/>
      <c r="Q120" s="200"/>
      <c r="R120" s="200"/>
      <c r="S120" s="200"/>
      <c r="T120" s="200"/>
      <c r="U120" s="201"/>
      <c r="V120" s="197"/>
      <c r="W120" s="197"/>
      <c r="X120" s="197"/>
      <c r="Y120" s="197"/>
      <c r="Z120" s="197"/>
      <c r="AA120" s="197"/>
      <c r="AB120" s="197"/>
      <c r="AC120" s="197"/>
      <c r="AD120" s="197"/>
      <c r="AE120" s="197"/>
      <c r="AF120" s="197"/>
      <c r="AG120" s="197"/>
      <c r="AH120" s="197"/>
    </row>
    <row r="121" spans="16:34" ht="14.25">
      <c r="P121" s="197"/>
      <c r="Q121" s="197"/>
      <c r="R121" s="200"/>
      <c r="S121" s="197"/>
      <c r="T121" s="200"/>
      <c r="U121" s="201"/>
      <c r="V121" s="197"/>
      <c r="W121" s="197"/>
      <c r="X121" s="197"/>
      <c r="Y121" s="197"/>
      <c r="Z121" s="197"/>
      <c r="AA121" s="197"/>
      <c r="AB121" s="197"/>
      <c r="AC121" s="197"/>
      <c r="AD121" s="197"/>
      <c r="AE121" s="197"/>
      <c r="AF121" s="197"/>
      <c r="AG121" s="197"/>
      <c r="AH121" s="197"/>
    </row>
    <row r="122" spans="16:34" ht="14.25">
      <c r="P122" s="197"/>
      <c r="Q122" s="200"/>
      <c r="R122" s="200"/>
      <c r="S122" s="200"/>
      <c r="T122" s="200"/>
      <c r="U122" s="201"/>
      <c r="V122" s="197"/>
      <c r="W122" s="197"/>
      <c r="X122" s="197"/>
      <c r="Y122" s="197"/>
      <c r="Z122" s="197"/>
      <c r="AA122" s="197"/>
      <c r="AB122" s="197"/>
      <c r="AC122" s="197"/>
      <c r="AD122" s="197"/>
      <c r="AE122" s="197"/>
      <c r="AF122" s="197"/>
      <c r="AG122" s="197"/>
      <c r="AH122" s="197"/>
    </row>
    <row r="123" spans="16:34" ht="14.25">
      <c r="P123" s="197"/>
      <c r="Q123" s="197"/>
      <c r="R123" s="200"/>
      <c r="S123" s="197"/>
      <c r="T123" s="200"/>
      <c r="U123" s="201"/>
      <c r="V123" s="197"/>
      <c r="W123" s="197"/>
      <c r="X123" s="197"/>
      <c r="Y123" s="197"/>
      <c r="Z123" s="197"/>
      <c r="AA123" s="197"/>
      <c r="AB123" s="197"/>
      <c r="AC123" s="197"/>
      <c r="AD123" s="197"/>
      <c r="AE123" s="197"/>
      <c r="AF123" s="197"/>
      <c r="AG123" s="197"/>
      <c r="AH123" s="197"/>
    </row>
    <row r="124" spans="16:34" ht="14.25">
      <c r="P124" s="197"/>
      <c r="Q124" s="197"/>
      <c r="R124" s="200"/>
      <c r="S124" s="197"/>
      <c r="T124" s="200"/>
      <c r="U124" s="201"/>
      <c r="V124" s="197"/>
      <c r="W124" s="197"/>
      <c r="X124" s="197"/>
      <c r="Y124" s="197"/>
      <c r="Z124" s="197"/>
      <c r="AA124" s="197"/>
      <c r="AB124" s="197"/>
      <c r="AC124" s="197"/>
      <c r="AD124" s="197"/>
      <c r="AE124" s="197"/>
      <c r="AF124" s="197"/>
      <c r="AG124" s="197"/>
      <c r="AH124" s="197"/>
    </row>
    <row r="125" spans="16:34" ht="14.25">
      <c r="P125" s="197"/>
      <c r="Q125" s="197"/>
      <c r="R125" s="200"/>
      <c r="S125" s="197"/>
      <c r="T125" s="200"/>
      <c r="U125" s="201"/>
      <c r="V125" s="197"/>
      <c r="W125" s="197"/>
      <c r="X125" s="197"/>
      <c r="Y125" s="197"/>
      <c r="Z125" s="197"/>
      <c r="AA125" s="197"/>
      <c r="AB125" s="197"/>
      <c r="AC125" s="197"/>
      <c r="AD125" s="197"/>
      <c r="AE125" s="197"/>
      <c r="AF125" s="197"/>
      <c r="AG125" s="197"/>
      <c r="AH125" s="197"/>
    </row>
    <row r="126" spans="16:34" ht="14.25">
      <c r="P126" s="197"/>
      <c r="Q126" s="197"/>
      <c r="R126" s="200"/>
      <c r="S126" s="197"/>
      <c r="T126" s="200"/>
      <c r="U126" s="201"/>
      <c r="V126" s="197"/>
      <c r="W126" s="197"/>
      <c r="X126" s="197"/>
      <c r="Y126" s="197"/>
      <c r="Z126" s="197"/>
      <c r="AA126" s="197"/>
      <c r="AB126" s="197"/>
      <c r="AC126" s="197"/>
      <c r="AD126" s="197"/>
      <c r="AE126" s="197"/>
      <c r="AF126" s="197"/>
      <c r="AG126" s="197"/>
      <c r="AH126" s="197"/>
    </row>
    <row r="127" spans="16:34" ht="14.25">
      <c r="P127" s="197"/>
      <c r="Q127" s="200"/>
      <c r="R127" s="200"/>
      <c r="S127" s="200"/>
      <c r="T127" s="200"/>
      <c r="U127" s="201"/>
      <c r="V127" s="197"/>
      <c r="W127" s="197"/>
      <c r="X127" s="197"/>
      <c r="Y127" s="197"/>
      <c r="Z127" s="197"/>
      <c r="AA127" s="197"/>
      <c r="AB127" s="197"/>
      <c r="AC127" s="197"/>
      <c r="AD127" s="197"/>
      <c r="AE127" s="197"/>
      <c r="AF127" s="197"/>
      <c r="AG127" s="197"/>
      <c r="AH127" s="197"/>
    </row>
    <row r="128" spans="16:34" ht="14.25">
      <c r="P128" s="197"/>
      <c r="Q128" s="200"/>
      <c r="R128" s="197"/>
      <c r="S128" s="200"/>
      <c r="T128" s="200"/>
      <c r="U128" s="201"/>
      <c r="V128" s="197"/>
      <c r="W128" s="197"/>
      <c r="X128" s="197"/>
      <c r="Y128" s="197"/>
      <c r="Z128" s="197"/>
      <c r="AA128" s="197"/>
      <c r="AB128" s="197"/>
      <c r="AC128" s="197"/>
      <c r="AD128" s="197"/>
      <c r="AE128" s="197"/>
      <c r="AF128" s="197"/>
      <c r="AG128" s="197"/>
      <c r="AH128" s="197"/>
    </row>
    <row r="129" spans="16:34" ht="14.25">
      <c r="P129" s="197"/>
      <c r="Q129" s="197"/>
      <c r="R129" s="197"/>
      <c r="S129" s="197"/>
      <c r="T129" s="200"/>
      <c r="U129" s="201"/>
      <c r="V129" s="197"/>
      <c r="W129" s="197"/>
      <c r="X129" s="197"/>
      <c r="Y129" s="197"/>
      <c r="Z129" s="197"/>
      <c r="AA129" s="197"/>
      <c r="AB129" s="197"/>
      <c r="AC129" s="197"/>
      <c r="AD129" s="197"/>
      <c r="AE129" s="197"/>
      <c r="AF129" s="197"/>
      <c r="AG129" s="197"/>
      <c r="AH129" s="197"/>
    </row>
    <row r="130" spans="16:34" ht="14.25">
      <c r="P130" s="197"/>
      <c r="Q130" s="197"/>
      <c r="R130" s="197"/>
      <c r="S130" s="197"/>
      <c r="T130" s="200"/>
      <c r="U130" s="201"/>
      <c r="V130" s="197"/>
      <c r="W130" s="197"/>
      <c r="X130" s="197"/>
      <c r="Y130" s="197"/>
      <c r="Z130" s="197"/>
      <c r="AA130" s="197"/>
      <c r="AB130" s="197"/>
      <c r="AC130" s="197"/>
      <c r="AD130" s="197"/>
      <c r="AE130" s="197"/>
      <c r="AF130" s="197"/>
      <c r="AG130" s="197"/>
      <c r="AH130" s="197"/>
    </row>
    <row r="131" spans="16:34" ht="14.25">
      <c r="P131" s="197"/>
      <c r="Q131" s="197"/>
      <c r="R131" s="197"/>
      <c r="S131" s="200"/>
      <c r="T131" s="197"/>
      <c r="U131" s="201"/>
      <c r="V131" s="197"/>
      <c r="W131" s="197"/>
      <c r="X131" s="197"/>
      <c r="Y131" s="197"/>
      <c r="Z131" s="197"/>
      <c r="AA131" s="197"/>
      <c r="AB131" s="197"/>
      <c r="AC131" s="197"/>
      <c r="AD131" s="197"/>
      <c r="AE131" s="197"/>
      <c r="AF131" s="197"/>
      <c r="AG131" s="197"/>
      <c r="AH131" s="197"/>
    </row>
    <row r="132" spans="16:34" ht="14.25">
      <c r="P132" s="197"/>
      <c r="Q132" s="197"/>
      <c r="R132" s="197"/>
      <c r="S132" s="200"/>
      <c r="T132" s="197"/>
      <c r="U132" s="201"/>
      <c r="V132" s="197"/>
      <c r="W132" s="197"/>
      <c r="X132" s="197"/>
      <c r="Y132" s="197"/>
      <c r="Z132" s="197"/>
      <c r="AA132" s="197"/>
      <c r="AB132" s="197"/>
      <c r="AC132" s="197"/>
      <c r="AD132" s="197"/>
      <c r="AE132" s="197"/>
      <c r="AF132" s="197"/>
      <c r="AG132" s="197"/>
      <c r="AH132" s="197"/>
    </row>
    <row r="133" spans="16:34" ht="14.25">
      <c r="P133" s="197"/>
      <c r="Q133" s="200"/>
      <c r="R133" s="197"/>
      <c r="S133" s="200"/>
      <c r="T133" s="197"/>
      <c r="U133" s="201"/>
      <c r="V133" s="197"/>
      <c r="W133" s="197"/>
      <c r="X133" s="197"/>
      <c r="Y133" s="197"/>
      <c r="Z133" s="197"/>
      <c r="AA133" s="197"/>
      <c r="AB133" s="197"/>
      <c r="AC133" s="197"/>
      <c r="AD133" s="197"/>
      <c r="AE133" s="197"/>
      <c r="AF133" s="197"/>
      <c r="AG133" s="197"/>
      <c r="AH133" s="197"/>
    </row>
    <row r="134" spans="16:34" ht="14.25">
      <c r="P134" s="197"/>
      <c r="Q134" s="200"/>
      <c r="R134" s="197"/>
      <c r="S134" s="200"/>
      <c r="T134" s="197"/>
      <c r="U134" s="201"/>
      <c r="V134" s="197"/>
      <c r="W134" s="197"/>
      <c r="X134" s="197"/>
      <c r="Y134" s="197"/>
      <c r="Z134" s="197"/>
      <c r="AA134" s="197"/>
      <c r="AB134" s="197"/>
      <c r="AC134" s="197"/>
      <c r="AD134" s="197"/>
      <c r="AE134" s="197"/>
      <c r="AF134" s="197"/>
      <c r="AG134" s="197"/>
      <c r="AH134" s="197"/>
    </row>
    <row r="135" spans="16:34" ht="14.25">
      <c r="P135" s="197"/>
      <c r="Q135" s="200"/>
      <c r="R135" s="197"/>
      <c r="S135" s="200"/>
      <c r="T135" s="197"/>
      <c r="U135" s="201"/>
      <c r="V135" s="197"/>
      <c r="W135" s="197"/>
      <c r="X135" s="197"/>
      <c r="Y135" s="197"/>
      <c r="Z135" s="197"/>
      <c r="AA135" s="197"/>
      <c r="AB135" s="197"/>
      <c r="AC135" s="197"/>
      <c r="AD135" s="197"/>
      <c r="AE135" s="197"/>
      <c r="AF135" s="197"/>
      <c r="AG135" s="197"/>
      <c r="AH135" s="197"/>
    </row>
    <row r="136" spans="16:34" ht="14.25">
      <c r="P136" s="197"/>
      <c r="Q136" s="200"/>
      <c r="R136" s="197"/>
      <c r="S136" s="200"/>
      <c r="T136" s="197"/>
      <c r="U136" s="201"/>
      <c r="V136" s="197"/>
      <c r="W136" s="197"/>
      <c r="X136" s="197"/>
      <c r="Y136" s="197"/>
      <c r="Z136" s="197"/>
      <c r="AA136" s="197"/>
      <c r="AB136" s="197"/>
      <c r="AC136" s="197"/>
      <c r="AD136" s="197"/>
      <c r="AE136" s="197"/>
      <c r="AF136" s="197"/>
      <c r="AG136" s="197"/>
      <c r="AH136" s="197"/>
    </row>
    <row r="137" spans="16:34" ht="14.25">
      <c r="P137" s="197"/>
      <c r="Q137" s="200"/>
      <c r="R137" s="197"/>
      <c r="S137" s="200"/>
      <c r="T137" s="197"/>
      <c r="U137" s="201"/>
      <c r="V137" s="197"/>
      <c r="W137" s="197"/>
      <c r="X137" s="197"/>
      <c r="Y137" s="197"/>
      <c r="Z137" s="197"/>
      <c r="AA137" s="197"/>
      <c r="AB137" s="197"/>
      <c r="AC137" s="197"/>
      <c r="AD137" s="197"/>
      <c r="AE137" s="197"/>
      <c r="AF137" s="197"/>
      <c r="AG137" s="197"/>
      <c r="AH137" s="197"/>
    </row>
    <row r="138" spans="16:34" ht="14.25">
      <c r="P138" s="197"/>
      <c r="Q138" s="197"/>
      <c r="R138" s="197"/>
      <c r="S138" s="200"/>
      <c r="T138" s="197"/>
      <c r="U138" s="201"/>
      <c r="V138" s="197"/>
      <c r="W138" s="197"/>
      <c r="X138" s="197"/>
      <c r="Y138" s="197"/>
      <c r="Z138" s="197"/>
      <c r="AA138" s="197"/>
      <c r="AB138" s="197"/>
      <c r="AC138" s="197"/>
      <c r="AD138" s="197"/>
      <c r="AE138" s="197"/>
      <c r="AF138" s="197"/>
      <c r="AG138" s="197"/>
      <c r="AH138" s="197"/>
    </row>
    <row r="139" spans="16:34" ht="14.25">
      <c r="P139" s="197"/>
      <c r="Q139" s="200"/>
      <c r="R139" s="197"/>
      <c r="S139" s="200"/>
      <c r="T139" s="197"/>
      <c r="U139" s="201"/>
      <c r="V139" s="197"/>
      <c r="W139" s="197"/>
      <c r="X139" s="197"/>
      <c r="Y139" s="197"/>
      <c r="Z139" s="197"/>
      <c r="AA139" s="197"/>
      <c r="AB139" s="197"/>
      <c r="AC139" s="197"/>
      <c r="AD139" s="197"/>
      <c r="AE139" s="197"/>
      <c r="AF139" s="197"/>
      <c r="AG139" s="197"/>
      <c r="AH139" s="197"/>
    </row>
    <row r="140" spans="16:34" ht="14.25">
      <c r="P140" s="197"/>
      <c r="Q140" s="197"/>
      <c r="R140" s="197"/>
      <c r="S140" s="197"/>
      <c r="T140" s="197"/>
      <c r="U140" s="197"/>
      <c r="V140" s="197"/>
      <c r="W140" s="197"/>
      <c r="X140" s="197"/>
      <c r="Y140" s="197"/>
      <c r="Z140" s="197"/>
      <c r="AA140" s="197"/>
      <c r="AB140" s="197"/>
      <c r="AC140" s="197"/>
      <c r="AD140" s="197"/>
      <c r="AE140" s="197"/>
      <c r="AF140" s="197"/>
      <c r="AG140" s="197"/>
      <c r="AH140" s="197"/>
    </row>
    <row r="141" spans="16:34" ht="14.25">
      <c r="P141" s="197"/>
      <c r="Q141" s="197"/>
      <c r="R141" s="197"/>
      <c r="S141" s="197"/>
      <c r="T141" s="197"/>
      <c r="U141" s="197"/>
      <c r="V141" s="197"/>
      <c r="W141" s="197"/>
      <c r="X141" s="197"/>
      <c r="Y141" s="197"/>
      <c r="Z141" s="197"/>
      <c r="AA141" s="197"/>
      <c r="AB141" s="197"/>
      <c r="AC141" s="197"/>
      <c r="AD141" s="197"/>
      <c r="AE141" s="197"/>
      <c r="AF141" s="197"/>
      <c r="AG141" s="197"/>
      <c r="AH141" s="197"/>
    </row>
    <row r="142" spans="16:34" ht="14.25">
      <c r="P142" s="197"/>
      <c r="Q142" s="197"/>
      <c r="R142" s="197"/>
      <c r="S142" s="197"/>
      <c r="T142" s="197"/>
      <c r="U142" s="197"/>
      <c r="V142" s="197"/>
      <c r="W142" s="197"/>
      <c r="X142" s="197"/>
      <c r="Y142" s="197"/>
      <c r="Z142" s="197"/>
      <c r="AA142" s="197"/>
      <c r="AB142" s="197"/>
      <c r="AC142" s="197"/>
      <c r="AD142" s="197"/>
      <c r="AE142" s="197"/>
      <c r="AF142" s="197"/>
      <c r="AG142" s="197"/>
      <c r="AH142" s="197"/>
    </row>
    <row r="143" spans="16:34" ht="14.25">
      <c r="P143" s="197"/>
      <c r="Q143" s="197"/>
      <c r="R143" s="197"/>
      <c r="S143" s="197"/>
      <c r="T143" s="197"/>
      <c r="U143" s="197"/>
      <c r="V143" s="197"/>
      <c r="W143" s="197"/>
      <c r="X143" s="197"/>
      <c r="Y143" s="197"/>
      <c r="Z143" s="197"/>
      <c r="AA143" s="197"/>
      <c r="AB143" s="197"/>
      <c r="AC143" s="197"/>
      <c r="AD143" s="197"/>
      <c r="AE143" s="197"/>
      <c r="AF143" s="197"/>
      <c r="AG143" s="197"/>
      <c r="AH143" s="197"/>
    </row>
    <row r="144" spans="16:34" ht="14.25">
      <c r="P144" s="197"/>
      <c r="Q144" s="197"/>
      <c r="R144" s="197"/>
      <c r="S144" s="197"/>
      <c r="T144" s="197"/>
      <c r="U144" s="197"/>
      <c r="V144" s="197"/>
      <c r="W144" s="197"/>
      <c r="X144" s="197"/>
      <c r="Y144" s="197"/>
      <c r="Z144" s="197"/>
      <c r="AA144" s="197"/>
      <c r="AB144" s="197"/>
      <c r="AC144" s="197"/>
      <c r="AD144" s="197"/>
      <c r="AE144" s="197"/>
      <c r="AF144" s="197"/>
      <c r="AG144" s="197"/>
      <c r="AH144" s="197"/>
    </row>
    <row r="145" spans="16:34" ht="14.25">
      <c r="P145" s="197"/>
      <c r="Q145" s="197"/>
      <c r="R145" s="197"/>
      <c r="S145" s="197"/>
      <c r="T145" s="197"/>
      <c r="U145" s="197"/>
      <c r="V145" s="197"/>
      <c r="W145" s="197"/>
      <c r="X145" s="197"/>
      <c r="Y145" s="197"/>
      <c r="Z145" s="197"/>
      <c r="AA145" s="197"/>
      <c r="AB145" s="197"/>
      <c r="AC145" s="197"/>
      <c r="AD145" s="197"/>
      <c r="AE145" s="197"/>
      <c r="AF145" s="197"/>
      <c r="AG145" s="197"/>
      <c r="AH145" s="197"/>
    </row>
    <row r="146" spans="16:34" ht="14.25">
      <c r="P146" s="197"/>
      <c r="Q146" s="197"/>
      <c r="R146" s="197"/>
      <c r="S146" s="197"/>
      <c r="T146" s="197"/>
      <c r="U146" s="197"/>
      <c r="V146" s="197"/>
      <c r="W146" s="197"/>
      <c r="X146" s="197"/>
      <c r="Y146" s="197"/>
      <c r="Z146" s="197"/>
      <c r="AA146" s="197"/>
      <c r="AB146" s="197"/>
      <c r="AC146" s="197"/>
      <c r="AD146" s="197"/>
      <c r="AE146" s="197"/>
      <c r="AF146" s="197"/>
      <c r="AG146" s="197"/>
      <c r="AH146" s="197"/>
    </row>
    <row r="147" spans="16:29" ht="14.25">
      <c r="P147" s="197"/>
      <c r="Q147" s="197"/>
      <c r="R147" s="197"/>
      <c r="S147" s="197"/>
      <c r="T147" s="197"/>
      <c r="U147" s="197"/>
      <c r="V147" s="197"/>
      <c r="W147" s="197"/>
      <c r="X147" s="197"/>
      <c r="Y147" s="197"/>
      <c r="Z147" s="197"/>
      <c r="AA147" s="197"/>
      <c r="AB147" s="197"/>
      <c r="AC147" s="197"/>
    </row>
    <row r="148" spans="16:29" ht="14.25">
      <c r="P148" s="197"/>
      <c r="Q148" s="197"/>
      <c r="R148" s="197"/>
      <c r="S148" s="197"/>
      <c r="T148" s="197"/>
      <c r="U148" s="197"/>
      <c r="V148" s="197"/>
      <c r="W148" s="197"/>
      <c r="X148" s="197"/>
      <c r="Y148" s="197"/>
      <c r="Z148" s="197"/>
      <c r="AA148" s="197"/>
      <c r="AB148" s="197"/>
      <c r="AC148" s="197"/>
    </row>
    <row r="149" spans="16:28" ht="14.25">
      <c r="P149" s="197"/>
      <c r="Q149" s="197"/>
      <c r="R149" s="197"/>
      <c r="S149" s="197"/>
      <c r="T149" s="197"/>
      <c r="U149" s="197"/>
      <c r="V149" s="197"/>
      <c r="W149" s="197"/>
      <c r="X149" s="197"/>
      <c r="Y149" s="197"/>
      <c r="Z149" s="197"/>
      <c r="AA149" s="197"/>
      <c r="AB149" s="197"/>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P3:AG54"/>
  <sheetViews>
    <sheetView zoomScaleSheetLayoutView="100" zoomScalePageLayoutView="0" workbookViewId="0" topLeftCell="A85">
      <selection activeCell="AG16" sqref="AG16:AG20"/>
    </sheetView>
  </sheetViews>
  <sheetFormatPr defaultColWidth="11.00390625" defaultRowHeight="14.25"/>
  <cols>
    <col min="1" max="7" width="11.00390625" style="30" customWidth="1"/>
    <col min="8" max="8" width="1.00390625" style="30" customWidth="1"/>
    <col min="9" max="17" width="11.00390625" style="30" customWidth="1"/>
    <col min="18" max="18" width="11.00390625" style="91" customWidth="1"/>
    <col min="19" max="19" width="6.875" style="91" bestFit="1" customWidth="1"/>
    <col min="20" max="31" width="11.00390625" style="91" customWidth="1"/>
    <col min="32" max="16384" width="11.00390625" style="30" customWidth="1"/>
  </cols>
  <sheetData>
    <row r="3" spans="18:33" ht="14.25">
      <c r="R3" s="330"/>
      <c r="S3" s="330"/>
      <c r="T3" s="330" t="s">
        <v>33</v>
      </c>
      <c r="U3" s="330"/>
      <c r="V3" s="330"/>
      <c r="W3" s="330"/>
      <c r="X3" s="330"/>
      <c r="Y3" s="330"/>
      <c r="Z3" s="330"/>
      <c r="AA3" s="330"/>
      <c r="AB3" s="330"/>
      <c r="AC3" s="330"/>
      <c r="AD3" s="330"/>
      <c r="AE3" s="330"/>
      <c r="AF3" s="330"/>
      <c r="AG3" s="330"/>
    </row>
    <row r="4" spans="18:33" ht="14.25">
      <c r="R4" s="330"/>
      <c r="S4" s="330"/>
      <c r="T4" s="330" t="s">
        <v>20</v>
      </c>
      <c r="U4" s="330" t="s">
        <v>21</v>
      </c>
      <c r="V4" s="330" t="s">
        <v>22</v>
      </c>
      <c r="W4" s="330" t="s">
        <v>23</v>
      </c>
      <c r="X4" s="330" t="s">
        <v>24</v>
      </c>
      <c r="Y4" s="330" t="s">
        <v>25</v>
      </c>
      <c r="Z4" s="330" t="s">
        <v>26</v>
      </c>
      <c r="AA4" s="330" t="s">
        <v>27</v>
      </c>
      <c r="AB4" s="330" t="s">
        <v>28</v>
      </c>
      <c r="AC4" s="330" t="s">
        <v>29</v>
      </c>
      <c r="AD4" s="330" t="s">
        <v>30</v>
      </c>
      <c r="AE4" s="330" t="s">
        <v>31</v>
      </c>
      <c r="AF4" s="330"/>
      <c r="AG4" s="330"/>
    </row>
    <row r="5" spans="18:33" ht="14.25">
      <c r="R5" s="330" t="s">
        <v>36</v>
      </c>
      <c r="S5" s="330">
        <v>2009</v>
      </c>
      <c r="T5" s="335">
        <v>119.641</v>
      </c>
      <c r="U5" s="335">
        <v>66.469</v>
      </c>
      <c r="V5" s="335">
        <v>63.303</v>
      </c>
      <c r="W5" s="335">
        <v>115.938</v>
      </c>
      <c r="X5" s="335">
        <v>98.44</v>
      </c>
      <c r="Y5" s="335">
        <v>141.626</v>
      </c>
      <c r="Z5" s="335">
        <v>302.178</v>
      </c>
      <c r="AA5" s="335">
        <v>166.845</v>
      </c>
      <c r="AB5" s="335">
        <v>232.666</v>
      </c>
      <c r="AC5" s="335">
        <v>519.55</v>
      </c>
      <c r="AD5" s="335">
        <v>393.684</v>
      </c>
      <c r="AE5" s="335">
        <v>217.822</v>
      </c>
      <c r="AF5" s="330"/>
      <c r="AG5" s="330"/>
    </row>
    <row r="6" spans="18:33" ht="14.25">
      <c r="R6" s="330" t="s">
        <v>36</v>
      </c>
      <c r="S6" s="330">
        <v>2010</v>
      </c>
      <c r="T6" s="335">
        <v>118.427</v>
      </c>
      <c r="U6" s="335">
        <v>129.697</v>
      </c>
      <c r="V6" s="335">
        <v>111.349</v>
      </c>
      <c r="W6" s="335">
        <v>160.809</v>
      </c>
      <c r="X6" s="335">
        <v>152.94</v>
      </c>
      <c r="Y6" s="335">
        <v>157.863</v>
      </c>
      <c r="Z6" s="335">
        <v>320.094</v>
      </c>
      <c r="AA6" s="335">
        <v>405.733</v>
      </c>
      <c r="AB6" s="335">
        <v>417.128</v>
      </c>
      <c r="AC6" s="335">
        <v>412.996</v>
      </c>
      <c r="AD6" s="335">
        <v>590.398</v>
      </c>
      <c r="AE6" s="335">
        <v>329.098</v>
      </c>
      <c r="AF6" s="330"/>
      <c r="AG6" s="330"/>
    </row>
    <row r="7" spans="18:33" ht="14.25">
      <c r="R7" s="330" t="s">
        <v>36</v>
      </c>
      <c r="S7" s="330">
        <v>2011</v>
      </c>
      <c r="T7" s="335">
        <v>295.318</v>
      </c>
      <c r="U7" s="335">
        <v>231.181</v>
      </c>
      <c r="V7" s="335">
        <v>207.209</v>
      </c>
      <c r="W7" s="335">
        <v>158.986</v>
      </c>
      <c r="X7" s="335">
        <v>263.83</v>
      </c>
      <c r="Y7" s="335">
        <v>285.876</v>
      </c>
      <c r="Z7" s="335">
        <v>180.834</v>
      </c>
      <c r="AA7" s="335">
        <v>339.669</v>
      </c>
      <c r="AB7" s="335">
        <v>538.852</v>
      </c>
      <c r="AC7" s="335">
        <v>446.534</v>
      </c>
      <c r="AD7" s="335">
        <v>602.988</v>
      </c>
      <c r="AE7" s="335">
        <v>245.66729999999998</v>
      </c>
      <c r="AF7" s="335">
        <f>SUM(T7:AE7)</f>
        <v>3796.9443</v>
      </c>
      <c r="AG7" s="330"/>
    </row>
    <row r="8" spans="18:33" ht="14.25">
      <c r="R8" s="330" t="s">
        <v>36</v>
      </c>
      <c r="S8" s="330">
        <v>2012</v>
      </c>
      <c r="T8" s="3">
        <v>224.283</v>
      </c>
      <c r="U8" s="335">
        <v>166.036</v>
      </c>
      <c r="V8" s="335">
        <v>191.967</v>
      </c>
      <c r="W8" s="2">
        <v>230.377</v>
      </c>
      <c r="X8" s="335">
        <v>262.098</v>
      </c>
      <c r="Y8" s="335"/>
      <c r="Z8" s="335"/>
      <c r="AA8" s="335"/>
      <c r="AB8" s="335"/>
      <c r="AC8" s="335"/>
      <c r="AD8" s="335"/>
      <c r="AE8" s="335"/>
      <c r="AF8" s="335"/>
      <c r="AG8" s="330"/>
    </row>
    <row r="9" spans="18:33" ht="14.25">
      <c r="R9" s="330" t="s">
        <v>37</v>
      </c>
      <c r="S9" s="330">
        <v>2009</v>
      </c>
      <c r="T9" s="335">
        <v>531.937</v>
      </c>
      <c r="U9" s="335">
        <v>272.519</v>
      </c>
      <c r="V9" s="335">
        <v>263.042</v>
      </c>
      <c r="W9" s="335">
        <v>500.484</v>
      </c>
      <c r="X9" s="335">
        <v>424.65</v>
      </c>
      <c r="Y9" s="335">
        <v>547.658</v>
      </c>
      <c r="Z9" s="335">
        <v>1090.292</v>
      </c>
      <c r="AA9" s="335">
        <v>654.851</v>
      </c>
      <c r="AB9" s="335">
        <v>815.731</v>
      </c>
      <c r="AC9" s="335">
        <v>1951.109</v>
      </c>
      <c r="AD9" s="335">
        <v>1553.84</v>
      </c>
      <c r="AE9" s="335">
        <v>960.192</v>
      </c>
      <c r="AF9" s="330"/>
      <c r="AG9" s="330"/>
    </row>
    <row r="10" spans="18:33" ht="14.25">
      <c r="R10" s="330" t="s">
        <v>37</v>
      </c>
      <c r="S10" s="330">
        <v>2010</v>
      </c>
      <c r="T10" s="335">
        <v>505.576</v>
      </c>
      <c r="U10" s="335">
        <v>555.501</v>
      </c>
      <c r="V10" s="335">
        <v>448.208</v>
      </c>
      <c r="W10" s="335">
        <v>634.394</v>
      </c>
      <c r="X10" s="335">
        <v>585.862</v>
      </c>
      <c r="Y10" s="335">
        <v>606.859</v>
      </c>
      <c r="Z10" s="335">
        <v>1148.695</v>
      </c>
      <c r="AA10" s="335">
        <v>1624.791</v>
      </c>
      <c r="AB10" s="335">
        <v>1791.889</v>
      </c>
      <c r="AC10" s="335">
        <v>1650.838</v>
      </c>
      <c r="AD10" s="335">
        <v>2105.113</v>
      </c>
      <c r="AE10" s="335">
        <v>1213.354</v>
      </c>
      <c r="AF10" s="330"/>
      <c r="AG10" s="330"/>
    </row>
    <row r="11" spans="18:33" ht="14.25">
      <c r="R11" s="330" t="s">
        <v>37</v>
      </c>
      <c r="S11" s="330">
        <v>2011</v>
      </c>
      <c r="T11" s="335">
        <v>976.504</v>
      </c>
      <c r="U11" s="335">
        <v>961.957</v>
      </c>
      <c r="V11" s="335">
        <v>778.01</v>
      </c>
      <c r="W11" s="335">
        <v>662.081</v>
      </c>
      <c r="X11" s="335">
        <v>1063.725</v>
      </c>
      <c r="Y11" s="335">
        <v>1126.84</v>
      </c>
      <c r="Z11" s="335">
        <v>747.43</v>
      </c>
      <c r="AA11" s="335">
        <v>1220.202</v>
      </c>
      <c r="AB11" s="335">
        <v>2111.174</v>
      </c>
      <c r="AC11" s="335">
        <v>1703.088</v>
      </c>
      <c r="AD11" s="335">
        <v>2338.3</v>
      </c>
      <c r="AE11" s="335">
        <v>963.8</v>
      </c>
      <c r="AF11" s="335">
        <f>SUM(T11:AE11)</f>
        <v>14653.111</v>
      </c>
      <c r="AG11" s="330"/>
    </row>
    <row r="12" spans="18:33" ht="14.25">
      <c r="R12" s="330" t="s">
        <v>37</v>
      </c>
      <c r="S12" s="330">
        <v>2012</v>
      </c>
      <c r="T12" s="3">
        <v>886.848</v>
      </c>
      <c r="U12" s="335">
        <v>658.566</v>
      </c>
      <c r="V12" s="335">
        <v>928.392</v>
      </c>
      <c r="W12" s="2">
        <v>901.949</v>
      </c>
      <c r="X12" s="335">
        <v>1093.278</v>
      </c>
      <c r="Y12" s="335"/>
      <c r="Z12" s="335"/>
      <c r="AA12" s="335"/>
      <c r="AB12" s="335"/>
      <c r="AC12" s="335"/>
      <c r="AD12" s="335"/>
      <c r="AE12" s="335"/>
      <c r="AF12" s="335"/>
      <c r="AG12" s="330"/>
    </row>
    <row r="13" spans="18:33" ht="14.25">
      <c r="R13" s="330"/>
      <c r="S13" s="330"/>
      <c r="T13" s="330"/>
      <c r="U13" s="330"/>
      <c r="V13" s="330"/>
      <c r="W13" s="330"/>
      <c r="X13" s="331"/>
      <c r="Y13" s="330"/>
      <c r="Z13" s="330"/>
      <c r="AA13" s="330"/>
      <c r="AB13" s="330"/>
      <c r="AC13" s="330"/>
      <c r="AD13" s="330"/>
      <c r="AE13" s="330"/>
      <c r="AF13" s="330"/>
      <c r="AG13" s="330"/>
    </row>
    <row r="14" spans="18:33" ht="14.25">
      <c r="R14" s="330"/>
      <c r="S14" s="330"/>
      <c r="T14" s="330" t="s">
        <v>34</v>
      </c>
      <c r="U14" s="330"/>
      <c r="V14" s="330"/>
      <c r="W14" s="330"/>
      <c r="X14" s="331"/>
      <c r="Y14" s="330"/>
      <c r="Z14" s="330"/>
      <c r="AA14" s="330"/>
      <c r="AB14" s="330"/>
      <c r="AC14" s="330"/>
      <c r="AD14" s="330"/>
      <c r="AE14" s="330"/>
      <c r="AF14" s="330"/>
      <c r="AG14" s="330"/>
    </row>
    <row r="15" spans="18:33" ht="14.25">
      <c r="R15" s="330"/>
      <c r="S15" s="330"/>
      <c r="T15" s="330" t="s">
        <v>33</v>
      </c>
      <c r="U15" s="330"/>
      <c r="V15" s="330"/>
      <c r="W15" s="330"/>
      <c r="X15" s="330"/>
      <c r="Y15" s="330"/>
      <c r="Z15" s="330"/>
      <c r="AA15" s="330"/>
      <c r="AB15" s="330"/>
      <c r="AC15" s="330"/>
      <c r="AD15" s="330"/>
      <c r="AE15" s="330"/>
      <c r="AF15" s="330"/>
      <c r="AG15" s="330"/>
    </row>
    <row r="16" spans="16:33" ht="14.25">
      <c r="P16" s="2"/>
      <c r="R16" s="330"/>
      <c r="S16" s="330"/>
      <c r="T16" s="330" t="s">
        <v>20</v>
      </c>
      <c r="U16" s="330" t="s">
        <v>21</v>
      </c>
      <c r="V16" s="330" t="s">
        <v>22</v>
      </c>
      <c r="W16" s="330" t="s">
        <v>23</v>
      </c>
      <c r="X16" s="330" t="s">
        <v>24</v>
      </c>
      <c r="Y16" s="330" t="s">
        <v>25</v>
      </c>
      <c r="Z16" s="330" t="s">
        <v>26</v>
      </c>
      <c r="AA16" s="330" t="s">
        <v>27</v>
      </c>
      <c r="AB16" s="330" t="s">
        <v>28</v>
      </c>
      <c r="AC16" s="330" t="s">
        <v>29</v>
      </c>
      <c r="AD16" s="330" t="s">
        <v>30</v>
      </c>
      <c r="AE16" s="330" t="s">
        <v>31</v>
      </c>
      <c r="AF16" s="330"/>
      <c r="AG16" s="330"/>
    </row>
    <row r="17" spans="16:33" s="91" customFormat="1" ht="14.25">
      <c r="P17" s="2"/>
      <c r="R17" s="330"/>
      <c r="S17" s="330">
        <v>2009</v>
      </c>
      <c r="T17" s="332">
        <v>4.446109611253667</v>
      </c>
      <c r="U17" s="332">
        <v>4.099941326031685</v>
      </c>
      <c r="V17" s="332">
        <v>4.155284899609813</v>
      </c>
      <c r="W17" s="332">
        <v>4.31682450965171</v>
      </c>
      <c r="X17" s="332">
        <v>4.313795205201138</v>
      </c>
      <c r="Y17" s="332">
        <v>3.866931213195317</v>
      </c>
      <c r="Z17" s="332">
        <v>3.608111775178868</v>
      </c>
      <c r="AA17" s="332">
        <v>3.9249063502052803</v>
      </c>
      <c r="AB17" s="332">
        <v>3.5060172092183643</v>
      </c>
      <c r="AC17" s="332">
        <v>3.7553825425849294</v>
      </c>
      <c r="AD17" s="332">
        <v>3.946921896749677</v>
      </c>
      <c r="AE17" s="332">
        <v>4.408149773668408</v>
      </c>
      <c r="AF17" s="330"/>
      <c r="AG17" s="331"/>
    </row>
    <row r="18" spans="16:33" ht="14.25">
      <c r="P18" s="4"/>
      <c r="R18" s="330"/>
      <c r="S18" s="330">
        <v>2010</v>
      </c>
      <c r="T18" s="332">
        <v>4.269094041054827</v>
      </c>
      <c r="U18" s="332">
        <v>4.283067457227229</v>
      </c>
      <c r="V18" s="332">
        <v>4.025253931333016</v>
      </c>
      <c r="W18" s="332">
        <v>3.9450155153007604</v>
      </c>
      <c r="X18" s="332">
        <v>3.830665620504773</v>
      </c>
      <c r="Y18" s="332">
        <v>3.844213020150384</v>
      </c>
      <c r="Z18" s="332">
        <v>3.5886177185451773</v>
      </c>
      <c r="AA18" s="332">
        <v>4.004581830908504</v>
      </c>
      <c r="AB18" s="332">
        <v>4.295777315356437</v>
      </c>
      <c r="AC18" s="332">
        <v>3.9972251547230484</v>
      </c>
      <c r="AD18" s="332">
        <v>3.5655828779907788</v>
      </c>
      <c r="AE18" s="332">
        <v>3.686907851156798</v>
      </c>
      <c r="AF18" s="330"/>
      <c r="AG18" s="330"/>
    </row>
    <row r="19" spans="16:33" ht="14.25">
      <c r="P19" s="8"/>
      <c r="R19" s="330"/>
      <c r="S19" s="330">
        <v>2011</v>
      </c>
      <c r="T19" s="332">
        <v>3.3066186280551815</v>
      </c>
      <c r="U19" s="332">
        <v>4.161055623083212</v>
      </c>
      <c r="V19" s="332">
        <v>3.754711426627222</v>
      </c>
      <c r="W19" s="332">
        <v>4.16439812310518</v>
      </c>
      <c r="X19" s="332">
        <v>4.031857635598681</v>
      </c>
      <c r="Y19" s="332">
        <v>3.9417089927101263</v>
      </c>
      <c r="Z19" s="332">
        <v>4.133238218476613</v>
      </c>
      <c r="AA19" s="332">
        <v>3.5923266474126283</v>
      </c>
      <c r="AB19" s="332">
        <v>3.9179106693489123</v>
      </c>
      <c r="AC19" s="332">
        <v>3.8140164018865303</v>
      </c>
      <c r="AD19" s="332">
        <v>3.8778549490205445</v>
      </c>
      <c r="AE19" s="332">
        <v>3.9231920568997176</v>
      </c>
      <c r="AF19" s="331"/>
      <c r="AG19" s="330"/>
    </row>
    <row r="20" spans="18:33" ht="14.25">
      <c r="R20" s="330"/>
      <c r="S20" s="330">
        <v>2012</v>
      </c>
      <c r="T20" s="4">
        <v>3.954147215794331</v>
      </c>
      <c r="U20" s="332">
        <v>3.966404876050977</v>
      </c>
      <c r="V20" s="332">
        <v>4.836206222944568</v>
      </c>
      <c r="W20" s="4">
        <v>3.9151000316871905</v>
      </c>
      <c r="X20" s="332">
        <v>4.171256552892429</v>
      </c>
      <c r="Y20" s="332"/>
      <c r="Z20" s="332"/>
      <c r="AA20" s="332"/>
      <c r="AB20" s="332"/>
      <c r="AC20" s="332"/>
      <c r="AD20" s="332"/>
      <c r="AE20" s="332"/>
      <c r="AF20" s="331"/>
      <c r="AG20" s="330"/>
    </row>
    <row r="21" spans="18:33" ht="14.25">
      <c r="R21" s="330"/>
      <c r="S21" s="330"/>
      <c r="T21" s="332"/>
      <c r="U21" s="332"/>
      <c r="V21" s="332"/>
      <c r="W21" s="332"/>
      <c r="X21" s="332"/>
      <c r="Y21" s="332"/>
      <c r="Z21" s="332"/>
      <c r="AA21" s="332"/>
      <c r="AB21" s="332"/>
      <c r="AC21" s="332"/>
      <c r="AD21" s="332"/>
      <c r="AE21" s="332"/>
      <c r="AF21" s="330"/>
      <c r="AG21" s="330"/>
    </row>
    <row r="22" spans="18:33" ht="14.25">
      <c r="R22" s="330"/>
      <c r="S22" s="330"/>
      <c r="T22" s="330" t="s">
        <v>35</v>
      </c>
      <c r="U22" s="332"/>
      <c r="V22" s="332"/>
      <c r="W22" s="332"/>
      <c r="X22" s="332"/>
      <c r="Y22" s="332"/>
      <c r="Z22" s="332"/>
      <c r="AA22" s="332"/>
      <c r="AB22" s="332"/>
      <c r="AC22" s="332"/>
      <c r="AD22" s="332"/>
      <c r="AE22" s="332"/>
      <c r="AF22" s="330"/>
      <c r="AG22" s="330"/>
    </row>
    <row r="23" spans="18:33" ht="14.25">
      <c r="R23" s="330"/>
      <c r="S23" s="330"/>
      <c r="T23" s="330" t="s">
        <v>33</v>
      </c>
      <c r="U23" s="330"/>
      <c r="V23" s="330"/>
      <c r="W23" s="330"/>
      <c r="X23" s="330"/>
      <c r="Y23" s="330"/>
      <c r="Z23" s="330"/>
      <c r="AA23" s="330"/>
      <c r="AB23" s="330"/>
      <c r="AC23" s="330"/>
      <c r="AD23" s="330"/>
      <c r="AE23" s="330"/>
      <c r="AF23" s="330"/>
      <c r="AG23" s="330"/>
    </row>
    <row r="24" spans="18:33" ht="14.25">
      <c r="R24" s="330"/>
      <c r="S24" s="330"/>
      <c r="T24" s="330" t="s">
        <v>20</v>
      </c>
      <c r="U24" s="330" t="s">
        <v>21</v>
      </c>
      <c r="V24" s="330" t="s">
        <v>22</v>
      </c>
      <c r="W24" s="330" t="s">
        <v>23</v>
      </c>
      <c r="X24" s="330" t="s">
        <v>24</v>
      </c>
      <c r="Y24" s="330" t="s">
        <v>25</v>
      </c>
      <c r="Z24" s="330" t="s">
        <v>26</v>
      </c>
      <c r="AA24" s="330" t="s">
        <v>27</v>
      </c>
      <c r="AB24" s="330" t="s">
        <v>28</v>
      </c>
      <c r="AC24" s="330" t="s">
        <v>29</v>
      </c>
      <c r="AD24" s="330" t="s">
        <v>30</v>
      </c>
      <c r="AE24" s="330" t="s">
        <v>31</v>
      </c>
      <c r="AF24" s="330"/>
      <c r="AG24" s="330"/>
    </row>
    <row r="25" spans="18:33" ht="14.25">
      <c r="R25" s="330"/>
      <c r="S25" s="330">
        <v>2009</v>
      </c>
      <c r="T25" s="333">
        <v>2769.970748907147</v>
      </c>
      <c r="U25" s="333">
        <v>2484.564443575201</v>
      </c>
      <c r="V25" s="333">
        <v>2463.7930755256466</v>
      </c>
      <c r="W25" s="333">
        <v>2517.4857175386837</v>
      </c>
      <c r="X25" s="333">
        <v>2440.400223486388</v>
      </c>
      <c r="Y25" s="333">
        <v>2138.7223153940663</v>
      </c>
      <c r="Z25" s="333">
        <v>1949.8957655421636</v>
      </c>
      <c r="AA25" s="333">
        <v>2146.4527848002635</v>
      </c>
      <c r="AB25" s="333">
        <v>1925.0488690655275</v>
      </c>
      <c r="AC25" s="333">
        <v>2049.800453219132</v>
      </c>
      <c r="AD25" s="333">
        <v>2004.1680007315508</v>
      </c>
      <c r="AE25" s="333">
        <v>2210.4667040060235</v>
      </c>
      <c r="AF25" s="330"/>
      <c r="AG25" s="330"/>
    </row>
    <row r="26" spans="18:33" ht="14.25">
      <c r="R26" s="330"/>
      <c r="S26" s="330">
        <v>2010</v>
      </c>
      <c r="T26" s="333">
        <v>2137.36462259451</v>
      </c>
      <c r="U26" s="333">
        <v>2280.990405020933</v>
      </c>
      <c r="V26" s="333">
        <v>2105.8518467161807</v>
      </c>
      <c r="W26" s="333">
        <v>2053.853977575882</v>
      </c>
      <c r="X26" s="333">
        <v>2042.5492155093502</v>
      </c>
      <c r="Y26" s="333">
        <v>2063.0738015241063</v>
      </c>
      <c r="Z26" s="333">
        <v>1908.1398133048417</v>
      </c>
      <c r="AA26" s="333">
        <v>2039.613618118319</v>
      </c>
      <c r="AB26" s="333">
        <v>2121.813289374005</v>
      </c>
      <c r="AC26" s="333">
        <v>1934.8168638921445</v>
      </c>
      <c r="AD26" s="333">
        <v>1719.7519337125125</v>
      </c>
      <c r="AE26" s="333">
        <v>1750.4701095722246</v>
      </c>
      <c r="AF26" s="330"/>
      <c r="AG26" s="330"/>
    </row>
    <row r="27" spans="18:33" ht="14.25">
      <c r="R27" s="330"/>
      <c r="S27" s="330">
        <v>2011</v>
      </c>
      <c r="T27" s="333">
        <v>1618.391421315328</v>
      </c>
      <c r="U27" s="333">
        <v>1979.372549344453</v>
      </c>
      <c r="V27" s="333">
        <v>1800.947335781747</v>
      </c>
      <c r="W27" s="333">
        <v>1962.7641233819331</v>
      </c>
      <c r="X27" s="333">
        <v>1885.8207718985711</v>
      </c>
      <c r="Y27" s="334">
        <v>1850.2776182680605</v>
      </c>
      <c r="Z27" s="333">
        <v>1913.4413008615634</v>
      </c>
      <c r="AA27" s="333">
        <v>1676.862155745741</v>
      </c>
      <c r="AB27" s="333">
        <v>1895.0542116573754</v>
      </c>
      <c r="AC27" s="333">
        <v>1951.784753501413</v>
      </c>
      <c r="AD27" s="333">
        <v>1971.6565702800056</v>
      </c>
      <c r="AE27" s="333">
        <v>2028.957236066827</v>
      </c>
      <c r="AF27" s="330"/>
      <c r="AG27" s="330"/>
    </row>
    <row r="28" spans="18:33" ht="14.25">
      <c r="R28" s="330"/>
      <c r="S28" s="330">
        <v>2012</v>
      </c>
      <c r="T28" s="333">
        <v>1982.37216516633</v>
      </c>
      <c r="U28" s="333">
        <v>1909.784283769785</v>
      </c>
      <c r="V28" s="333">
        <v>2347.4945006172934</v>
      </c>
      <c r="W28" s="333">
        <v>1902.7386153999746</v>
      </c>
      <c r="X28" s="333">
        <v>2073.4899198772973</v>
      </c>
      <c r="Y28" s="334"/>
      <c r="Z28" s="333"/>
      <c r="AA28" s="333"/>
      <c r="AB28" s="333"/>
      <c r="AC28" s="333"/>
      <c r="AD28" s="333"/>
      <c r="AE28" s="332"/>
      <c r="AF28" s="330"/>
      <c r="AG28" s="330"/>
    </row>
    <row r="29" spans="18:33" ht="14.25">
      <c r="R29" s="330"/>
      <c r="S29" s="330"/>
      <c r="T29" s="330"/>
      <c r="U29" s="330"/>
      <c r="V29" s="330"/>
      <c r="W29" s="330"/>
      <c r="X29" s="332"/>
      <c r="Y29" s="331"/>
      <c r="Z29" s="330"/>
      <c r="AA29" s="330"/>
      <c r="AB29" s="330"/>
      <c r="AC29" s="330"/>
      <c r="AD29" s="330"/>
      <c r="AE29" s="330"/>
      <c r="AF29" s="330"/>
      <c r="AG29" s="330"/>
    </row>
    <row r="30" spans="18:33" ht="14.25">
      <c r="R30" s="330"/>
      <c r="S30" s="330"/>
      <c r="T30" s="330"/>
      <c r="U30" s="330"/>
      <c r="V30" s="330"/>
      <c r="W30" s="330"/>
      <c r="X30" s="333"/>
      <c r="Y30" s="331"/>
      <c r="Z30" s="330"/>
      <c r="AA30" s="330"/>
      <c r="AB30" s="330"/>
      <c r="AC30" s="332"/>
      <c r="AD30" s="330"/>
      <c r="AE30" s="330"/>
      <c r="AF30" s="330"/>
      <c r="AG30" s="330"/>
    </row>
    <row r="31" spans="18:33" ht="14.25">
      <c r="R31" s="330"/>
      <c r="S31" s="330"/>
      <c r="T31" s="330"/>
      <c r="U31" s="330"/>
      <c r="V31" s="330"/>
      <c r="W31" s="330"/>
      <c r="X31" s="330"/>
      <c r="Y31" s="332"/>
      <c r="Z31" s="330"/>
      <c r="AA31" s="330"/>
      <c r="AB31" s="330"/>
      <c r="AC31" s="333"/>
      <c r="AD31" s="330"/>
      <c r="AE31" s="330"/>
      <c r="AF31" s="330"/>
      <c r="AG31" s="330"/>
    </row>
    <row r="32" spans="18:32" ht="14.25">
      <c r="R32" s="330"/>
      <c r="S32" s="330"/>
      <c r="T32" s="330"/>
      <c r="U32" s="330"/>
      <c r="V32" s="330"/>
      <c r="W32" s="330"/>
      <c r="X32" s="330"/>
      <c r="Y32" s="334"/>
      <c r="Z32" s="330"/>
      <c r="AA32" s="330"/>
      <c r="AB32" s="330"/>
      <c r="AC32" s="330"/>
      <c r="AD32" s="330"/>
      <c r="AE32" s="330"/>
      <c r="AF32" s="330"/>
    </row>
    <row r="33" spans="18:32" ht="14.25">
      <c r="R33" s="330"/>
      <c r="S33" s="330"/>
      <c r="T33" s="330"/>
      <c r="U33" s="330"/>
      <c r="V33" s="330"/>
      <c r="W33" s="330"/>
      <c r="X33" s="330"/>
      <c r="Y33" s="330"/>
      <c r="Z33" s="330"/>
      <c r="AA33" s="330"/>
      <c r="AB33" s="330"/>
      <c r="AC33" s="330"/>
      <c r="AD33" s="330"/>
      <c r="AE33" s="330"/>
      <c r="AF33" s="330"/>
    </row>
    <row r="34" spans="19:33" s="91" customFormat="1" ht="14.25">
      <c r="S34" s="336"/>
      <c r="T34" s="337"/>
      <c r="U34" s="337"/>
      <c r="V34" s="337"/>
      <c r="W34" s="336"/>
      <c r="X34" s="336"/>
      <c r="Y34" s="336"/>
      <c r="Z34" s="336"/>
      <c r="AA34" s="336"/>
      <c r="AB34" s="336"/>
      <c r="AC34" s="336"/>
      <c r="AD34" s="336"/>
      <c r="AE34" s="336"/>
      <c r="AF34" s="336"/>
      <c r="AG34" s="2"/>
    </row>
    <row r="35" spans="19:32" ht="14.25">
      <c r="S35" s="197"/>
      <c r="T35" s="197"/>
      <c r="U35" s="197"/>
      <c r="V35" s="197"/>
      <c r="W35" s="197"/>
      <c r="X35" s="197"/>
      <c r="Y35" s="197"/>
      <c r="Z35" s="197"/>
      <c r="AA35" s="197"/>
      <c r="AB35" s="197"/>
      <c r="AC35" s="197"/>
      <c r="AD35" s="197"/>
      <c r="AE35" s="197"/>
      <c r="AF35" s="197"/>
    </row>
    <row r="36" spans="19:32" ht="14.25">
      <c r="S36" s="197"/>
      <c r="T36" s="199"/>
      <c r="U36" s="199"/>
      <c r="V36" s="199"/>
      <c r="W36" s="199"/>
      <c r="X36" s="199"/>
      <c r="Y36" s="197"/>
      <c r="Z36" s="197"/>
      <c r="AA36" s="197"/>
      <c r="AB36" s="197"/>
      <c r="AC36" s="197"/>
      <c r="AD36" s="197"/>
      <c r="AE36" s="197"/>
      <c r="AF36" s="197"/>
    </row>
    <row r="37" spans="19:32" ht="14.25">
      <c r="S37" s="197"/>
      <c r="T37" s="199"/>
      <c r="U37" s="199"/>
      <c r="V37" s="199"/>
      <c r="W37" s="199"/>
      <c r="X37" s="199"/>
      <c r="Y37" s="197"/>
      <c r="Z37" s="197"/>
      <c r="AA37" s="197"/>
      <c r="AB37" s="197"/>
      <c r="AC37" s="197"/>
      <c r="AD37" s="197"/>
      <c r="AE37" s="197"/>
      <c r="AF37" s="198"/>
    </row>
    <row r="38" spans="19:32" ht="14.25">
      <c r="S38" s="197"/>
      <c r="T38" s="199"/>
      <c r="U38" s="199"/>
      <c r="V38" s="199"/>
      <c r="W38" s="199"/>
      <c r="X38" s="199"/>
      <c r="Y38" s="197"/>
      <c r="Z38" s="197"/>
      <c r="AA38" s="197"/>
      <c r="AB38" s="197"/>
      <c r="AC38" s="197"/>
      <c r="AD38" s="197"/>
      <c r="AE38" s="197"/>
      <c r="AF38" s="197"/>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91"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2012-05-17T16:16:37Z</cp:lastPrinted>
  <dcterms:created xsi:type="dcterms:W3CDTF">2011-03-09T18:53:11Z</dcterms:created>
  <dcterms:modified xsi:type="dcterms:W3CDTF">2019-01-08T13:52:52Z</dcterms:modified>
  <cp:category/>
  <cp:version/>
  <cp:contentType/>
  <cp:contentStatus/>
</cp:coreProperties>
</file>